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fukuipref-my.sharepoint.com/personal/rousei_pref_fukui_lg_jp/Documents/労働政策課　OneDrive/★シン・労働環境Ｇ/23 就業環境基礎調査/Ｒ５　基礎調査/09：報告/"/>
    </mc:Choice>
  </mc:AlternateContent>
  <xr:revisionPtr revIDLastSave="496" documentId="8_{86741FE0-1E75-4A5D-BBAA-F29A15CA6543}" xr6:coauthVersionLast="47" xr6:coauthVersionMax="47" xr10:uidLastSave="{7E0072E0-DE5D-4664-93A4-323266CE1117}"/>
  <bookViews>
    <workbookView xWindow="-108" yWindow="-108" windowWidth="23256" windowHeight="13896" tabRatio="831" firstSheet="6" activeTab="23" xr2:uid="{00000000-000D-0000-FFFF-FFFF00000000}"/>
  </bookViews>
  <sheets>
    <sheet name="目次" sheetId="166" r:id="rId1"/>
    <sheet name="表1" sheetId="42" r:id="rId2"/>
    <sheet name="表2" sheetId="43" r:id="rId3"/>
    <sheet name="表3‐1" sheetId="141" r:id="rId4"/>
    <sheet name="表3-2" sheetId="149" r:id="rId5"/>
    <sheet name="表3 形態別内訳(60歳以上 (3)" sheetId="150" state="hidden" r:id="rId6"/>
    <sheet name="表3-3" sheetId="151" r:id="rId7"/>
    <sheet name="表4" sheetId="131" r:id="rId8"/>
    <sheet name="表5-1" sheetId="132" r:id="rId9"/>
    <sheet name="表5-2" sheetId="142" r:id="rId10"/>
    <sheet name="表5-3" sheetId="192" r:id="rId11"/>
    <sheet name="表5-4" sheetId="193" r:id="rId12"/>
    <sheet name="表5-5 " sheetId="194" r:id="rId13"/>
    <sheet name="表5-6" sheetId="195" r:id="rId14"/>
    <sheet name="表5-7" sheetId="143" r:id="rId15"/>
    <sheet name="表6" sheetId="74" r:id="rId16"/>
    <sheet name="表7" sheetId="119" r:id="rId17"/>
    <sheet name="表8" sheetId="133" r:id="rId18"/>
    <sheet name="表9" sheetId="77" r:id="rId19"/>
    <sheet name="表10" sheetId="44" r:id="rId20"/>
    <sheet name="表11" sheetId="109" r:id="rId21"/>
    <sheet name="表12-1" sheetId="196" r:id="rId22"/>
    <sheet name="表12-2" sheetId="188" r:id="rId23"/>
    <sheet name="表12-3" sheetId="190" r:id="rId24"/>
    <sheet name="表12-4" sheetId="191" r:id="rId25"/>
    <sheet name="表13" sheetId="12" r:id="rId26"/>
    <sheet name="表14" sheetId="17" r:id="rId27"/>
    <sheet name="表15-1" sheetId="114" r:id="rId28"/>
    <sheet name="表15-2" sheetId="115" r:id="rId29"/>
    <sheet name="表15-3" sheetId="116" r:id="rId30"/>
    <sheet name="表15-4" sheetId="181" r:id="rId31"/>
    <sheet name="表15-5" sheetId="182" r:id="rId32"/>
    <sheet name="表15-6" sheetId="183" r:id="rId33"/>
    <sheet name="表16-1" sheetId="137" r:id="rId34"/>
    <sheet name="表16-2" sheetId="138" r:id="rId35"/>
    <sheet name="表17" sheetId="107" r:id="rId36"/>
    <sheet name="表18-1" sheetId="105" r:id="rId37"/>
    <sheet name="表18-2" sheetId="111" r:id="rId38"/>
    <sheet name="表19" sheetId="48" r:id="rId39"/>
    <sheet name="表20" sheetId="27" r:id="rId40"/>
    <sheet name="表21-1" sheetId="126" r:id="rId41"/>
    <sheet name="表21-2" sheetId="129" r:id="rId42"/>
    <sheet name="表21-3" sheetId="130" r:id="rId43"/>
    <sheet name="表22" sheetId="23" r:id="rId44"/>
    <sheet name="表23" sheetId="24" r:id="rId45"/>
    <sheet name="表24-1" sheetId="121" r:id="rId46"/>
    <sheet name="表24-2" sheetId="122" r:id="rId47"/>
    <sheet name="表24-3" sheetId="123" r:id="rId48"/>
    <sheet name="表24-4" sheetId="124" r:id="rId49"/>
    <sheet name="表24-5" sheetId="139" r:id="rId50"/>
    <sheet name="表24-6" sheetId="125" r:id="rId51"/>
    <sheet name="表24-7" sheetId="140" r:id="rId52"/>
    <sheet name="表25" sheetId="120" r:id="rId53"/>
    <sheet name="表26" sheetId="118" r:id="rId54"/>
    <sheet name="表27-1" sheetId="99" r:id="rId55"/>
    <sheet name="表27-2" sheetId="100" r:id="rId56"/>
    <sheet name="表28-1" sheetId="153" r:id="rId57"/>
    <sheet name="表28-2" sheetId="154" r:id="rId58"/>
    <sheet name="表29" sheetId="162" r:id="rId59"/>
    <sheet name="表30-1" sheetId="157" r:id="rId60"/>
    <sheet name="表30-2" sheetId="158" r:id="rId61"/>
    <sheet name="表31-1" sheetId="163" r:id="rId62"/>
    <sheet name="表31-2" sheetId="164" r:id="rId63"/>
    <sheet name="表32-1" sheetId="168" r:id="rId64"/>
    <sheet name="表32-2" sheetId="167" r:id="rId65"/>
    <sheet name="表33-1" sheetId="169" r:id="rId66"/>
    <sheet name="表33-2" sheetId="170" r:id="rId67"/>
    <sheet name="表33-3" sheetId="171" r:id="rId68"/>
    <sheet name="表33-4" sheetId="172" r:id="rId69"/>
    <sheet name="表34-1" sheetId="173" r:id="rId70"/>
    <sheet name="表34-2" sheetId="174" r:id="rId71"/>
    <sheet name="表35-1" sheetId="184" r:id="rId72"/>
    <sheet name="表35-2" sheetId="185" r:id="rId73"/>
    <sheet name="表35-3" sheetId="186" r:id="rId74"/>
    <sheet name="表35-4" sheetId="187" r:id="rId75"/>
  </sheets>
  <definedNames>
    <definedName name="_xlnm._FilterDatabase" localSheetId="1" hidden="1">表1!#REF!</definedName>
    <definedName name="_xlnm._FilterDatabase" localSheetId="2" hidden="1">表2!#REF!</definedName>
    <definedName name="_xlnm._FilterDatabase" localSheetId="5" hidden="1">'表3 形態別内訳(60歳以上 (3)'!#REF!</definedName>
    <definedName name="_xlnm._FilterDatabase" localSheetId="3" hidden="1">表3‐1!#REF!</definedName>
    <definedName name="_xlnm._FilterDatabase" localSheetId="4" hidden="1">'表3-2'!#REF!</definedName>
    <definedName name="_xlnm._FilterDatabase" localSheetId="6" hidden="1">'表3-3'!#REF!</definedName>
    <definedName name="_xlnm.Print_Area" localSheetId="1">表1!$B$1:$AA$56</definedName>
    <definedName name="_xlnm.Print_Area" localSheetId="19">表10!$A$1:$F$23</definedName>
    <definedName name="_xlnm.Print_Area" localSheetId="20">表11!$B$2:$P$58</definedName>
    <definedName name="_xlnm.Print_Area" localSheetId="21">'表12-1'!$B$2:$F$20</definedName>
    <definedName name="_xlnm.Print_Area" localSheetId="22">'表12-2'!$B$1:$R$43</definedName>
    <definedName name="_xlnm.Print_Area" localSheetId="23">'表12-3'!$B$1:$S$43</definedName>
    <definedName name="_xlnm.Print_Area" localSheetId="24">'表12-4'!$B$1:$R$43</definedName>
    <definedName name="_xlnm.Print_Area" localSheetId="25">表13!$C$2:$AA$56</definedName>
    <definedName name="_xlnm.Print_Area" localSheetId="26">表14!$B$2:$AD$40</definedName>
    <definedName name="_xlnm.Print_Area" localSheetId="27">'表15-1'!$B$2:$AR$41</definedName>
    <definedName name="_xlnm.Print_Area" localSheetId="28">'表15-2'!$B$2:$AR$41</definedName>
    <definedName name="_xlnm.Print_Area" localSheetId="29">'表15-3'!$B$2:$AR$41</definedName>
    <definedName name="_xlnm.Print_Area" localSheetId="30">'表15-4'!$B$2:$AC$41</definedName>
    <definedName name="_xlnm.Print_Area" localSheetId="31">'表15-5'!$B$2:$AC$41</definedName>
    <definedName name="_xlnm.Print_Area" localSheetId="32">'表15-6'!$B$2:$AC$41</definedName>
    <definedName name="_xlnm.Print_Area" localSheetId="33">'表16-1'!$B$2:$P$57</definedName>
    <definedName name="_xlnm.Print_Area" localSheetId="34">'表16-2'!$B$2:$P$57</definedName>
    <definedName name="_xlnm.Print_Area" localSheetId="35">表17!$B$2:$M$41</definedName>
    <definedName name="_xlnm.Print_Area" localSheetId="36">'表18-1'!$B$2:$M$56</definedName>
    <definedName name="_xlnm.Print_Area" localSheetId="37">'表18-2'!$B$1:$I$40</definedName>
    <definedName name="_xlnm.Print_Area" localSheetId="38">表19!$D$2:$AF$56</definedName>
    <definedName name="_xlnm.Print_Area" localSheetId="2">表2!$B$2:$AB$59</definedName>
    <definedName name="_xlnm.Print_Area" localSheetId="39">表20!$B$2:$W$39</definedName>
    <definedName name="_xlnm.Print_Area" localSheetId="40">'表21-1'!$B$2:$AC$40</definedName>
    <definedName name="_xlnm.Print_Area" localSheetId="41">'表21-2'!$B$2:$AC$40</definedName>
    <definedName name="_xlnm.Print_Area" localSheetId="42">'表21-3'!$B$2:$AC$40</definedName>
    <definedName name="_xlnm.Print_Area" localSheetId="43">表22!$B$2:$P$57</definedName>
    <definedName name="_xlnm.Print_Area" localSheetId="44">表23!$B$2:$N$465</definedName>
    <definedName name="_xlnm.Print_Area" localSheetId="45">'表24-1'!$B$2:$W$37</definedName>
    <definedName name="_xlnm.Print_Area" localSheetId="46">'表24-2'!$B$2:$W$37</definedName>
    <definedName name="_xlnm.Print_Area" localSheetId="47">'表24-3'!$B$2:$W$37</definedName>
    <definedName name="_xlnm.Print_Area" localSheetId="48">'表24-4'!$B$2:$W$37</definedName>
    <definedName name="_xlnm.Print_Area" localSheetId="49">'表24-5'!$B$2:$W$37</definedName>
    <definedName name="_xlnm.Print_Area" localSheetId="50">'表24-6'!$B$2:$W$37</definedName>
    <definedName name="_xlnm.Print_Area" localSheetId="51">'表24-7'!$B$2:$W$37</definedName>
    <definedName name="_xlnm.Print_Area" localSheetId="52">表25!$B$2:$P$57</definedName>
    <definedName name="_xlnm.Print_Area" localSheetId="53">表26!$B$2:$AE$56</definedName>
    <definedName name="_xlnm.Print_Area" localSheetId="54">'表27-1'!$B$2:$AB$41</definedName>
    <definedName name="_xlnm.Print_Area" localSheetId="55">'表27-2'!$B$2:$AB$41</definedName>
    <definedName name="_xlnm.Print_Area" localSheetId="56">'表28-1'!$B$1:$H$40</definedName>
    <definedName name="_xlnm.Print_Area" localSheetId="57">'表28-2'!$B$2:$Q$57</definedName>
    <definedName name="_xlnm.Print_Area" localSheetId="58">表29!$B$2:$K$42</definedName>
    <definedName name="_xlnm.Print_Area" localSheetId="5">'表3 形態別内訳(60歳以上 (3)'!$B$2:$AB$59</definedName>
    <definedName name="_xlnm.Print_Area" localSheetId="59">'表30-1'!$B$1:$G$40</definedName>
    <definedName name="_xlnm.Print_Area" localSheetId="60">'表30-2'!$B$1:$J$39</definedName>
    <definedName name="_xlnm.Print_Area" localSheetId="3">表3‐1!$B$2:$AB$59</definedName>
    <definedName name="_xlnm.Print_Area" localSheetId="61">'表31-1'!$B$1:$H$42</definedName>
    <definedName name="_xlnm.Print_Area" localSheetId="62">'表31-2'!$B$2:$J$58</definedName>
    <definedName name="_xlnm.Print_Area" localSheetId="4">'表3-2'!$B$2:$AB$59</definedName>
    <definedName name="_xlnm.Print_Area" localSheetId="63">'表32-1'!$B$2:$M$58</definedName>
    <definedName name="_xlnm.Print_Area" localSheetId="64">'表32-2'!$B$2:$Q$58</definedName>
    <definedName name="_xlnm.Print_Area" localSheetId="6">'表3-3'!$B$2:$AB$59</definedName>
    <definedName name="_xlnm.Print_Area" localSheetId="65">'表33-1'!$B$2:$I$41</definedName>
    <definedName name="_xlnm.Print_Area" localSheetId="66">'表33-2'!$B$2:$N$58</definedName>
    <definedName name="_xlnm.Print_Area" localSheetId="67">'表33-3'!$B$2:$N$58</definedName>
    <definedName name="_xlnm.Print_Area" localSheetId="68">'表33-4'!$B$2:$O$42</definedName>
    <definedName name="_xlnm.Print_Area" localSheetId="69">'表34-1'!$B$2:$G$40</definedName>
    <definedName name="_xlnm.Print_Area" localSheetId="70">'表34-2'!$B$2:$G$40</definedName>
    <definedName name="_xlnm.Print_Area" localSheetId="71">'表35-1'!$B$2:$G$40</definedName>
    <definedName name="_xlnm.Print_Area" localSheetId="72">'表35-2'!$B$2:$I$58</definedName>
    <definedName name="_xlnm.Print_Area" localSheetId="73">'表35-3'!$B$2:$M$58</definedName>
    <definedName name="_xlnm.Print_Area" localSheetId="74">'表35-4'!$B$1:$P$39</definedName>
    <definedName name="_xlnm.Print_Area" localSheetId="7">表4!$B$2:$I$60</definedName>
    <definedName name="_xlnm.Print_Area" localSheetId="8">'表5-1'!$B$2:$F$41</definedName>
    <definedName name="_xlnm.Print_Area" localSheetId="9">'表5-2'!$B$2:$F$41</definedName>
    <definedName name="_xlnm.Print_Area" localSheetId="10">'表5-3'!$B$2:$F$41</definedName>
    <definedName name="_xlnm.Print_Area" localSheetId="11">'表5-4'!$B$2:$F$41</definedName>
    <definedName name="_xlnm.Print_Area" localSheetId="12">'表5-5 '!$B$1:$M$39</definedName>
    <definedName name="_xlnm.Print_Area" localSheetId="13">'表5-6'!$B$1:$N$39</definedName>
    <definedName name="_xlnm.Print_Area" localSheetId="14">'表5-7'!$B$2:$F$20</definedName>
    <definedName name="_xlnm.Print_Area" localSheetId="15">表6!$B$2:$G$41</definedName>
    <definedName name="_xlnm.Print_Area" localSheetId="16">表7!$B$1:$L$38</definedName>
    <definedName name="_xlnm.Print_Area" localSheetId="17">表8!$B$2:$E$21</definedName>
    <definedName name="_xlnm.Print_Area" localSheetId="18">表9!$B$2:$S$57</definedName>
    <definedName name="_xlnm.Print_Area" localSheetId="0">目次!$A$1:$D$99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96" l="1"/>
  <c r="D23" i="196"/>
  <c r="F22" i="196"/>
  <c r="E22" i="196"/>
  <c r="D22" i="196"/>
  <c r="F20" i="196"/>
  <c r="F24" i="196" s="1"/>
  <c r="E20" i="196"/>
  <c r="E24" i="196" s="1"/>
  <c r="D20" i="196"/>
  <c r="D24" i="196" s="1"/>
  <c r="F19" i="196"/>
  <c r="F23" i="196" s="1"/>
  <c r="E19" i="196"/>
  <c r="D19" i="196"/>
  <c r="F6" i="196"/>
  <c r="E6" i="196"/>
  <c r="D6" i="196"/>
  <c r="F13" i="193"/>
  <c r="M38" i="194"/>
  <c r="M37" i="194"/>
  <c r="G38" i="194"/>
  <c r="H38" i="194"/>
  <c r="I38" i="194"/>
  <c r="J38" i="194"/>
  <c r="K38" i="194"/>
  <c r="L38" i="194"/>
  <c r="G36" i="194"/>
  <c r="H36" i="194"/>
  <c r="I36" i="194"/>
  <c r="J36" i="194"/>
  <c r="K36" i="194"/>
  <c r="L36" i="194"/>
  <c r="M36" i="194"/>
  <c r="M24" i="194"/>
  <c r="G10" i="194"/>
  <c r="H10" i="194"/>
  <c r="I10" i="194"/>
  <c r="J10" i="194"/>
  <c r="K10" i="194"/>
  <c r="L10" i="194"/>
  <c r="M10" i="194"/>
  <c r="F10" i="194"/>
  <c r="G38" i="195"/>
  <c r="H38" i="195"/>
  <c r="I38" i="195"/>
  <c r="J38" i="195"/>
  <c r="K38" i="195"/>
  <c r="L38" i="195"/>
  <c r="M38" i="195"/>
  <c r="N38" i="195"/>
  <c r="G36" i="195"/>
  <c r="H36" i="195"/>
  <c r="I36" i="195"/>
  <c r="J36" i="195"/>
  <c r="K36" i="195"/>
  <c r="L36" i="195"/>
  <c r="M36" i="195"/>
  <c r="N36" i="195"/>
  <c r="P38" i="187"/>
  <c r="G38" i="187"/>
  <c r="H38" i="187"/>
  <c r="I38" i="187"/>
  <c r="J38" i="187"/>
  <c r="K38" i="187"/>
  <c r="L38" i="187"/>
  <c r="M38" i="187"/>
  <c r="N38" i="187"/>
  <c r="O38" i="187"/>
  <c r="F36" i="187"/>
  <c r="O36" i="187"/>
  <c r="P36" i="187"/>
  <c r="G36" i="187"/>
  <c r="H36" i="187"/>
  <c r="I36" i="187"/>
  <c r="J36" i="187"/>
  <c r="K36" i="187"/>
  <c r="L36" i="187"/>
  <c r="M36" i="187"/>
  <c r="N36" i="187"/>
  <c r="E36" i="195"/>
  <c r="E14" i="195"/>
  <c r="E10" i="195"/>
  <c r="F10" i="195"/>
  <c r="G10" i="195"/>
  <c r="H10" i="195"/>
  <c r="I10" i="195"/>
  <c r="J10" i="195"/>
  <c r="K10" i="195"/>
  <c r="L10" i="195"/>
  <c r="M10" i="195"/>
  <c r="N10" i="195"/>
  <c r="H14" i="187"/>
  <c r="O12" i="187"/>
  <c r="L9" i="195"/>
  <c r="N12" i="195"/>
  <c r="K41" i="195"/>
  <c r="K37" i="195"/>
  <c r="K35" i="195"/>
  <c r="K34" i="195"/>
  <c r="K32" i="195"/>
  <c r="K30" i="195"/>
  <c r="K28" i="195"/>
  <c r="K26" i="195"/>
  <c r="K24" i="195"/>
  <c r="K22" i="195"/>
  <c r="K20" i="195"/>
  <c r="K18" i="195"/>
  <c r="K16" i="195"/>
  <c r="K14" i="195"/>
  <c r="K12" i="195"/>
  <c r="K9" i="195"/>
  <c r="N41" i="195"/>
  <c r="M41" i="195"/>
  <c r="L41" i="195"/>
  <c r="J41" i="195"/>
  <c r="I41" i="195"/>
  <c r="I42" i="195" s="1"/>
  <c r="H41" i="195"/>
  <c r="H42" i="195" s="1"/>
  <c r="G41" i="195"/>
  <c r="F41" i="195"/>
  <c r="E41" i="195"/>
  <c r="D41" i="195"/>
  <c r="D47" i="195" s="1"/>
  <c r="N37" i="195"/>
  <c r="N45" i="195" s="1"/>
  <c r="M37" i="195"/>
  <c r="M45" i="195" s="1"/>
  <c r="L37" i="195"/>
  <c r="J37" i="195"/>
  <c r="I37" i="195"/>
  <c r="H37" i="195"/>
  <c r="G37" i="195"/>
  <c r="F37" i="195"/>
  <c r="F45" i="195" s="1"/>
  <c r="E37" i="195"/>
  <c r="E45" i="195" s="1"/>
  <c r="D37" i="195"/>
  <c r="D45" i="195" s="1"/>
  <c r="N35" i="195"/>
  <c r="N44" i="195" s="1"/>
  <c r="M35" i="195"/>
  <c r="M44" i="195" s="1"/>
  <c r="L35" i="195"/>
  <c r="L44" i="195" s="1"/>
  <c r="J35" i="195"/>
  <c r="J44" i="195" s="1"/>
  <c r="J50" i="195" s="1"/>
  <c r="I35" i="195"/>
  <c r="I44" i="195" s="1"/>
  <c r="H35" i="195"/>
  <c r="H44" i="195" s="1"/>
  <c r="G35" i="195"/>
  <c r="G44" i="195" s="1"/>
  <c r="F35" i="195"/>
  <c r="F44" i="195" s="1"/>
  <c r="E35" i="195"/>
  <c r="E44" i="195" s="1"/>
  <c r="D35" i="195"/>
  <c r="D44" i="195" s="1"/>
  <c r="N34" i="195"/>
  <c r="M34" i="195"/>
  <c r="L34" i="195"/>
  <c r="J34" i="195"/>
  <c r="I34" i="195"/>
  <c r="H34" i="195"/>
  <c r="G34" i="195"/>
  <c r="F34" i="195"/>
  <c r="E34" i="195"/>
  <c r="N32" i="195"/>
  <c r="M32" i="195"/>
  <c r="L32" i="195"/>
  <c r="J32" i="195"/>
  <c r="I32" i="195"/>
  <c r="H32" i="195"/>
  <c r="G32" i="195"/>
  <c r="F32" i="195"/>
  <c r="E32" i="195"/>
  <c r="N30" i="195"/>
  <c r="M30" i="195"/>
  <c r="L30" i="195"/>
  <c r="J30" i="195"/>
  <c r="I30" i="195"/>
  <c r="H30" i="195"/>
  <c r="G30" i="195"/>
  <c r="F30" i="195"/>
  <c r="E30" i="195"/>
  <c r="N28" i="195"/>
  <c r="M28" i="195"/>
  <c r="L28" i="195"/>
  <c r="J28" i="195"/>
  <c r="I28" i="195"/>
  <c r="H28" i="195"/>
  <c r="G28" i="195"/>
  <c r="F28" i="195"/>
  <c r="E28" i="195"/>
  <c r="N26" i="195"/>
  <c r="M26" i="195"/>
  <c r="L26" i="195"/>
  <c r="J26" i="195"/>
  <c r="I26" i="195"/>
  <c r="H26" i="195"/>
  <c r="G26" i="195"/>
  <c r="F26" i="195"/>
  <c r="E26" i="195"/>
  <c r="N24" i="195"/>
  <c r="M24" i="195"/>
  <c r="L24" i="195"/>
  <c r="J24" i="195"/>
  <c r="I24" i="195"/>
  <c r="H24" i="195"/>
  <c r="G24" i="195"/>
  <c r="F24" i="195"/>
  <c r="E24" i="195"/>
  <c r="N22" i="195"/>
  <c r="M22" i="195"/>
  <c r="L22" i="195"/>
  <c r="J22" i="195"/>
  <c r="I22" i="195"/>
  <c r="H22" i="195"/>
  <c r="G22" i="195"/>
  <c r="F22" i="195"/>
  <c r="E22" i="195"/>
  <c r="N20" i="195"/>
  <c r="M20" i="195"/>
  <c r="L20" i="195"/>
  <c r="J20" i="195"/>
  <c r="I20" i="195"/>
  <c r="H20" i="195"/>
  <c r="G20" i="195"/>
  <c r="F20" i="195"/>
  <c r="E20" i="195"/>
  <c r="N18" i="195"/>
  <c r="M18" i="195"/>
  <c r="L18" i="195"/>
  <c r="J18" i="195"/>
  <c r="I18" i="195"/>
  <c r="H18" i="195"/>
  <c r="G18" i="195"/>
  <c r="F18" i="195"/>
  <c r="E18" i="195"/>
  <c r="N16" i="195"/>
  <c r="M16" i="195"/>
  <c r="L16" i="195"/>
  <c r="J16" i="195"/>
  <c r="I16" i="195"/>
  <c r="H16" i="195"/>
  <c r="G16" i="195"/>
  <c r="F16" i="195"/>
  <c r="E16" i="195"/>
  <c r="N14" i="195"/>
  <c r="M14" i="195"/>
  <c r="L14" i="195"/>
  <c r="J14" i="195"/>
  <c r="I14" i="195"/>
  <c r="H14" i="195"/>
  <c r="G14" i="195"/>
  <c r="F14" i="195"/>
  <c r="M12" i="195"/>
  <c r="L12" i="195"/>
  <c r="J12" i="195"/>
  <c r="I12" i="195"/>
  <c r="H12" i="195"/>
  <c r="G12" i="195"/>
  <c r="F12" i="195"/>
  <c r="E12" i="195"/>
  <c r="N9" i="195"/>
  <c r="M9" i="195"/>
  <c r="J9" i="195"/>
  <c r="I9" i="195"/>
  <c r="H9" i="195"/>
  <c r="G9" i="195"/>
  <c r="F9" i="195"/>
  <c r="E9" i="195"/>
  <c r="D9" i="195"/>
  <c r="J41" i="194"/>
  <c r="J47" i="194" s="1"/>
  <c r="I12" i="194"/>
  <c r="L50" i="195" l="1"/>
  <c r="L47" i="195"/>
  <c r="K44" i="195"/>
  <c r="K50" i="195" s="1"/>
  <c r="G50" i="195"/>
  <c r="M42" i="195"/>
  <c r="F50" i="195"/>
  <c r="F51" i="195"/>
  <c r="K47" i="195"/>
  <c r="D51" i="195"/>
  <c r="E51" i="195"/>
  <c r="H48" i="195"/>
  <c r="I50" i="195"/>
  <c r="L42" i="195"/>
  <c r="L48" i="195" s="1"/>
  <c r="K42" i="195"/>
  <c r="K48" i="195" s="1"/>
  <c r="E42" i="195"/>
  <c r="E48" i="195" s="1"/>
  <c r="D50" i="195"/>
  <c r="M50" i="195"/>
  <c r="F42" i="195"/>
  <c r="F48" i="195" s="1"/>
  <c r="K45" i="195"/>
  <c r="K51" i="195" s="1"/>
  <c r="N42" i="195"/>
  <c r="N48" i="195" s="1"/>
  <c r="E50" i="195"/>
  <c r="N50" i="195"/>
  <c r="G42" i="195"/>
  <c r="G48" i="195" s="1"/>
  <c r="M51" i="195"/>
  <c r="I47" i="195"/>
  <c r="H50" i="195"/>
  <c r="N51" i="195"/>
  <c r="J47" i="195"/>
  <c r="I48" i="195"/>
  <c r="E38" i="195"/>
  <c r="J42" i="195"/>
  <c r="J48" i="195" s="1"/>
  <c r="M47" i="195"/>
  <c r="F38" i="195"/>
  <c r="G45" i="195"/>
  <c r="G51" i="195" s="1"/>
  <c r="E47" i="195"/>
  <c r="N47" i="195"/>
  <c r="H45" i="195"/>
  <c r="H51" i="195" s="1"/>
  <c r="F47" i="195"/>
  <c r="I45" i="195"/>
  <c r="I51" i="195" s="1"/>
  <c r="G47" i="195"/>
  <c r="J45" i="195"/>
  <c r="J51" i="195" s="1"/>
  <c r="H47" i="195"/>
  <c r="L45" i="195"/>
  <c r="L51" i="195" s="1"/>
  <c r="F36" i="195"/>
  <c r="M48" i="195" l="1"/>
  <c r="D45" i="194" l="1"/>
  <c r="D51" i="194" s="1"/>
  <c r="M41" i="194"/>
  <c r="L41" i="194"/>
  <c r="K41" i="194"/>
  <c r="K42" i="194" s="1"/>
  <c r="I41" i="194"/>
  <c r="H41" i="194"/>
  <c r="G41" i="194"/>
  <c r="F41" i="194"/>
  <c r="E41" i="194"/>
  <c r="D41" i="194"/>
  <c r="D47" i="194" s="1"/>
  <c r="M45" i="194"/>
  <c r="L37" i="194"/>
  <c r="L45" i="194" s="1"/>
  <c r="K37" i="194"/>
  <c r="K45" i="194" s="1"/>
  <c r="J37" i="194"/>
  <c r="J45" i="194" s="1"/>
  <c r="J51" i="194" s="1"/>
  <c r="I37" i="194"/>
  <c r="I45" i="194" s="1"/>
  <c r="H37" i="194"/>
  <c r="H45" i="194" s="1"/>
  <c r="G37" i="194"/>
  <c r="G45" i="194" s="1"/>
  <c r="F37" i="194"/>
  <c r="E37" i="194"/>
  <c r="D37" i="194"/>
  <c r="M35" i="194"/>
  <c r="M44" i="194" s="1"/>
  <c r="L35" i="194"/>
  <c r="K35" i="194"/>
  <c r="J35" i="194"/>
  <c r="I35" i="194"/>
  <c r="I44" i="194" s="1"/>
  <c r="I50" i="194" s="1"/>
  <c r="H35" i="194"/>
  <c r="H44" i="194" s="1"/>
  <c r="G35" i="194"/>
  <c r="F35" i="194"/>
  <c r="E35" i="194"/>
  <c r="D35" i="194"/>
  <c r="M34" i="194"/>
  <c r="L34" i="194"/>
  <c r="K34" i="194"/>
  <c r="J34" i="194"/>
  <c r="I34" i="194"/>
  <c r="H34" i="194"/>
  <c r="G34" i="194"/>
  <c r="F34" i="194"/>
  <c r="E34" i="194"/>
  <c r="M32" i="194"/>
  <c r="L32" i="194"/>
  <c r="K32" i="194"/>
  <c r="J32" i="194"/>
  <c r="I32" i="194"/>
  <c r="H32" i="194"/>
  <c r="G32" i="194"/>
  <c r="F32" i="194"/>
  <c r="E32" i="194"/>
  <c r="M30" i="194"/>
  <c r="L30" i="194"/>
  <c r="K30" i="194"/>
  <c r="J30" i="194"/>
  <c r="I30" i="194"/>
  <c r="H30" i="194"/>
  <c r="G30" i="194"/>
  <c r="F30" i="194"/>
  <c r="E30" i="194"/>
  <c r="M28" i="194"/>
  <c r="L28" i="194"/>
  <c r="K28" i="194"/>
  <c r="J28" i="194"/>
  <c r="I28" i="194"/>
  <c r="H28" i="194"/>
  <c r="G28" i="194"/>
  <c r="F28" i="194"/>
  <c r="E28" i="194"/>
  <c r="M26" i="194"/>
  <c r="L26" i="194"/>
  <c r="K26" i="194"/>
  <c r="J26" i="194"/>
  <c r="I26" i="194"/>
  <c r="H26" i="194"/>
  <c r="G26" i="194"/>
  <c r="F26" i="194"/>
  <c r="E26" i="194"/>
  <c r="L24" i="194"/>
  <c r="K24" i="194"/>
  <c r="J24" i="194"/>
  <c r="I24" i="194"/>
  <c r="H24" i="194"/>
  <c r="G24" i="194"/>
  <c r="F24" i="194"/>
  <c r="E24" i="194"/>
  <c r="M22" i="194"/>
  <c r="L22" i="194"/>
  <c r="K22" i="194"/>
  <c r="J22" i="194"/>
  <c r="I22" i="194"/>
  <c r="H22" i="194"/>
  <c r="G22" i="194"/>
  <c r="F22" i="194"/>
  <c r="E22" i="194"/>
  <c r="M20" i="194"/>
  <c r="L20" i="194"/>
  <c r="K20" i="194"/>
  <c r="J20" i="194"/>
  <c r="I20" i="194"/>
  <c r="H20" i="194"/>
  <c r="G20" i="194"/>
  <c r="F20" i="194"/>
  <c r="E20" i="194"/>
  <c r="M18" i="194"/>
  <c r="L18" i="194"/>
  <c r="K18" i="194"/>
  <c r="J18" i="194"/>
  <c r="I18" i="194"/>
  <c r="H18" i="194"/>
  <c r="G18" i="194"/>
  <c r="F18" i="194"/>
  <c r="E18" i="194"/>
  <c r="M16" i="194"/>
  <c r="L16" i="194"/>
  <c r="K16" i="194"/>
  <c r="J16" i="194"/>
  <c r="I16" i="194"/>
  <c r="H16" i="194"/>
  <c r="G16" i="194"/>
  <c r="F16" i="194"/>
  <c r="E16" i="194"/>
  <c r="M14" i="194"/>
  <c r="L14" i="194"/>
  <c r="K14" i="194"/>
  <c r="J14" i="194"/>
  <c r="I14" i="194"/>
  <c r="H14" i="194"/>
  <c r="G14" i="194"/>
  <c r="F14" i="194"/>
  <c r="E14" i="194"/>
  <c r="M12" i="194"/>
  <c r="L12" i="194"/>
  <c r="K12" i="194"/>
  <c r="J12" i="194"/>
  <c r="H12" i="194"/>
  <c r="G12" i="194"/>
  <c r="F12" i="194"/>
  <c r="E12" i="194"/>
  <c r="M9" i="194"/>
  <c r="L9" i="194"/>
  <c r="K9" i="194"/>
  <c r="J9" i="194"/>
  <c r="I9" i="194"/>
  <c r="H9" i="194"/>
  <c r="G9" i="194"/>
  <c r="F9" i="194"/>
  <c r="E9" i="194"/>
  <c r="D9" i="194"/>
  <c r="E12" i="193"/>
  <c r="F43" i="193"/>
  <c r="E43" i="193"/>
  <c r="D43" i="193"/>
  <c r="D49" i="193" s="1"/>
  <c r="F40" i="193"/>
  <c r="F47" i="193" s="1"/>
  <c r="E40" i="193"/>
  <c r="E47" i="193" s="1"/>
  <c r="D40" i="193"/>
  <c r="D47" i="193" s="1"/>
  <c r="D53" i="193" s="1"/>
  <c r="F38" i="193"/>
  <c r="E38" i="193"/>
  <c r="E46" i="193" s="1"/>
  <c r="D38" i="193"/>
  <c r="D46" i="193" s="1"/>
  <c r="D52" i="193" s="1"/>
  <c r="F37" i="193"/>
  <c r="F35" i="193"/>
  <c r="F33" i="193"/>
  <c r="F31" i="193"/>
  <c r="F29" i="193"/>
  <c r="F27" i="193"/>
  <c r="F25" i="193"/>
  <c r="F23" i="193"/>
  <c r="F21" i="193"/>
  <c r="F19" i="193"/>
  <c r="F17" i="193"/>
  <c r="F15" i="193"/>
  <c r="F12" i="193"/>
  <c r="F43" i="192"/>
  <c r="E43" i="192"/>
  <c r="D43" i="192"/>
  <c r="D49" i="192" s="1"/>
  <c r="F40" i="192"/>
  <c r="F47" i="192" s="1"/>
  <c r="E40" i="192"/>
  <c r="E47" i="192" s="1"/>
  <c r="D40" i="192"/>
  <c r="D47" i="192" s="1"/>
  <c r="D53" i="192" s="1"/>
  <c r="F38" i="192"/>
  <c r="E38" i="192"/>
  <c r="E46" i="192" s="1"/>
  <c r="D38" i="192"/>
  <c r="D46" i="192" s="1"/>
  <c r="D52" i="192" s="1"/>
  <c r="F37" i="192"/>
  <c r="F35" i="192"/>
  <c r="F33" i="192"/>
  <c r="F31" i="192"/>
  <c r="F29" i="192"/>
  <c r="F27" i="192"/>
  <c r="F25" i="192"/>
  <c r="F23" i="192"/>
  <c r="F21" i="192"/>
  <c r="F19" i="192"/>
  <c r="F17" i="192"/>
  <c r="F15" i="192"/>
  <c r="F13" i="192"/>
  <c r="I15" i="167"/>
  <c r="J16" i="167"/>
  <c r="D12" i="118"/>
  <c r="H51" i="194" l="1"/>
  <c r="I51" i="194"/>
  <c r="M42" i="194"/>
  <c r="G51" i="194"/>
  <c r="L42" i="194"/>
  <c r="M48" i="194"/>
  <c r="E42" i="194"/>
  <c r="M50" i="194"/>
  <c r="F42" i="194"/>
  <c r="E36" i="194"/>
  <c r="F47" i="194"/>
  <c r="E10" i="194"/>
  <c r="F36" i="194"/>
  <c r="K51" i="194"/>
  <c r="G42" i="194"/>
  <c r="G47" i="194"/>
  <c r="L51" i="194"/>
  <c r="H42" i="194"/>
  <c r="H50" i="194"/>
  <c r="E38" i="194"/>
  <c r="M51" i="194"/>
  <c r="I42" i="194"/>
  <c r="I48" i="194" s="1"/>
  <c r="F38" i="194"/>
  <c r="J42" i="194"/>
  <c r="J48" i="194" s="1"/>
  <c r="L47" i="194"/>
  <c r="K48" i="194"/>
  <c r="J44" i="194"/>
  <c r="J50" i="194" s="1"/>
  <c r="E45" i="194"/>
  <c r="E51" i="194" s="1"/>
  <c r="H47" i="194"/>
  <c r="M47" i="194"/>
  <c r="K44" i="194"/>
  <c r="K50" i="194" s="1"/>
  <c r="F45" i="194"/>
  <c r="F51" i="194" s="1"/>
  <c r="I47" i="194"/>
  <c r="D44" i="194"/>
  <c r="D50" i="194" s="1"/>
  <c r="E44" i="194"/>
  <c r="E50" i="194" s="1"/>
  <c r="K47" i="194"/>
  <c r="F44" i="194"/>
  <c r="F50" i="194" s="1"/>
  <c r="G44" i="194"/>
  <c r="G50" i="194" s="1"/>
  <c r="L44" i="194"/>
  <c r="L50" i="194" s="1"/>
  <c r="E47" i="194"/>
  <c r="F53" i="193"/>
  <c r="F39" i="193"/>
  <c r="F44" i="193"/>
  <c r="E49" i="193"/>
  <c r="E52" i="193"/>
  <c r="E53" i="193"/>
  <c r="F49" i="193"/>
  <c r="F46" i="193"/>
  <c r="F52" i="193" s="1"/>
  <c r="F41" i="193"/>
  <c r="F44" i="192"/>
  <c r="F53" i="192"/>
  <c r="F41" i="192"/>
  <c r="F39" i="192"/>
  <c r="E52" i="192"/>
  <c r="F50" i="192"/>
  <c r="E53" i="192"/>
  <c r="E49" i="192"/>
  <c r="F49" i="192"/>
  <c r="F46" i="192"/>
  <c r="F52" i="192" s="1"/>
  <c r="E29" i="24"/>
  <c r="Q309" i="24"/>
  <c r="N18" i="24"/>
  <c r="E48" i="194" l="1"/>
  <c r="L48" i="194"/>
  <c r="H48" i="194"/>
  <c r="G48" i="194"/>
  <c r="F48" i="194"/>
  <c r="F50" i="193"/>
  <c r="G24" i="149"/>
  <c r="W25" i="43"/>
  <c r="H16" i="191" l="1"/>
  <c r="I42" i="191"/>
  <c r="G42" i="191"/>
  <c r="I40" i="191"/>
  <c r="I48" i="191" s="1"/>
  <c r="G40" i="191"/>
  <c r="I39" i="191"/>
  <c r="G39" i="191"/>
  <c r="J38" i="191"/>
  <c r="J39" i="191" s="1"/>
  <c r="H38" i="191"/>
  <c r="I37" i="191"/>
  <c r="G37" i="191"/>
  <c r="J36" i="191"/>
  <c r="J37" i="191" s="1"/>
  <c r="H36" i="191"/>
  <c r="I35" i="191"/>
  <c r="G35" i="191"/>
  <c r="J34" i="191"/>
  <c r="J35" i="191" s="1"/>
  <c r="H34" i="191"/>
  <c r="I33" i="191"/>
  <c r="G33" i="191"/>
  <c r="J32" i="191"/>
  <c r="H32" i="191"/>
  <c r="I31" i="191"/>
  <c r="G31" i="191"/>
  <c r="J30" i="191"/>
  <c r="H30" i="191"/>
  <c r="I29" i="191"/>
  <c r="G29" i="191"/>
  <c r="J28" i="191"/>
  <c r="J29" i="191" s="1"/>
  <c r="H28" i="191"/>
  <c r="I27" i="191"/>
  <c r="G27" i="191"/>
  <c r="J26" i="191"/>
  <c r="J27" i="191" s="1"/>
  <c r="H26" i="191"/>
  <c r="I25" i="191"/>
  <c r="G25" i="191"/>
  <c r="J24" i="191"/>
  <c r="J25" i="191" s="1"/>
  <c r="H24" i="191"/>
  <c r="I23" i="191"/>
  <c r="G23" i="191"/>
  <c r="J22" i="191"/>
  <c r="J23" i="191" s="1"/>
  <c r="H22" i="191"/>
  <c r="I21" i="191"/>
  <c r="G21" i="191"/>
  <c r="J20" i="191"/>
  <c r="J21" i="191" s="1"/>
  <c r="H20" i="191"/>
  <c r="I19" i="191"/>
  <c r="G19" i="191"/>
  <c r="J18" i="191"/>
  <c r="J19" i="191" s="1"/>
  <c r="H18" i="191"/>
  <c r="I17" i="191"/>
  <c r="G17" i="191"/>
  <c r="J16" i="191"/>
  <c r="J17" i="191" s="1"/>
  <c r="I14" i="191"/>
  <c r="I15" i="191" s="1"/>
  <c r="G14" i="191"/>
  <c r="G15" i="191" s="1"/>
  <c r="J43" i="190"/>
  <c r="I43" i="190"/>
  <c r="G43" i="190"/>
  <c r="J41" i="190"/>
  <c r="I41" i="190"/>
  <c r="G41" i="190"/>
  <c r="I45" i="191"/>
  <c r="G45" i="191"/>
  <c r="G46" i="191" s="1"/>
  <c r="H32" i="190"/>
  <c r="H30" i="190"/>
  <c r="H38" i="190"/>
  <c r="H36" i="190"/>
  <c r="H34" i="190"/>
  <c r="H28" i="190"/>
  <c r="H45" i="190" s="1"/>
  <c r="I46" i="190"/>
  <c r="J46" i="190"/>
  <c r="G46" i="190"/>
  <c r="H18" i="190"/>
  <c r="H20" i="190"/>
  <c r="H22" i="190"/>
  <c r="H24" i="190"/>
  <c r="H26" i="190"/>
  <c r="H16" i="190"/>
  <c r="H14" i="190" s="1"/>
  <c r="I39" i="190"/>
  <c r="G39" i="190"/>
  <c r="J38" i="190"/>
  <c r="J39" i="190" s="1"/>
  <c r="I37" i="190"/>
  <c r="G37" i="190"/>
  <c r="J36" i="190"/>
  <c r="J37" i="190" s="1"/>
  <c r="I35" i="190"/>
  <c r="G35" i="190"/>
  <c r="J34" i="190"/>
  <c r="J35" i="190" s="1"/>
  <c r="I33" i="190"/>
  <c r="G33" i="190"/>
  <c r="J32" i="190"/>
  <c r="J33" i="190" s="1"/>
  <c r="I31" i="190"/>
  <c r="G31" i="190"/>
  <c r="J30" i="190"/>
  <c r="J31" i="190" s="1"/>
  <c r="I29" i="190"/>
  <c r="G29" i="190"/>
  <c r="J28" i="190"/>
  <c r="I27" i="190"/>
  <c r="G27" i="190"/>
  <c r="J26" i="190"/>
  <c r="J27" i="190" s="1"/>
  <c r="I25" i="190"/>
  <c r="G25" i="190"/>
  <c r="J24" i="190"/>
  <c r="J25" i="190" s="1"/>
  <c r="I23" i="190"/>
  <c r="G23" i="190"/>
  <c r="J22" i="190"/>
  <c r="J23" i="190" s="1"/>
  <c r="I21" i="190"/>
  <c r="G21" i="190"/>
  <c r="J20" i="190"/>
  <c r="J21" i="190" s="1"/>
  <c r="J18" i="190"/>
  <c r="J19" i="190" s="1"/>
  <c r="I19" i="190"/>
  <c r="G19" i="190"/>
  <c r="J17" i="190"/>
  <c r="J16" i="190"/>
  <c r="I17" i="190"/>
  <c r="G17" i="190"/>
  <c r="I45" i="190"/>
  <c r="G45" i="190"/>
  <c r="I42" i="190"/>
  <c r="I49" i="190" s="1"/>
  <c r="H42" i="190"/>
  <c r="G42" i="190"/>
  <c r="I40" i="190"/>
  <c r="I48" i="190" s="1"/>
  <c r="H40" i="190"/>
  <c r="G40" i="190"/>
  <c r="G48" i="190" s="1"/>
  <c r="I14" i="190"/>
  <c r="I15" i="190" s="1"/>
  <c r="G14" i="190"/>
  <c r="G15" i="190" s="1"/>
  <c r="G30" i="188"/>
  <c r="G32" i="188"/>
  <c r="G34" i="188"/>
  <c r="G36" i="188"/>
  <c r="G38" i="188"/>
  <c r="G28" i="188"/>
  <c r="J46" i="188"/>
  <c r="L46" i="188"/>
  <c r="J52" i="188"/>
  <c r="J41" i="188"/>
  <c r="G18" i="188"/>
  <c r="G20" i="188"/>
  <c r="G22" i="188"/>
  <c r="G24" i="188"/>
  <c r="G26" i="188"/>
  <c r="G16" i="188"/>
  <c r="I24" i="188"/>
  <c r="H39" i="188"/>
  <c r="F39" i="188"/>
  <c r="I38" i="188"/>
  <c r="I39" i="188" s="1"/>
  <c r="H37" i="188"/>
  <c r="F37" i="188"/>
  <c r="I36" i="188"/>
  <c r="I37" i="188" s="1"/>
  <c r="H35" i="188"/>
  <c r="F35" i="188"/>
  <c r="I34" i="188"/>
  <c r="I35" i="188" s="1"/>
  <c r="H33" i="188"/>
  <c r="F33" i="188"/>
  <c r="I32" i="188"/>
  <c r="I33" i="188" s="1"/>
  <c r="H31" i="188"/>
  <c r="F31" i="188"/>
  <c r="I30" i="188"/>
  <c r="I31" i="188" s="1"/>
  <c r="I28" i="188"/>
  <c r="I29" i="188" s="1"/>
  <c r="H29" i="188"/>
  <c r="F29" i="188"/>
  <c r="H27" i="188"/>
  <c r="F27" i="188"/>
  <c r="I26" i="188"/>
  <c r="I27" i="188" s="1"/>
  <c r="H25" i="188"/>
  <c r="F25" i="188"/>
  <c r="I25" i="188"/>
  <c r="H23" i="188"/>
  <c r="F23" i="188"/>
  <c r="I22" i="188"/>
  <c r="I23" i="188" s="1"/>
  <c r="H21" i="188"/>
  <c r="F21" i="188"/>
  <c r="I20" i="188"/>
  <c r="I21" i="188" s="1"/>
  <c r="H19" i="188"/>
  <c r="F19" i="188"/>
  <c r="I18" i="188"/>
  <c r="I19" i="188" s="1"/>
  <c r="H17" i="188"/>
  <c r="F17" i="188"/>
  <c r="I16" i="188"/>
  <c r="I17" i="188" s="1"/>
  <c r="H45" i="188"/>
  <c r="H46" i="188" s="1"/>
  <c r="G45" i="188"/>
  <c r="F45" i="188"/>
  <c r="F46" i="188" s="1"/>
  <c r="F52" i="188" s="1"/>
  <c r="H42" i="188"/>
  <c r="H49" i="188" s="1"/>
  <c r="G42" i="188"/>
  <c r="F42" i="188"/>
  <c r="F43" i="188" s="1"/>
  <c r="H40" i="188"/>
  <c r="H48" i="188" s="1"/>
  <c r="G40" i="188"/>
  <c r="F40" i="188"/>
  <c r="F41" i="188" s="1"/>
  <c r="H14" i="188"/>
  <c r="H15" i="188" s="1"/>
  <c r="F14" i="188"/>
  <c r="B82" i="191"/>
  <c r="Q45" i="191"/>
  <c r="P45" i="191"/>
  <c r="O45" i="191"/>
  <c r="M45" i="191"/>
  <c r="M46" i="191" s="1"/>
  <c r="L45" i="191"/>
  <c r="L46" i="191" s="1"/>
  <c r="K45" i="191"/>
  <c r="E45" i="191"/>
  <c r="D45" i="191"/>
  <c r="D51" i="191" s="1"/>
  <c r="Q42" i="191"/>
  <c r="Q49" i="191" s="1"/>
  <c r="P42" i="191"/>
  <c r="P49" i="191" s="1"/>
  <c r="O42" i="191"/>
  <c r="O49" i="191" s="1"/>
  <c r="M42" i="191"/>
  <c r="M49" i="191" s="1"/>
  <c r="M55" i="191" s="1"/>
  <c r="L42" i="191"/>
  <c r="L49" i="191" s="1"/>
  <c r="L55" i="191" s="1"/>
  <c r="K42" i="191"/>
  <c r="E42" i="191"/>
  <c r="E49" i="191" s="1"/>
  <c r="E55" i="191" s="1"/>
  <c r="D42" i="191"/>
  <c r="D49" i="191" s="1"/>
  <c r="D55" i="191" s="1"/>
  <c r="Q40" i="191"/>
  <c r="Q48" i="191" s="1"/>
  <c r="Q54" i="191" s="1"/>
  <c r="P40" i="191"/>
  <c r="P48" i="191" s="1"/>
  <c r="O40" i="191"/>
  <c r="M40" i="191"/>
  <c r="L40" i="191"/>
  <c r="L48" i="191" s="1"/>
  <c r="L54" i="191" s="1"/>
  <c r="K40" i="191"/>
  <c r="K48" i="191" s="1"/>
  <c r="K54" i="191" s="1"/>
  <c r="E40" i="191"/>
  <c r="E48" i="191" s="1"/>
  <c r="E54" i="191" s="1"/>
  <c r="D40" i="191"/>
  <c r="D48" i="191" s="1"/>
  <c r="D54" i="191" s="1"/>
  <c r="F39" i="191"/>
  <c r="F38" i="191"/>
  <c r="M39" i="191" s="1"/>
  <c r="F37" i="191"/>
  <c r="F36" i="191"/>
  <c r="M37" i="191" s="1"/>
  <c r="F35" i="191"/>
  <c r="F34" i="191"/>
  <c r="M35" i="191" s="1"/>
  <c r="F33" i="191"/>
  <c r="F32" i="191"/>
  <c r="F31" i="191"/>
  <c r="F30" i="191"/>
  <c r="M31" i="191" s="1"/>
  <c r="F29" i="191"/>
  <c r="F28" i="191"/>
  <c r="M29" i="191" s="1"/>
  <c r="F27" i="191"/>
  <c r="F26" i="191"/>
  <c r="M27" i="191" s="1"/>
  <c r="F25" i="191"/>
  <c r="F24" i="191"/>
  <c r="M25" i="191" s="1"/>
  <c r="F23" i="191"/>
  <c r="F22" i="191"/>
  <c r="M23" i="191" s="1"/>
  <c r="F21" i="191"/>
  <c r="F20" i="191"/>
  <c r="M21" i="191" s="1"/>
  <c r="F19" i="191"/>
  <c r="F18" i="191"/>
  <c r="M19" i="191" s="1"/>
  <c r="F17" i="191"/>
  <c r="F16" i="191"/>
  <c r="M17" i="191" s="1"/>
  <c r="Q14" i="191"/>
  <c r="P14" i="191"/>
  <c r="O14" i="191"/>
  <c r="M14" i="191"/>
  <c r="M51" i="191" s="1"/>
  <c r="L14" i="191"/>
  <c r="K14" i="191"/>
  <c r="F14" i="191"/>
  <c r="E14" i="191"/>
  <c r="B82" i="190"/>
  <c r="Q45" i="190"/>
  <c r="P45" i="190"/>
  <c r="O45" i="190"/>
  <c r="M45" i="190"/>
  <c r="L45" i="190"/>
  <c r="K45" i="190"/>
  <c r="E45" i="190"/>
  <c r="D45" i="190"/>
  <c r="D51" i="190" s="1"/>
  <c r="Q42" i="190"/>
  <c r="Q49" i="190" s="1"/>
  <c r="P42" i="190"/>
  <c r="P49" i="190" s="1"/>
  <c r="P55" i="190" s="1"/>
  <c r="O42" i="190"/>
  <c r="M42" i="190"/>
  <c r="L42" i="190"/>
  <c r="L49" i="190" s="1"/>
  <c r="L55" i="190" s="1"/>
  <c r="K42" i="190"/>
  <c r="K49" i="190" s="1"/>
  <c r="K55" i="190" s="1"/>
  <c r="E42" i="190"/>
  <c r="E49" i="190" s="1"/>
  <c r="E55" i="190" s="1"/>
  <c r="D42" i="190"/>
  <c r="D49" i="190" s="1"/>
  <c r="Q40" i="190"/>
  <c r="P40" i="190"/>
  <c r="P48" i="190" s="1"/>
  <c r="P54" i="190" s="1"/>
  <c r="O40" i="190"/>
  <c r="M40" i="190"/>
  <c r="M48" i="190" s="1"/>
  <c r="L40" i="190"/>
  <c r="L48" i="190" s="1"/>
  <c r="L54" i="190" s="1"/>
  <c r="K40" i="190"/>
  <c r="E40" i="190"/>
  <c r="E48" i="190" s="1"/>
  <c r="E54" i="190" s="1"/>
  <c r="D40" i="190"/>
  <c r="D48" i="190" s="1"/>
  <c r="S39" i="190"/>
  <c r="F39" i="190"/>
  <c r="S38" i="190"/>
  <c r="F38" i="190"/>
  <c r="K39" i="190" s="1"/>
  <c r="S37" i="190"/>
  <c r="F37" i="190"/>
  <c r="S36" i="190"/>
  <c r="R36" i="190"/>
  <c r="R37" i="190" s="1"/>
  <c r="F36" i="190"/>
  <c r="K37" i="190" s="1"/>
  <c r="S35" i="190"/>
  <c r="F35" i="190"/>
  <c r="S34" i="190"/>
  <c r="F34" i="190"/>
  <c r="K35" i="190" s="1"/>
  <c r="S33" i="190"/>
  <c r="F33" i="190"/>
  <c r="S32" i="190"/>
  <c r="F32" i="190"/>
  <c r="K33" i="190" s="1"/>
  <c r="S31" i="190"/>
  <c r="F31" i="190"/>
  <c r="S30" i="190"/>
  <c r="F30" i="190"/>
  <c r="K31" i="190" s="1"/>
  <c r="S29" i="190"/>
  <c r="F29" i="190"/>
  <c r="S28" i="190"/>
  <c r="F28" i="190"/>
  <c r="K29" i="190" s="1"/>
  <c r="S27" i="190"/>
  <c r="F27" i="190"/>
  <c r="S26" i="190"/>
  <c r="F26" i="190"/>
  <c r="K27" i="190" s="1"/>
  <c r="S25" i="190"/>
  <c r="F25" i="190"/>
  <c r="S24" i="190"/>
  <c r="F24" i="190"/>
  <c r="K25" i="190" s="1"/>
  <c r="S23" i="190"/>
  <c r="F23" i="190"/>
  <c r="S22" i="190"/>
  <c r="F22" i="190"/>
  <c r="K23" i="190" s="1"/>
  <c r="S21" i="190"/>
  <c r="F21" i="190"/>
  <c r="S20" i="190"/>
  <c r="F20" i="190"/>
  <c r="K21" i="190" s="1"/>
  <c r="S19" i="190"/>
  <c r="F19" i="190"/>
  <c r="S18" i="190"/>
  <c r="F18" i="190"/>
  <c r="K19" i="190" s="1"/>
  <c r="S17" i="190"/>
  <c r="F17" i="190"/>
  <c r="S16" i="190"/>
  <c r="F16" i="190"/>
  <c r="K17" i="190" s="1"/>
  <c r="S14" i="190"/>
  <c r="Q14" i="190"/>
  <c r="P14" i="190"/>
  <c r="O14" i="190"/>
  <c r="M14" i="190"/>
  <c r="L14" i="190"/>
  <c r="K14" i="190"/>
  <c r="F14" i="190"/>
  <c r="E14" i="190"/>
  <c r="I43" i="191" l="1"/>
  <c r="I46" i="191"/>
  <c r="H42" i="191"/>
  <c r="H49" i="191" s="1"/>
  <c r="G41" i="191"/>
  <c r="H14" i="191"/>
  <c r="H45" i="191"/>
  <c r="H46" i="191" s="1"/>
  <c r="I49" i="191"/>
  <c r="I55" i="191" s="1"/>
  <c r="H40" i="191"/>
  <c r="H48" i="191" s="1"/>
  <c r="G43" i="191"/>
  <c r="I41" i="191"/>
  <c r="J42" i="191"/>
  <c r="J43" i="191" s="1"/>
  <c r="G48" i="191"/>
  <c r="J40" i="191"/>
  <c r="J41" i="191" s="1"/>
  <c r="I54" i="191"/>
  <c r="J14" i="191"/>
  <c r="J15" i="191" s="1"/>
  <c r="J33" i="191"/>
  <c r="I52" i="191"/>
  <c r="J31" i="191"/>
  <c r="G54" i="191"/>
  <c r="G52" i="191"/>
  <c r="O55" i="191"/>
  <c r="G51" i="191"/>
  <c r="I51" i="191"/>
  <c r="J45" i="191"/>
  <c r="J46" i="191" s="1"/>
  <c r="G49" i="191"/>
  <c r="G55" i="191" s="1"/>
  <c r="Q15" i="191"/>
  <c r="O29" i="191"/>
  <c r="N36" i="191"/>
  <c r="T36" i="191" s="1"/>
  <c r="U36" i="191" s="1"/>
  <c r="R36" i="191"/>
  <c r="R37" i="191" s="1"/>
  <c r="R16" i="191"/>
  <c r="R17" i="191" s="1"/>
  <c r="F42" i="191"/>
  <c r="F49" i="191" s="1"/>
  <c r="F55" i="191" s="1"/>
  <c r="O37" i="191"/>
  <c r="R18" i="191"/>
  <c r="R19" i="191" s="1"/>
  <c r="Q29" i="191"/>
  <c r="Q33" i="191"/>
  <c r="F45" i="191"/>
  <c r="F46" i="191" s="1"/>
  <c r="F52" i="191" s="1"/>
  <c r="R30" i="191"/>
  <c r="N18" i="191"/>
  <c r="T18" i="191" s="1"/>
  <c r="U18" i="191" s="1"/>
  <c r="K19" i="191"/>
  <c r="N28" i="191"/>
  <c r="R38" i="191"/>
  <c r="R39" i="191" s="1"/>
  <c r="O17" i="191"/>
  <c r="R28" i="191"/>
  <c r="R29" i="191" s="1"/>
  <c r="O15" i="191"/>
  <c r="Q31" i="191"/>
  <c r="P54" i="191"/>
  <c r="P55" i="191"/>
  <c r="N16" i="191"/>
  <c r="T16" i="191" s="1"/>
  <c r="U16" i="191" s="1"/>
  <c r="Q19" i="191"/>
  <c r="K21" i="191"/>
  <c r="O31" i="191"/>
  <c r="O33" i="191"/>
  <c r="N38" i="191"/>
  <c r="T38" i="191" s="1"/>
  <c r="U38" i="191" s="1"/>
  <c r="O21" i="191"/>
  <c r="K23" i="191"/>
  <c r="K25" i="191"/>
  <c r="O27" i="191"/>
  <c r="K51" i="191"/>
  <c r="N20" i="191"/>
  <c r="Q21" i="191"/>
  <c r="O23" i="191"/>
  <c r="O25" i="191"/>
  <c r="Q27" i="191"/>
  <c r="N32" i="191"/>
  <c r="N33" i="191" s="1"/>
  <c r="N34" i="191"/>
  <c r="T34" i="191" s="1"/>
  <c r="U34" i="191" s="1"/>
  <c r="L51" i="191"/>
  <c r="K17" i="191"/>
  <c r="R20" i="191"/>
  <c r="R21" i="191" s="1"/>
  <c r="Q23" i="191"/>
  <c r="Q25" i="191"/>
  <c r="N30" i="191"/>
  <c r="N31" i="191" s="1"/>
  <c r="R32" i="191"/>
  <c r="R33" i="191" s="1"/>
  <c r="R34" i="191"/>
  <c r="R35" i="191" s="1"/>
  <c r="O39" i="191"/>
  <c r="N37" i="191"/>
  <c r="O46" i="191"/>
  <c r="Q17" i="191"/>
  <c r="N22" i="191"/>
  <c r="T22" i="191" s="1"/>
  <c r="U22" i="191" s="1"/>
  <c r="N24" i="191"/>
  <c r="T24" i="191" s="1"/>
  <c r="U24" i="191" s="1"/>
  <c r="N26" i="191"/>
  <c r="T26" i="191" s="1"/>
  <c r="U26" i="191" s="1"/>
  <c r="O35" i="191"/>
  <c r="Q43" i="191"/>
  <c r="P46" i="191"/>
  <c r="O19" i="191"/>
  <c r="R22" i="191"/>
  <c r="R23" i="191" s="1"/>
  <c r="R24" i="191"/>
  <c r="R25" i="191" s="1"/>
  <c r="R26" i="191"/>
  <c r="R27" i="191" s="1"/>
  <c r="Q35" i="191"/>
  <c r="H49" i="190"/>
  <c r="H51" i="190"/>
  <c r="H46" i="190"/>
  <c r="H55" i="190"/>
  <c r="H48" i="190"/>
  <c r="H54" i="190" s="1"/>
  <c r="J40" i="190"/>
  <c r="I54" i="190"/>
  <c r="I55" i="190"/>
  <c r="J45" i="190"/>
  <c r="G54" i="190"/>
  <c r="J14" i="190"/>
  <c r="J15" i="190" s="1"/>
  <c r="J29" i="190"/>
  <c r="I51" i="190"/>
  <c r="I52" i="190"/>
  <c r="G52" i="190"/>
  <c r="J48" i="190"/>
  <c r="G51" i="190"/>
  <c r="J42" i="190"/>
  <c r="G49" i="190"/>
  <c r="G55" i="190" s="1"/>
  <c r="Q46" i="190"/>
  <c r="D55" i="190"/>
  <c r="K46" i="190"/>
  <c r="D54" i="190"/>
  <c r="O46" i="190"/>
  <c r="O52" i="190" s="1"/>
  <c r="R38" i="190"/>
  <c r="R39" i="190" s="1"/>
  <c r="N36" i="190"/>
  <c r="U36" i="190" s="1"/>
  <c r="V36" i="190" s="1"/>
  <c r="R30" i="190"/>
  <c r="R31" i="190" s="1"/>
  <c r="O19" i="190"/>
  <c r="R32" i="190"/>
  <c r="R33" i="190" s="1"/>
  <c r="Q19" i="190"/>
  <c r="S42" i="190"/>
  <c r="S49" i="190" s="1"/>
  <c r="Q55" i="190"/>
  <c r="M15" i="190"/>
  <c r="N37" i="190"/>
  <c r="O31" i="190"/>
  <c r="Q33" i="190"/>
  <c r="O37" i="190"/>
  <c r="O25" i="190"/>
  <c r="Q31" i="190"/>
  <c r="M51" i="190"/>
  <c r="Q25" i="190"/>
  <c r="Q21" i="190"/>
  <c r="O21" i="190"/>
  <c r="R28" i="190"/>
  <c r="R29" i="190" s="1"/>
  <c r="O15" i="190"/>
  <c r="M27" i="190"/>
  <c r="Q37" i="190"/>
  <c r="P46" i="190"/>
  <c r="O17" i="190"/>
  <c r="O27" i="190"/>
  <c r="Q15" i="190"/>
  <c r="Q17" i="190"/>
  <c r="O23" i="190"/>
  <c r="Q27" i="190"/>
  <c r="M31" i="190"/>
  <c r="N34" i="190"/>
  <c r="O35" i="190"/>
  <c r="M54" i="190"/>
  <c r="S45" i="190"/>
  <c r="S46" i="190" s="1"/>
  <c r="S52" i="190" s="1"/>
  <c r="Q23" i="190"/>
  <c r="N30" i="190"/>
  <c r="N32" i="190"/>
  <c r="O33" i="190"/>
  <c r="R34" i="190"/>
  <c r="R35" i="190" s="1"/>
  <c r="Q35" i="190"/>
  <c r="Q29" i="190"/>
  <c r="M29" i="190"/>
  <c r="O29" i="190"/>
  <c r="N38" i="190"/>
  <c r="G49" i="188"/>
  <c r="G55" i="188" s="1"/>
  <c r="G48" i="188"/>
  <c r="G54" i="188" s="1"/>
  <c r="H43" i="188"/>
  <c r="F51" i="188"/>
  <c r="H41" i="188"/>
  <c r="H55" i="188"/>
  <c r="G14" i="188"/>
  <c r="G51" i="188"/>
  <c r="I40" i="188"/>
  <c r="I41" i="188" s="1"/>
  <c r="H54" i="188"/>
  <c r="F48" i="188"/>
  <c r="F54" i="188" s="1"/>
  <c r="H52" i="188"/>
  <c r="F15" i="188"/>
  <c r="I14" i="188"/>
  <c r="I15" i="188" s="1"/>
  <c r="H51" i="188"/>
  <c r="I45" i="188"/>
  <c r="I46" i="188" s="1"/>
  <c r="F49" i="188"/>
  <c r="F55" i="188" s="1"/>
  <c r="I42" i="188"/>
  <c r="I43" i="188" s="1"/>
  <c r="R42" i="191"/>
  <c r="K15" i="191"/>
  <c r="F51" i="191"/>
  <c r="Q51" i="191"/>
  <c r="E51" i="191"/>
  <c r="M15" i="191"/>
  <c r="M52" i="191" s="1"/>
  <c r="N23" i="191"/>
  <c r="K49" i="191"/>
  <c r="K55" i="191" s="1"/>
  <c r="K43" i="191"/>
  <c r="M48" i="191"/>
  <c r="M54" i="191" s="1"/>
  <c r="Q55" i="191"/>
  <c r="N35" i="191"/>
  <c r="Q46" i="191"/>
  <c r="Q37" i="191"/>
  <c r="Q39" i="191"/>
  <c r="K46" i="191"/>
  <c r="O48" i="191"/>
  <c r="O54" i="191" s="1"/>
  <c r="O51" i="191"/>
  <c r="M43" i="191"/>
  <c r="P51" i="191"/>
  <c r="F40" i="191"/>
  <c r="O43" i="191"/>
  <c r="K27" i="191"/>
  <c r="K29" i="191"/>
  <c r="K31" i="191"/>
  <c r="K33" i="191"/>
  <c r="K35" i="191"/>
  <c r="K37" i="191"/>
  <c r="T37" i="191" s="1"/>
  <c r="U37" i="191" s="1"/>
  <c r="K39" i="191"/>
  <c r="M33" i="191"/>
  <c r="K51" i="190"/>
  <c r="E51" i="190"/>
  <c r="L51" i="190"/>
  <c r="O51" i="190"/>
  <c r="K15" i="190"/>
  <c r="M49" i="190"/>
  <c r="M55" i="190" s="1"/>
  <c r="O48" i="190"/>
  <c r="O54" i="190" s="1"/>
  <c r="M17" i="190"/>
  <c r="M19" i="190"/>
  <c r="M21" i="190"/>
  <c r="M23" i="190"/>
  <c r="M25" i="190"/>
  <c r="M33" i="190"/>
  <c r="M35" i="190"/>
  <c r="M37" i="190"/>
  <c r="U37" i="190" s="1"/>
  <c r="V37" i="190" s="1"/>
  <c r="M39" i="190"/>
  <c r="F45" i="190"/>
  <c r="O39" i="190"/>
  <c r="L46" i="190"/>
  <c r="P51" i="190"/>
  <c r="Q39" i="190"/>
  <c r="M46" i="190"/>
  <c r="Q48" i="190"/>
  <c r="Q54" i="190" s="1"/>
  <c r="Q51" i="190"/>
  <c r="F40" i="190"/>
  <c r="F48" i="190" s="1"/>
  <c r="N16" i="190"/>
  <c r="N18" i="190"/>
  <c r="N20" i="190"/>
  <c r="N22" i="190"/>
  <c r="N24" i="190"/>
  <c r="N26" i="190"/>
  <c r="N28" i="190"/>
  <c r="S40" i="190"/>
  <c r="K48" i="190"/>
  <c r="K54" i="190" s="1"/>
  <c r="O49" i="190"/>
  <c r="O55" i="190" s="1"/>
  <c r="R16" i="190"/>
  <c r="R18" i="190"/>
  <c r="R19" i="190" s="1"/>
  <c r="R20" i="190"/>
  <c r="R21" i="190" s="1"/>
  <c r="R22" i="190"/>
  <c r="R23" i="190" s="1"/>
  <c r="R24" i="190"/>
  <c r="R25" i="190" s="1"/>
  <c r="R26" i="190"/>
  <c r="R27" i="190" s="1"/>
  <c r="F42" i="190"/>
  <c r="F49" i="190" s="1"/>
  <c r="R40" i="191" l="1"/>
  <c r="H51" i="191"/>
  <c r="H55" i="191"/>
  <c r="H54" i="191"/>
  <c r="N27" i="191"/>
  <c r="T27" i="191" s="1"/>
  <c r="U27" i="191" s="1"/>
  <c r="J48" i="191"/>
  <c r="J54" i="191" s="1"/>
  <c r="N39" i="191"/>
  <c r="J49" i="191"/>
  <c r="J55" i="191" s="1"/>
  <c r="J51" i="191"/>
  <c r="J52" i="191"/>
  <c r="N42" i="191"/>
  <c r="T42" i="191" s="1"/>
  <c r="U42" i="191" s="1"/>
  <c r="R31" i="191"/>
  <c r="T32" i="191"/>
  <c r="U32" i="191" s="1"/>
  <c r="N45" i="191"/>
  <c r="N46" i="191" s="1"/>
  <c r="T39" i="191"/>
  <c r="U39" i="191" s="1"/>
  <c r="N25" i="191"/>
  <c r="T25" i="191" s="1"/>
  <c r="U25" i="191" s="1"/>
  <c r="N29" i="191"/>
  <c r="T29" i="191" s="1"/>
  <c r="U29" i="191" s="1"/>
  <c r="T35" i="191"/>
  <c r="U35" i="191" s="1"/>
  <c r="R14" i="191"/>
  <c r="R15" i="191" s="1"/>
  <c r="T31" i="191"/>
  <c r="U31" i="191" s="1"/>
  <c r="N14" i="191"/>
  <c r="N15" i="191" s="1"/>
  <c r="T15" i="191" s="1"/>
  <c r="U15" i="191" s="1"/>
  <c r="R45" i="191"/>
  <c r="T28" i="191"/>
  <c r="U28" i="191" s="1"/>
  <c r="N17" i="191"/>
  <c r="T17" i="191" s="1"/>
  <c r="U17" i="191" s="1"/>
  <c r="N19" i="191"/>
  <c r="T19" i="191" s="1"/>
  <c r="U19" i="191" s="1"/>
  <c r="T20" i="191"/>
  <c r="U20" i="191" s="1"/>
  <c r="N21" i="191"/>
  <c r="T21" i="191" s="1"/>
  <c r="U21" i="191" s="1"/>
  <c r="T23" i="191"/>
  <c r="U23" i="191" s="1"/>
  <c r="T30" i="191"/>
  <c r="U30" i="191" s="1"/>
  <c r="N40" i="191"/>
  <c r="J54" i="190"/>
  <c r="J51" i="190"/>
  <c r="J52" i="190"/>
  <c r="J49" i="190"/>
  <c r="J55" i="190" s="1"/>
  <c r="Q52" i="190"/>
  <c r="S51" i="190"/>
  <c r="M52" i="190"/>
  <c r="S55" i="190"/>
  <c r="R42" i="190"/>
  <c r="R49" i="190" s="1"/>
  <c r="R45" i="190"/>
  <c r="R46" i="190" s="1"/>
  <c r="R40" i="190"/>
  <c r="R48" i="190" s="1"/>
  <c r="R43" i="190"/>
  <c r="N35" i="190"/>
  <c r="U35" i="190" s="1"/>
  <c r="V35" i="190" s="1"/>
  <c r="U34" i="190"/>
  <c r="V34" i="190" s="1"/>
  <c r="N42" i="190"/>
  <c r="U42" i="190" s="1"/>
  <c r="V42" i="190" s="1"/>
  <c r="N33" i="190"/>
  <c r="U33" i="190" s="1"/>
  <c r="V33" i="190" s="1"/>
  <c r="U32" i="190"/>
  <c r="V32" i="190" s="1"/>
  <c r="N40" i="190"/>
  <c r="U40" i="190" s="1"/>
  <c r="V40" i="190" s="1"/>
  <c r="N31" i="190"/>
  <c r="U31" i="190" s="1"/>
  <c r="V31" i="190" s="1"/>
  <c r="U30" i="190"/>
  <c r="V30" i="190" s="1"/>
  <c r="M41" i="190"/>
  <c r="K41" i="190"/>
  <c r="U38" i="190"/>
  <c r="V38" i="190" s="1"/>
  <c r="N39" i="190"/>
  <c r="U39" i="190" s="1"/>
  <c r="V39" i="190" s="1"/>
  <c r="O43" i="190"/>
  <c r="I48" i="188"/>
  <c r="I54" i="188" s="1"/>
  <c r="I51" i="188"/>
  <c r="I52" i="188"/>
  <c r="I49" i="188"/>
  <c r="I55" i="188" s="1"/>
  <c r="F48" i="191"/>
  <c r="F54" i="191" s="1"/>
  <c r="K41" i="191"/>
  <c r="M41" i="191"/>
  <c r="R48" i="191"/>
  <c r="R54" i="191" s="1"/>
  <c r="R41" i="191"/>
  <c r="O41" i="191"/>
  <c r="K52" i="191"/>
  <c r="R43" i="191"/>
  <c r="R49" i="191"/>
  <c r="T33" i="191"/>
  <c r="U33" i="191" s="1"/>
  <c r="Q41" i="191"/>
  <c r="N43" i="191"/>
  <c r="T43" i="191" s="1"/>
  <c r="U43" i="191" s="1"/>
  <c r="U22" i="190"/>
  <c r="V22" i="190" s="1"/>
  <c r="N23" i="190"/>
  <c r="U23" i="190" s="1"/>
  <c r="V23" i="190" s="1"/>
  <c r="U20" i="190"/>
  <c r="V20" i="190" s="1"/>
  <c r="N21" i="190"/>
  <c r="U21" i="190" s="1"/>
  <c r="V21" i="190" s="1"/>
  <c r="U18" i="190"/>
  <c r="V18" i="190" s="1"/>
  <c r="N19" i="190"/>
  <c r="U19" i="190" s="1"/>
  <c r="V19" i="190" s="1"/>
  <c r="Q43" i="190"/>
  <c r="Q41" i="190"/>
  <c r="K43" i="190"/>
  <c r="N14" i="190"/>
  <c r="U16" i="190"/>
  <c r="V16" i="190" s="1"/>
  <c r="N17" i="190"/>
  <c r="U17" i="190" s="1"/>
  <c r="V17" i="190" s="1"/>
  <c r="M43" i="190"/>
  <c r="N45" i="190"/>
  <c r="U28" i="190"/>
  <c r="V28" i="190" s="1"/>
  <c r="N29" i="190"/>
  <c r="U29" i="190" s="1"/>
  <c r="V29" i="190" s="1"/>
  <c r="R17" i="190"/>
  <c r="R14" i="190"/>
  <c r="R15" i="190" s="1"/>
  <c r="F55" i="190"/>
  <c r="U26" i="190"/>
  <c r="V26" i="190" s="1"/>
  <c r="N27" i="190"/>
  <c r="U27" i="190" s="1"/>
  <c r="V27" i="190" s="1"/>
  <c r="O41" i="190"/>
  <c r="F51" i="190"/>
  <c r="F46" i="190"/>
  <c r="F52" i="190" s="1"/>
  <c r="S48" i="190"/>
  <c r="S54" i="190" s="1"/>
  <c r="U24" i="190"/>
  <c r="V24" i="190" s="1"/>
  <c r="N25" i="190"/>
  <c r="U25" i="190" s="1"/>
  <c r="V25" i="190" s="1"/>
  <c r="F54" i="190"/>
  <c r="K52" i="190"/>
  <c r="R55" i="191" l="1"/>
  <c r="N49" i="191"/>
  <c r="N55" i="191" s="1"/>
  <c r="R51" i="191"/>
  <c r="N51" i="191"/>
  <c r="T14" i="191"/>
  <c r="U14" i="191" s="1"/>
  <c r="N52" i="191"/>
  <c r="R46" i="191"/>
  <c r="N48" i="191"/>
  <c r="N54" i="191" s="1"/>
  <c r="T40" i="191"/>
  <c r="U40" i="191" s="1"/>
  <c r="N41" i="191"/>
  <c r="T41" i="191" s="1"/>
  <c r="U41" i="191" s="1"/>
  <c r="R41" i="190"/>
  <c r="N49" i="190"/>
  <c r="N43" i="190"/>
  <c r="R54" i="190"/>
  <c r="R55" i="190"/>
  <c r="N41" i="190"/>
  <c r="U41" i="190" s="1"/>
  <c r="V41" i="190" s="1"/>
  <c r="N48" i="190"/>
  <c r="N54" i="190" s="1"/>
  <c r="N15" i="190"/>
  <c r="U15" i="190" s="1"/>
  <c r="V15" i="190" s="1"/>
  <c r="U14" i="190"/>
  <c r="V14" i="190" s="1"/>
  <c r="N55" i="190"/>
  <c r="U43" i="190"/>
  <c r="V43" i="190" s="1"/>
  <c r="R52" i="190"/>
  <c r="N46" i="190"/>
  <c r="N51" i="190"/>
  <c r="R51" i="190"/>
  <c r="N52" i="190" l="1"/>
  <c r="B82" i="188" l="1"/>
  <c r="P45" i="188"/>
  <c r="O45" i="188"/>
  <c r="N45" i="188"/>
  <c r="L45" i="188"/>
  <c r="K45" i="188"/>
  <c r="J45" i="188"/>
  <c r="E45" i="188"/>
  <c r="D45" i="188"/>
  <c r="D51" i="188" s="1"/>
  <c r="P42" i="188"/>
  <c r="P49" i="188" s="1"/>
  <c r="P55" i="188" s="1"/>
  <c r="O42" i="188"/>
  <c r="O49" i="188" s="1"/>
  <c r="O55" i="188" s="1"/>
  <c r="N42" i="188"/>
  <c r="N49" i="188" s="1"/>
  <c r="N55" i="188" s="1"/>
  <c r="L42" i="188"/>
  <c r="K42" i="188"/>
  <c r="K49" i="188" s="1"/>
  <c r="K55" i="188" s="1"/>
  <c r="J42" i="188"/>
  <c r="J49" i="188" s="1"/>
  <c r="J55" i="188" s="1"/>
  <c r="E42" i="188"/>
  <c r="E49" i="188" s="1"/>
  <c r="E55" i="188" s="1"/>
  <c r="D42" i="188"/>
  <c r="D49" i="188" s="1"/>
  <c r="P40" i="188"/>
  <c r="P48" i="188" s="1"/>
  <c r="P54" i="188" s="1"/>
  <c r="O40" i="188"/>
  <c r="O48" i="188" s="1"/>
  <c r="O54" i="188" s="1"/>
  <c r="N40" i="188"/>
  <c r="N48" i="188" s="1"/>
  <c r="L40" i="188"/>
  <c r="K40" i="188"/>
  <c r="K48" i="188" s="1"/>
  <c r="K54" i="188" s="1"/>
  <c r="J40" i="188"/>
  <c r="J48" i="188" s="1"/>
  <c r="J54" i="188" s="1"/>
  <c r="E40" i="188"/>
  <c r="E48" i="188" s="1"/>
  <c r="E54" i="188" s="1"/>
  <c r="D40" i="188"/>
  <c r="D48" i="188" s="1"/>
  <c r="R39" i="188"/>
  <c r="P39" i="188"/>
  <c r="N39" i="188"/>
  <c r="L39" i="188"/>
  <c r="J39" i="188"/>
  <c r="R38" i="188"/>
  <c r="Q38" i="188"/>
  <c r="Q39" i="188" s="1"/>
  <c r="M38" i="188"/>
  <c r="M39" i="188" s="1"/>
  <c r="R37" i="188"/>
  <c r="P37" i="188"/>
  <c r="N37" i="188"/>
  <c r="L37" i="188"/>
  <c r="J37" i="188"/>
  <c r="R36" i="188"/>
  <c r="Q36" i="188"/>
  <c r="Q37" i="188" s="1"/>
  <c r="M36" i="188"/>
  <c r="M37" i="188" s="1"/>
  <c r="R35" i="188"/>
  <c r="P35" i="188"/>
  <c r="N35" i="188"/>
  <c r="L35" i="188"/>
  <c r="J35" i="188"/>
  <c r="R34" i="188"/>
  <c r="Q34" i="188"/>
  <c r="Q35" i="188" s="1"/>
  <c r="M34" i="188"/>
  <c r="M35" i="188" s="1"/>
  <c r="R33" i="188"/>
  <c r="P33" i="188"/>
  <c r="N33" i="188"/>
  <c r="L33" i="188"/>
  <c r="J33" i="188"/>
  <c r="R32" i="188"/>
  <c r="R42" i="188" s="1"/>
  <c r="Q32" i="188"/>
  <c r="Q42" i="188" s="1"/>
  <c r="M32" i="188"/>
  <c r="M33" i="188" s="1"/>
  <c r="R31" i="188"/>
  <c r="P31" i="188"/>
  <c r="N31" i="188"/>
  <c r="L31" i="188"/>
  <c r="J31" i="188"/>
  <c r="R30" i="188"/>
  <c r="Q30" i="188"/>
  <c r="Q31" i="188" s="1"/>
  <c r="M30" i="188"/>
  <c r="M40" i="188" s="1"/>
  <c r="R29" i="188"/>
  <c r="P29" i="188"/>
  <c r="N29" i="188"/>
  <c r="L29" i="188"/>
  <c r="J29" i="188"/>
  <c r="R28" i="188"/>
  <c r="R45" i="188" s="1"/>
  <c r="R46" i="188" s="1"/>
  <c r="R52" i="188" s="1"/>
  <c r="Q28" i="188"/>
  <c r="Q45" i="188" s="1"/>
  <c r="M28" i="188"/>
  <c r="M45" i="188" s="1"/>
  <c r="R27" i="188"/>
  <c r="P27" i="188"/>
  <c r="N27" i="188"/>
  <c r="L27" i="188"/>
  <c r="J27" i="188"/>
  <c r="R26" i="188"/>
  <c r="Q26" i="188"/>
  <c r="Q27" i="188" s="1"/>
  <c r="M26" i="188"/>
  <c r="M27" i="188" s="1"/>
  <c r="R25" i="188"/>
  <c r="P25" i="188"/>
  <c r="N25" i="188"/>
  <c r="L25" i="188"/>
  <c r="J25" i="188"/>
  <c r="R24" i="188"/>
  <c r="Q24" i="188"/>
  <c r="Q25" i="188" s="1"/>
  <c r="M24" i="188"/>
  <c r="M25" i="188" s="1"/>
  <c r="R23" i="188"/>
  <c r="P23" i="188"/>
  <c r="N23" i="188"/>
  <c r="L23" i="188"/>
  <c r="J23" i="188"/>
  <c r="R22" i="188"/>
  <c r="Q22" i="188"/>
  <c r="Q23" i="188" s="1"/>
  <c r="M22" i="188"/>
  <c r="M23" i="188" s="1"/>
  <c r="R21" i="188"/>
  <c r="P21" i="188"/>
  <c r="N21" i="188"/>
  <c r="L21" i="188"/>
  <c r="J21" i="188"/>
  <c r="R20" i="188"/>
  <c r="Q20" i="188"/>
  <c r="Q21" i="188" s="1"/>
  <c r="M20" i="188"/>
  <c r="M21" i="188" s="1"/>
  <c r="R19" i="188"/>
  <c r="P19" i="188"/>
  <c r="N19" i="188"/>
  <c r="L19" i="188"/>
  <c r="J19" i="188"/>
  <c r="R18" i="188"/>
  <c r="Q18" i="188"/>
  <c r="Q19" i="188" s="1"/>
  <c r="M18" i="188"/>
  <c r="M19" i="188" s="1"/>
  <c r="R17" i="188"/>
  <c r="P17" i="188"/>
  <c r="N17" i="188"/>
  <c r="L17" i="188"/>
  <c r="J17" i="188"/>
  <c r="R16" i="188"/>
  <c r="Q16" i="188"/>
  <c r="Q17" i="188" s="1"/>
  <c r="M16" i="188"/>
  <c r="M17" i="188" s="1"/>
  <c r="R14" i="188"/>
  <c r="P14" i="188"/>
  <c r="P15" i="188" s="1"/>
  <c r="O14" i="188"/>
  <c r="N14" i="188"/>
  <c r="N15" i="188" s="1"/>
  <c r="L14" i="188"/>
  <c r="L15" i="188" s="1"/>
  <c r="K14" i="188"/>
  <c r="J14" i="188"/>
  <c r="E14" i="188"/>
  <c r="O28" i="74"/>
  <c r="P28" i="74"/>
  <c r="K16" i="187"/>
  <c r="J16" i="187"/>
  <c r="I9" i="187"/>
  <c r="P34" i="187"/>
  <c r="O34" i="187"/>
  <c r="N34" i="187"/>
  <c r="M34" i="187"/>
  <c r="L34" i="187"/>
  <c r="K34" i="187"/>
  <c r="J34" i="187"/>
  <c r="I34" i="187"/>
  <c r="H34" i="187"/>
  <c r="G34" i="187"/>
  <c r="P32" i="187"/>
  <c r="O32" i="187"/>
  <c r="N32" i="187"/>
  <c r="M32" i="187"/>
  <c r="L32" i="187"/>
  <c r="K32" i="187"/>
  <c r="J32" i="187"/>
  <c r="I32" i="187"/>
  <c r="H32" i="187"/>
  <c r="G32" i="187"/>
  <c r="P30" i="187"/>
  <c r="O30" i="187"/>
  <c r="N30" i="187"/>
  <c r="M30" i="187"/>
  <c r="L30" i="187"/>
  <c r="K30" i="187"/>
  <c r="J30" i="187"/>
  <c r="I30" i="187"/>
  <c r="H30" i="187"/>
  <c r="G30" i="187"/>
  <c r="P28" i="187"/>
  <c r="O28" i="187"/>
  <c r="N28" i="187"/>
  <c r="M28" i="187"/>
  <c r="L28" i="187"/>
  <c r="K28" i="187"/>
  <c r="J28" i="187"/>
  <c r="I28" i="187"/>
  <c r="H28" i="187"/>
  <c r="G28" i="187"/>
  <c r="F28" i="187"/>
  <c r="M26" i="187"/>
  <c r="P26" i="187"/>
  <c r="O26" i="187"/>
  <c r="N26" i="187"/>
  <c r="L26" i="187"/>
  <c r="K26" i="187"/>
  <c r="J26" i="187"/>
  <c r="I26" i="187"/>
  <c r="H26" i="187"/>
  <c r="G26" i="187"/>
  <c r="P24" i="187"/>
  <c r="O24" i="187"/>
  <c r="N24" i="187"/>
  <c r="M24" i="187"/>
  <c r="L24" i="187"/>
  <c r="K24" i="187"/>
  <c r="J24" i="187"/>
  <c r="I24" i="187"/>
  <c r="P22" i="187"/>
  <c r="O22" i="187"/>
  <c r="N22" i="187"/>
  <c r="M22" i="187"/>
  <c r="L22" i="187"/>
  <c r="K22" i="187"/>
  <c r="J22" i="187"/>
  <c r="I22" i="187"/>
  <c r="H22" i="187"/>
  <c r="G22" i="187"/>
  <c r="P20" i="187"/>
  <c r="O20" i="187"/>
  <c r="N20" i="187"/>
  <c r="M20" i="187"/>
  <c r="L20" i="187"/>
  <c r="K20" i="187"/>
  <c r="J20" i="187"/>
  <c r="I20" i="187"/>
  <c r="H20" i="187"/>
  <c r="G20" i="187"/>
  <c r="P18" i="187"/>
  <c r="O18" i="187"/>
  <c r="N18" i="187"/>
  <c r="M18" i="187"/>
  <c r="L18" i="187"/>
  <c r="K18" i="187"/>
  <c r="J18" i="187"/>
  <c r="I18" i="187"/>
  <c r="H18" i="187"/>
  <c r="G18" i="187"/>
  <c r="O16" i="187"/>
  <c r="P16" i="187"/>
  <c r="N16" i="187"/>
  <c r="M16" i="187"/>
  <c r="L16" i="187"/>
  <c r="H16" i="187"/>
  <c r="G16" i="187"/>
  <c r="J14" i="187"/>
  <c r="P14" i="187"/>
  <c r="O14" i="187"/>
  <c r="N14" i="187"/>
  <c r="M14" i="187"/>
  <c r="L14" i="187"/>
  <c r="K14" i="187"/>
  <c r="I14" i="187"/>
  <c r="G14" i="187"/>
  <c r="F14" i="187"/>
  <c r="P12" i="187"/>
  <c r="N12" i="187"/>
  <c r="M12" i="187"/>
  <c r="L12" i="187"/>
  <c r="K12" i="187"/>
  <c r="J12" i="187"/>
  <c r="I12" i="187"/>
  <c r="P41" i="187"/>
  <c r="P37" i="187"/>
  <c r="P35" i="187"/>
  <c r="P9" i="187"/>
  <c r="M41" i="187"/>
  <c r="L41" i="187"/>
  <c r="M37" i="187"/>
  <c r="M45" i="187" s="1"/>
  <c r="M51" i="187" s="1"/>
  <c r="L37" i="187"/>
  <c r="L45" i="187" s="1"/>
  <c r="M35" i="187"/>
  <c r="M44" i="187" s="1"/>
  <c r="L35" i="187"/>
  <c r="L44" i="187" s="1"/>
  <c r="M9" i="187"/>
  <c r="L9" i="187"/>
  <c r="O41" i="187"/>
  <c r="N41" i="187"/>
  <c r="K41" i="187"/>
  <c r="O37" i="187"/>
  <c r="N37" i="187"/>
  <c r="K37" i="187"/>
  <c r="O35" i="187"/>
  <c r="O44" i="187" s="1"/>
  <c r="N35" i="187"/>
  <c r="N44" i="187" s="1"/>
  <c r="K35" i="187"/>
  <c r="O9" i="187"/>
  <c r="N9" i="187"/>
  <c r="K9" i="187"/>
  <c r="J41" i="187"/>
  <c r="I41" i="187"/>
  <c r="H41" i="187"/>
  <c r="G41" i="187"/>
  <c r="F41" i="187"/>
  <c r="E41" i="187"/>
  <c r="J37" i="187"/>
  <c r="J45" i="187" s="1"/>
  <c r="I37" i="187"/>
  <c r="I45" i="187" s="1"/>
  <c r="H37" i="187"/>
  <c r="H45" i="187" s="1"/>
  <c r="G37" i="187"/>
  <c r="G45" i="187" s="1"/>
  <c r="F37" i="187"/>
  <c r="F45" i="187" s="1"/>
  <c r="E37" i="187"/>
  <c r="E45" i="187" s="1"/>
  <c r="J35" i="187"/>
  <c r="J44" i="187" s="1"/>
  <c r="I35" i="187"/>
  <c r="I44" i="187" s="1"/>
  <c r="H35" i="187"/>
  <c r="H44" i="187" s="1"/>
  <c r="G35" i="187"/>
  <c r="G44" i="187" s="1"/>
  <c r="F35" i="187"/>
  <c r="E35" i="187"/>
  <c r="F26" i="187"/>
  <c r="E24" i="187"/>
  <c r="E22" i="187"/>
  <c r="G12" i="187"/>
  <c r="J9" i="187"/>
  <c r="H9" i="187"/>
  <c r="G9" i="187"/>
  <c r="F9" i="187"/>
  <c r="E9" i="187"/>
  <c r="B97" i="186"/>
  <c r="A97" i="186"/>
  <c r="M60" i="186"/>
  <c r="L60" i="186"/>
  <c r="K60" i="186"/>
  <c r="J60" i="186"/>
  <c r="I60" i="186"/>
  <c r="H60" i="186"/>
  <c r="G60" i="186"/>
  <c r="F60" i="186"/>
  <c r="M55" i="186"/>
  <c r="L55" i="186"/>
  <c r="L65" i="186" s="1"/>
  <c r="L72" i="186" s="1"/>
  <c r="K55" i="186"/>
  <c r="K65" i="186" s="1"/>
  <c r="K72" i="186" s="1"/>
  <c r="J55" i="186"/>
  <c r="J65" i="186" s="1"/>
  <c r="I55" i="186"/>
  <c r="H55" i="186"/>
  <c r="H65" i="186" s="1"/>
  <c r="H72" i="186" s="1"/>
  <c r="G55" i="186"/>
  <c r="F55" i="186"/>
  <c r="M52" i="186"/>
  <c r="M64" i="186" s="1"/>
  <c r="L52" i="186"/>
  <c r="L64" i="186" s="1"/>
  <c r="L71" i="186" s="1"/>
  <c r="K52" i="186"/>
  <c r="J52" i="186"/>
  <c r="I52" i="186"/>
  <c r="I64" i="186" s="1"/>
  <c r="I71" i="186" s="1"/>
  <c r="H52" i="186"/>
  <c r="G52" i="186"/>
  <c r="G64" i="186" s="1"/>
  <c r="G71" i="186" s="1"/>
  <c r="F52" i="186"/>
  <c r="F64" i="186" s="1"/>
  <c r="F71" i="186" s="1"/>
  <c r="J51" i="186"/>
  <c r="K50" i="186"/>
  <c r="J50" i="186"/>
  <c r="O49" i="186"/>
  <c r="I51" i="186"/>
  <c r="D49" i="186"/>
  <c r="I50" i="186" s="1"/>
  <c r="I48" i="186"/>
  <c r="K47" i="186"/>
  <c r="J47" i="186"/>
  <c r="O46" i="186"/>
  <c r="H48" i="186"/>
  <c r="D46" i="186"/>
  <c r="I47" i="186" s="1"/>
  <c r="I45" i="186"/>
  <c r="K44" i="186"/>
  <c r="J44" i="186"/>
  <c r="O43" i="186"/>
  <c r="H45" i="186"/>
  <c r="D43" i="186"/>
  <c r="I44" i="186" s="1"/>
  <c r="I42" i="186"/>
  <c r="K41" i="186"/>
  <c r="J41" i="186"/>
  <c r="O40" i="186"/>
  <c r="H42" i="186"/>
  <c r="D40" i="186"/>
  <c r="I41" i="186" s="1"/>
  <c r="I39" i="186"/>
  <c r="K38" i="186"/>
  <c r="J38" i="186"/>
  <c r="O37" i="186"/>
  <c r="H39" i="186"/>
  <c r="D37" i="186"/>
  <c r="I38" i="186" s="1"/>
  <c r="I36" i="186"/>
  <c r="K35" i="186"/>
  <c r="J35" i="186"/>
  <c r="O34" i="186"/>
  <c r="E60" i="186"/>
  <c r="D34" i="186"/>
  <c r="M35" i="186" s="1"/>
  <c r="J32" i="186"/>
  <c r="F32" i="186"/>
  <c r="O31" i="186"/>
  <c r="H33" i="186"/>
  <c r="D31" i="186"/>
  <c r="I32" i="186" s="1"/>
  <c r="G30" i="186"/>
  <c r="D28" i="186"/>
  <c r="I29" i="186" s="1"/>
  <c r="G27" i="186"/>
  <c r="M27" i="186"/>
  <c r="D25" i="186"/>
  <c r="I26" i="186" s="1"/>
  <c r="G24" i="186"/>
  <c r="M24" i="186"/>
  <c r="D22" i="186"/>
  <c r="H23" i="186" s="1"/>
  <c r="G21" i="186"/>
  <c r="M21" i="186"/>
  <c r="D19" i="186"/>
  <c r="H20" i="186" s="1"/>
  <c r="G18" i="186"/>
  <c r="M18" i="186"/>
  <c r="D16" i="186"/>
  <c r="H17" i="186" s="1"/>
  <c r="M13" i="186"/>
  <c r="L13" i="186"/>
  <c r="L15" i="186" s="1"/>
  <c r="K13" i="186"/>
  <c r="J13" i="186"/>
  <c r="I13" i="186"/>
  <c r="H13" i="186"/>
  <c r="G13" i="186"/>
  <c r="G67" i="186" s="1"/>
  <c r="F13" i="186"/>
  <c r="F15" i="186" s="1"/>
  <c r="E13" i="186"/>
  <c r="I61" i="185"/>
  <c r="I68" i="185" s="1"/>
  <c r="I62" i="185"/>
  <c r="I69" i="185" s="1"/>
  <c r="I15" i="185"/>
  <c r="I14" i="185"/>
  <c r="I51" i="185"/>
  <c r="I41" i="185"/>
  <c r="I42" i="185"/>
  <c r="I44" i="185"/>
  <c r="I45" i="185"/>
  <c r="I47" i="185"/>
  <c r="I48" i="185"/>
  <c r="I50" i="185"/>
  <c r="I38" i="185"/>
  <c r="I35" i="185"/>
  <c r="I36" i="185"/>
  <c r="I33" i="185"/>
  <c r="I30" i="185"/>
  <c r="I23" i="185"/>
  <c r="I24" i="185"/>
  <c r="I26" i="185"/>
  <c r="I27" i="185"/>
  <c r="I29" i="185"/>
  <c r="I32" i="185"/>
  <c r="I20" i="185"/>
  <c r="I18" i="185"/>
  <c r="I17" i="185"/>
  <c r="H17" i="185"/>
  <c r="I60" i="185"/>
  <c r="I55" i="185"/>
  <c r="I52" i="185"/>
  <c r="I21" i="185"/>
  <c r="I13" i="185"/>
  <c r="E49" i="185"/>
  <c r="E46" i="185"/>
  <c r="G48" i="185" s="1"/>
  <c r="E43" i="185"/>
  <c r="F45" i="185" s="1"/>
  <c r="E40" i="185"/>
  <c r="E37" i="185"/>
  <c r="E38" i="185" s="1"/>
  <c r="E34" i="185"/>
  <c r="G36" i="185" s="1"/>
  <c r="E31" i="185"/>
  <c r="E32" i="185" s="1"/>
  <c r="E28" i="185"/>
  <c r="E25" i="185"/>
  <c r="F27" i="185" s="1"/>
  <c r="E22" i="185"/>
  <c r="E23" i="185" s="1"/>
  <c r="E19" i="185"/>
  <c r="F51" i="185"/>
  <c r="E16" i="185"/>
  <c r="G18" i="185" s="1"/>
  <c r="B97" i="185"/>
  <c r="A97" i="185"/>
  <c r="H60" i="185"/>
  <c r="G60" i="185"/>
  <c r="F60" i="185"/>
  <c r="H55" i="185"/>
  <c r="G55" i="185"/>
  <c r="F55" i="185"/>
  <c r="H52" i="185"/>
  <c r="G52" i="185"/>
  <c r="F52" i="185"/>
  <c r="D49" i="185"/>
  <c r="D46" i="185"/>
  <c r="D43" i="185"/>
  <c r="D40" i="185"/>
  <c r="E41" i="185" s="1"/>
  <c r="D37" i="185"/>
  <c r="D34" i="185"/>
  <c r="D31" i="185"/>
  <c r="D28" i="185"/>
  <c r="D25" i="185"/>
  <c r="D22" i="185"/>
  <c r="D19" i="185"/>
  <c r="D16" i="185"/>
  <c r="H13" i="185"/>
  <c r="G13" i="185"/>
  <c r="F13" i="185"/>
  <c r="G42" i="184"/>
  <c r="F42" i="184"/>
  <c r="E42" i="184"/>
  <c r="G39" i="184"/>
  <c r="G46" i="184" s="1"/>
  <c r="F39" i="184"/>
  <c r="F46" i="184" s="1"/>
  <c r="E39" i="184"/>
  <c r="E46" i="184" s="1"/>
  <c r="G37" i="184"/>
  <c r="G45" i="184" s="1"/>
  <c r="F37" i="184"/>
  <c r="F45" i="184" s="1"/>
  <c r="E37" i="184"/>
  <c r="E45" i="184" s="1"/>
  <c r="I35" i="184"/>
  <c r="J35" i="184" s="1"/>
  <c r="D35" i="184"/>
  <c r="E36" i="184" s="1"/>
  <c r="I33" i="184"/>
  <c r="J33" i="184" s="1"/>
  <c r="D33" i="184"/>
  <c r="E34" i="184" s="1"/>
  <c r="I31" i="184"/>
  <c r="J31" i="184" s="1"/>
  <c r="D31" i="184"/>
  <c r="E32" i="184" s="1"/>
  <c r="I29" i="184"/>
  <c r="J29" i="184" s="1"/>
  <c r="D29" i="184"/>
  <c r="D39" i="184" s="1"/>
  <c r="D46" i="184" s="1"/>
  <c r="I27" i="184"/>
  <c r="J27" i="184" s="1"/>
  <c r="D27" i="184"/>
  <c r="E28" i="184" s="1"/>
  <c r="I25" i="184"/>
  <c r="J25" i="184" s="1"/>
  <c r="D25" i="184"/>
  <c r="E26" i="184" s="1"/>
  <c r="I23" i="184"/>
  <c r="J23" i="184" s="1"/>
  <c r="D23" i="184"/>
  <c r="E24" i="184" s="1"/>
  <c r="I21" i="184"/>
  <c r="J21" i="184" s="1"/>
  <c r="D21" i="184"/>
  <c r="E22" i="184" s="1"/>
  <c r="I19" i="184"/>
  <c r="J19" i="184" s="1"/>
  <c r="D19" i="184"/>
  <c r="E20" i="184" s="1"/>
  <c r="I17" i="184"/>
  <c r="J17" i="184" s="1"/>
  <c r="D17" i="184"/>
  <c r="E18" i="184" s="1"/>
  <c r="I15" i="184"/>
  <c r="J15" i="184" s="1"/>
  <c r="D15" i="184"/>
  <c r="E16" i="184" s="1"/>
  <c r="I13" i="184"/>
  <c r="J13" i="184" s="1"/>
  <c r="D13" i="184"/>
  <c r="E14" i="184" s="1"/>
  <c r="G11" i="184"/>
  <c r="F11" i="184"/>
  <c r="E11" i="184"/>
  <c r="Q17" i="172"/>
  <c r="Q15" i="172"/>
  <c r="Q19" i="172"/>
  <c r="Q21" i="172"/>
  <c r="Q23" i="172"/>
  <c r="Q25" i="172"/>
  <c r="Q27" i="172"/>
  <c r="Q29" i="172"/>
  <c r="Q31" i="172"/>
  <c r="Q33" i="172"/>
  <c r="Q35" i="172"/>
  <c r="Q37" i="172"/>
  <c r="Q39" i="172"/>
  <c r="Q13" i="172"/>
  <c r="O10" i="187" l="1"/>
  <c r="M47" i="187"/>
  <c r="F44" i="187"/>
  <c r="L41" i="188"/>
  <c r="N54" i="188"/>
  <c r="M14" i="188"/>
  <c r="M15" i="188" s="1"/>
  <c r="R49" i="188"/>
  <c r="R55" i="188" s="1"/>
  <c r="T17" i="188"/>
  <c r="U17" i="188" s="1"/>
  <c r="P46" i="188"/>
  <c r="M48" i="188"/>
  <c r="M54" i="188" s="1"/>
  <c r="N41" i="188"/>
  <c r="L52" i="188"/>
  <c r="N46" i="188"/>
  <c r="N52" i="188" s="1"/>
  <c r="Q14" i="188"/>
  <c r="Q15" i="188" s="1"/>
  <c r="D54" i="188"/>
  <c r="P41" i="188"/>
  <c r="P43" i="188"/>
  <c r="P52" i="188"/>
  <c r="T25" i="188"/>
  <c r="U25" i="188" s="1"/>
  <c r="L48" i="188"/>
  <c r="L54" i="188" s="1"/>
  <c r="T35" i="188"/>
  <c r="U35" i="188" s="1"/>
  <c r="M41" i="188"/>
  <c r="M51" i="188"/>
  <c r="M46" i="188"/>
  <c r="M52" i="188" s="1"/>
  <c r="O51" i="188"/>
  <c r="T19" i="188"/>
  <c r="U19" i="188" s="1"/>
  <c r="T23" i="188"/>
  <c r="U23" i="188" s="1"/>
  <c r="Q46" i="188"/>
  <c r="L43" i="188"/>
  <c r="L49" i="188"/>
  <c r="L55" i="188" s="1"/>
  <c r="P51" i="188"/>
  <c r="T14" i="188"/>
  <c r="U14" i="188" s="1"/>
  <c r="J15" i="188"/>
  <c r="T15" i="188" s="1"/>
  <c r="U15" i="188" s="1"/>
  <c r="T33" i="188"/>
  <c r="U33" i="188" s="1"/>
  <c r="T37" i="188"/>
  <c r="U37" i="188" s="1"/>
  <c r="R51" i="188"/>
  <c r="T27" i="188"/>
  <c r="U27" i="188" s="1"/>
  <c r="Q49" i="188"/>
  <c r="Q55" i="188" s="1"/>
  <c r="Q43" i="188"/>
  <c r="E51" i="188"/>
  <c r="J43" i="188"/>
  <c r="J51" i="188"/>
  <c r="D55" i="188"/>
  <c r="L51" i="188"/>
  <c r="T21" i="188"/>
  <c r="U21" i="188" s="1"/>
  <c r="T39" i="188"/>
  <c r="U39" i="188" s="1"/>
  <c r="T40" i="188"/>
  <c r="U40" i="188" s="1"/>
  <c r="K51" i="188"/>
  <c r="N51" i="188"/>
  <c r="M42" i="188"/>
  <c r="N43" i="188"/>
  <c r="T16" i="188"/>
  <c r="U16" i="188" s="1"/>
  <c r="T18" i="188"/>
  <c r="U18" i="188" s="1"/>
  <c r="T20" i="188"/>
  <c r="U20" i="188" s="1"/>
  <c r="T22" i="188"/>
  <c r="U22" i="188" s="1"/>
  <c r="T24" i="188"/>
  <c r="U24" i="188" s="1"/>
  <c r="T26" i="188"/>
  <c r="U26" i="188" s="1"/>
  <c r="T28" i="188"/>
  <c r="U28" i="188" s="1"/>
  <c r="M29" i="188"/>
  <c r="T29" i="188" s="1"/>
  <c r="U29" i="188" s="1"/>
  <c r="T30" i="188"/>
  <c r="U30" i="188" s="1"/>
  <c r="M31" i="188"/>
  <c r="T31" i="188" s="1"/>
  <c r="U31" i="188" s="1"/>
  <c r="T32" i="188"/>
  <c r="U32" i="188" s="1"/>
  <c r="T34" i="188"/>
  <c r="U34" i="188" s="1"/>
  <c r="T36" i="188"/>
  <c r="U36" i="188" s="1"/>
  <c r="T38" i="188"/>
  <c r="U38" i="188" s="1"/>
  <c r="Q40" i="188"/>
  <c r="R40" i="188"/>
  <c r="Q29" i="188"/>
  <c r="Q33" i="188"/>
  <c r="O29" i="74"/>
  <c r="M50" i="187"/>
  <c r="J47" i="187"/>
  <c r="J51" i="187"/>
  <c r="I47" i="187"/>
  <c r="I16" i="187"/>
  <c r="N50" i="187"/>
  <c r="G50" i="187"/>
  <c r="L51" i="187"/>
  <c r="J50" i="187"/>
  <c r="E51" i="187"/>
  <c r="G51" i="187"/>
  <c r="L50" i="187"/>
  <c r="P47" i="187"/>
  <c r="P42" i="187"/>
  <c r="F51" i="187"/>
  <c r="O50" i="187"/>
  <c r="P44" i="187"/>
  <c r="P50" i="187" s="1"/>
  <c r="L42" i="187"/>
  <c r="P45" i="187"/>
  <c r="P51" i="187" s="1"/>
  <c r="F50" i="187"/>
  <c r="L47" i="187"/>
  <c r="F20" i="187"/>
  <c r="H51" i="187"/>
  <c r="I51" i="187"/>
  <c r="I50" i="187"/>
  <c r="K47" i="187"/>
  <c r="N47" i="187"/>
  <c r="O47" i="187"/>
  <c r="E18" i="187"/>
  <c r="G24" i="187"/>
  <c r="K45" i="187"/>
  <c r="K51" i="187" s="1"/>
  <c r="H24" i="187"/>
  <c r="E30" i="187"/>
  <c r="N45" i="187"/>
  <c r="N51" i="187" s="1"/>
  <c r="F22" i="187"/>
  <c r="F30" i="187"/>
  <c r="O45" i="187"/>
  <c r="O51" i="187" s="1"/>
  <c r="E14" i="187"/>
  <c r="E20" i="187"/>
  <c r="H50" i="187"/>
  <c r="N42" i="187"/>
  <c r="E47" i="187"/>
  <c r="O42" i="187"/>
  <c r="H47" i="187"/>
  <c r="F47" i="187"/>
  <c r="K44" i="187"/>
  <c r="K50" i="187" s="1"/>
  <c r="E34" i="187"/>
  <c r="F16" i="187"/>
  <c r="F32" i="187"/>
  <c r="E12" i="187"/>
  <c r="E28" i="187"/>
  <c r="H12" i="187"/>
  <c r="F24" i="187"/>
  <c r="D35" i="187"/>
  <c r="E36" i="187" s="1"/>
  <c r="E44" i="187"/>
  <c r="E50" i="187" s="1"/>
  <c r="G47" i="187"/>
  <c r="D41" i="187"/>
  <c r="F42" i="187" s="1"/>
  <c r="E16" i="187"/>
  <c r="F18" i="187"/>
  <c r="E32" i="187"/>
  <c r="F34" i="187"/>
  <c r="F12" i="187"/>
  <c r="E26" i="187"/>
  <c r="D37" i="187"/>
  <c r="D9" i="187"/>
  <c r="P10" i="187" s="1"/>
  <c r="M71" i="186"/>
  <c r="J72" i="186"/>
  <c r="H67" i="186"/>
  <c r="I67" i="186"/>
  <c r="J67" i="186"/>
  <c r="K32" i="186"/>
  <c r="M38" i="186"/>
  <c r="M41" i="186"/>
  <c r="M44" i="186"/>
  <c r="M47" i="186"/>
  <c r="M32" i="186"/>
  <c r="M15" i="186"/>
  <c r="K67" i="186"/>
  <c r="D60" i="186"/>
  <c r="K61" i="186" s="1"/>
  <c r="F35" i="186"/>
  <c r="F38" i="186"/>
  <c r="F41" i="186"/>
  <c r="F44" i="186"/>
  <c r="F47" i="186"/>
  <c r="F50" i="186"/>
  <c r="J15" i="186"/>
  <c r="G62" i="186"/>
  <c r="E14" i="186"/>
  <c r="H62" i="186"/>
  <c r="I62" i="186"/>
  <c r="F62" i="186"/>
  <c r="F69" i="186" s="1"/>
  <c r="J62" i="186"/>
  <c r="E61" i="186"/>
  <c r="K62" i="186"/>
  <c r="M62" i="186"/>
  <c r="L62" i="186"/>
  <c r="L69" i="186" s="1"/>
  <c r="H30" i="186"/>
  <c r="O13" i="186"/>
  <c r="P13" i="186" s="1"/>
  <c r="I15" i="186"/>
  <c r="O16" i="186"/>
  <c r="K17" i="186"/>
  <c r="I18" i="186"/>
  <c r="O19" i="186"/>
  <c r="P19" i="186" s="1"/>
  <c r="K20" i="186"/>
  <c r="I21" i="186"/>
  <c r="O22" i="186"/>
  <c r="P22" i="186" s="1"/>
  <c r="K23" i="186"/>
  <c r="I24" i="186"/>
  <c r="O25" i="186"/>
  <c r="K26" i="186"/>
  <c r="I27" i="186"/>
  <c r="O28" i="186"/>
  <c r="P28" i="186" s="1"/>
  <c r="K29" i="186"/>
  <c r="I30" i="186"/>
  <c r="P31" i="186"/>
  <c r="L32" i="186"/>
  <c r="J33" i="186"/>
  <c r="P34" i="186"/>
  <c r="L35" i="186"/>
  <c r="J36" i="186"/>
  <c r="P37" i="186"/>
  <c r="L38" i="186"/>
  <c r="J39" i="186"/>
  <c r="P40" i="186"/>
  <c r="L41" i="186"/>
  <c r="J42" i="186"/>
  <c r="P43" i="186"/>
  <c r="L44" i="186"/>
  <c r="J45" i="186"/>
  <c r="P46" i="186"/>
  <c r="L47" i="186"/>
  <c r="J48" i="186"/>
  <c r="P49" i="186"/>
  <c r="L50" i="186"/>
  <c r="K51" i="186"/>
  <c r="F65" i="186"/>
  <c r="F72" i="186" s="1"/>
  <c r="M65" i="186"/>
  <c r="M72" i="186" s="1"/>
  <c r="H15" i="186"/>
  <c r="J26" i="186"/>
  <c r="H64" i="186"/>
  <c r="H71" i="186" s="1"/>
  <c r="P16" i="186"/>
  <c r="L17" i="186"/>
  <c r="J18" i="186"/>
  <c r="L20" i="186"/>
  <c r="J21" i="186"/>
  <c r="L23" i="186"/>
  <c r="J24" i="186"/>
  <c r="P25" i="186"/>
  <c r="L26" i="186"/>
  <c r="J27" i="186"/>
  <c r="L29" i="186"/>
  <c r="J30" i="186"/>
  <c r="O32" i="186"/>
  <c r="K33" i="186"/>
  <c r="O35" i="186"/>
  <c r="K36" i="186"/>
  <c r="O38" i="186"/>
  <c r="K39" i="186"/>
  <c r="O41" i="186"/>
  <c r="K42" i="186"/>
  <c r="O44" i="186"/>
  <c r="K45" i="186"/>
  <c r="O47" i="186"/>
  <c r="K48" i="186"/>
  <c r="O50" i="186"/>
  <c r="L51" i="186"/>
  <c r="J64" i="186"/>
  <c r="J71" i="186" s="1"/>
  <c r="G65" i="186"/>
  <c r="G72" i="186" s="1"/>
  <c r="L67" i="186"/>
  <c r="J17" i="186"/>
  <c r="H21" i="186"/>
  <c r="H27" i="186"/>
  <c r="K15" i="186"/>
  <c r="O26" i="186"/>
  <c r="L33" i="186"/>
  <c r="L36" i="186"/>
  <c r="L39" i="186"/>
  <c r="L42" i="186"/>
  <c r="L45" i="186"/>
  <c r="L48" i="186"/>
  <c r="K64" i="186"/>
  <c r="K71" i="186" s="1"/>
  <c r="E67" i="186"/>
  <c r="J23" i="186"/>
  <c r="O17" i="186"/>
  <c r="O20" i="186"/>
  <c r="K24" i="186"/>
  <c r="F14" i="186"/>
  <c r="F17" i="186"/>
  <c r="M17" i="186"/>
  <c r="L18" i="186"/>
  <c r="F20" i="186"/>
  <c r="M20" i="186"/>
  <c r="L21" i="186"/>
  <c r="F23" i="186"/>
  <c r="M23" i="186"/>
  <c r="L24" i="186"/>
  <c r="F26" i="186"/>
  <c r="M26" i="186"/>
  <c r="L27" i="186"/>
  <c r="F29" i="186"/>
  <c r="M29" i="186"/>
  <c r="L30" i="186"/>
  <c r="G32" i="186"/>
  <c r="G35" i="186"/>
  <c r="G38" i="186"/>
  <c r="G41" i="186"/>
  <c r="G44" i="186"/>
  <c r="G47" i="186"/>
  <c r="G50" i="186"/>
  <c r="F51" i="186"/>
  <c r="D52" i="186"/>
  <c r="H53" i="186"/>
  <c r="I65" i="186"/>
  <c r="I72" i="186" s="1"/>
  <c r="F67" i="186"/>
  <c r="M67" i="186"/>
  <c r="G15" i="186"/>
  <c r="G69" i="186" s="1"/>
  <c r="I20" i="186"/>
  <c r="J20" i="186"/>
  <c r="H24" i="186"/>
  <c r="J29" i="186"/>
  <c r="K18" i="186"/>
  <c r="K21" i="186"/>
  <c r="K27" i="186"/>
  <c r="G14" i="186"/>
  <c r="G17" i="186"/>
  <c r="G20" i="186"/>
  <c r="G23" i="186"/>
  <c r="G26" i="186"/>
  <c r="G29" i="186"/>
  <c r="H32" i="186"/>
  <c r="F33" i="186"/>
  <c r="M33" i="186"/>
  <c r="H35" i="186"/>
  <c r="F36" i="186"/>
  <c r="M36" i="186"/>
  <c r="H38" i="186"/>
  <c r="F39" i="186"/>
  <c r="M39" i="186"/>
  <c r="H41" i="186"/>
  <c r="F42" i="186"/>
  <c r="M42" i="186"/>
  <c r="H44" i="186"/>
  <c r="F45" i="186"/>
  <c r="M45" i="186"/>
  <c r="H47" i="186"/>
  <c r="F48" i="186"/>
  <c r="M48" i="186"/>
  <c r="H50" i="186"/>
  <c r="G51" i="186"/>
  <c r="E52" i="186"/>
  <c r="L54" i="186" s="1"/>
  <c r="D55" i="186"/>
  <c r="I61" i="186"/>
  <c r="I17" i="186"/>
  <c r="I23" i="186"/>
  <c r="H18" i="186"/>
  <c r="I33" i="186"/>
  <c r="O23" i="186"/>
  <c r="O29" i="186"/>
  <c r="K30" i="186"/>
  <c r="D13" i="186"/>
  <c r="M14" i="186" s="1"/>
  <c r="H14" i="186"/>
  <c r="F18" i="186"/>
  <c r="F21" i="186"/>
  <c r="F24" i="186"/>
  <c r="H26" i="186"/>
  <c r="F27" i="186"/>
  <c r="H29" i="186"/>
  <c r="F30" i="186"/>
  <c r="G33" i="186"/>
  <c r="I35" i="186"/>
  <c r="G36" i="186"/>
  <c r="G39" i="186"/>
  <c r="G42" i="186"/>
  <c r="G45" i="186"/>
  <c r="G48" i="186"/>
  <c r="H51" i="186"/>
  <c r="E55" i="186"/>
  <c r="F57" i="186" s="1"/>
  <c r="H36" i="186"/>
  <c r="I53" i="185"/>
  <c r="I64" i="185"/>
  <c r="I71" i="185" s="1"/>
  <c r="I65" i="185"/>
  <c r="I72" i="185" s="1"/>
  <c r="I67" i="185"/>
  <c r="I56" i="185"/>
  <c r="E29" i="185"/>
  <c r="I39" i="185"/>
  <c r="E47" i="185"/>
  <c r="K47" i="185" s="1"/>
  <c r="F33" i="185"/>
  <c r="E26" i="185"/>
  <c r="G24" i="185"/>
  <c r="E13" i="185"/>
  <c r="F24" i="185"/>
  <c r="E35" i="185"/>
  <c r="K35" i="185" s="1"/>
  <c r="G42" i="185"/>
  <c r="E60" i="185"/>
  <c r="G62" i="185" s="1"/>
  <c r="F48" i="185"/>
  <c r="D52" i="185"/>
  <c r="D64" i="185" s="1"/>
  <c r="E44" i="185"/>
  <c r="K44" i="185" s="1"/>
  <c r="K26" i="185"/>
  <c r="F39" i="185"/>
  <c r="K23" i="185"/>
  <c r="E20" i="185"/>
  <c r="K20" i="185" s="1"/>
  <c r="F21" i="185"/>
  <c r="E50" i="185"/>
  <c r="K50" i="185" s="1"/>
  <c r="F30" i="185"/>
  <c r="G30" i="185"/>
  <c r="F42" i="185"/>
  <c r="F18" i="185"/>
  <c r="K32" i="185"/>
  <c r="K38" i="185"/>
  <c r="G21" i="185"/>
  <c r="G27" i="185"/>
  <c r="G33" i="185"/>
  <c r="G39" i="185"/>
  <c r="G45" i="185"/>
  <c r="G51" i="185"/>
  <c r="D13" i="185"/>
  <c r="H14" i="185" s="1"/>
  <c r="D60" i="185"/>
  <c r="H61" i="185" s="1"/>
  <c r="E17" i="185"/>
  <c r="K17" i="185" s="1"/>
  <c r="K29" i="185"/>
  <c r="K41" i="185"/>
  <c r="F67" i="185"/>
  <c r="F17" i="185"/>
  <c r="H18" i="185"/>
  <c r="F20" i="185"/>
  <c r="H21" i="185"/>
  <c r="F23" i="185"/>
  <c r="H24" i="185"/>
  <c r="F26" i="185"/>
  <c r="H27" i="185"/>
  <c r="F29" i="185"/>
  <c r="H30" i="185"/>
  <c r="F32" i="185"/>
  <c r="H33" i="185"/>
  <c r="F35" i="185"/>
  <c r="H36" i="185"/>
  <c r="F38" i="185"/>
  <c r="H39" i="185"/>
  <c r="F41" i="185"/>
  <c r="H42" i="185"/>
  <c r="F44" i="185"/>
  <c r="H45" i="185"/>
  <c r="F47" i="185"/>
  <c r="H48" i="185"/>
  <c r="F50" i="185"/>
  <c r="H51" i="185"/>
  <c r="D55" i="185"/>
  <c r="D65" i="185" s="1"/>
  <c r="F65" i="185"/>
  <c r="F72" i="185" s="1"/>
  <c r="G67" i="185"/>
  <c r="G17" i="185"/>
  <c r="G20" i="185"/>
  <c r="G23" i="185"/>
  <c r="G26" i="185"/>
  <c r="G29" i="185"/>
  <c r="G32" i="185"/>
  <c r="G35" i="185"/>
  <c r="G38" i="185"/>
  <c r="G41" i="185"/>
  <c r="G44" i="185"/>
  <c r="G47" i="185"/>
  <c r="G50" i="185"/>
  <c r="E55" i="185"/>
  <c r="G57" i="185" s="1"/>
  <c r="F64" i="185"/>
  <c r="F71" i="185" s="1"/>
  <c r="G65" i="185"/>
  <c r="G72" i="185" s="1"/>
  <c r="H67" i="185"/>
  <c r="H20" i="185"/>
  <c r="H23" i="185"/>
  <c r="H26" i="185"/>
  <c r="H29" i="185"/>
  <c r="H32" i="185"/>
  <c r="H35" i="185"/>
  <c r="H38" i="185"/>
  <c r="H41" i="185"/>
  <c r="H44" i="185"/>
  <c r="H47" i="185"/>
  <c r="H50" i="185"/>
  <c r="G64" i="185"/>
  <c r="G71" i="185" s="1"/>
  <c r="H65" i="185"/>
  <c r="H72" i="185" s="1"/>
  <c r="H64" i="185"/>
  <c r="H71" i="185" s="1"/>
  <c r="E52" i="185"/>
  <c r="G54" i="185" s="1"/>
  <c r="K16" i="185"/>
  <c r="L16" i="185" s="1"/>
  <c r="K19" i="185"/>
  <c r="L19" i="185" s="1"/>
  <c r="K22" i="185"/>
  <c r="L22" i="185" s="1"/>
  <c r="K25" i="185"/>
  <c r="L25" i="185" s="1"/>
  <c r="K28" i="185"/>
  <c r="L28" i="185" s="1"/>
  <c r="K31" i="185"/>
  <c r="L31" i="185" s="1"/>
  <c r="K34" i="185"/>
  <c r="L34" i="185" s="1"/>
  <c r="K37" i="185"/>
  <c r="L37" i="185" s="1"/>
  <c r="K40" i="185"/>
  <c r="L40" i="185" s="1"/>
  <c r="K43" i="185"/>
  <c r="L43" i="185" s="1"/>
  <c r="K46" i="185"/>
  <c r="L46" i="185" s="1"/>
  <c r="K49" i="185"/>
  <c r="L49" i="185" s="1"/>
  <c r="F36" i="185"/>
  <c r="G52" i="184"/>
  <c r="E51" i="184"/>
  <c r="I37" i="184"/>
  <c r="F52" i="184"/>
  <c r="E52" i="184"/>
  <c r="F51" i="184"/>
  <c r="G51" i="184"/>
  <c r="I11" i="184"/>
  <c r="G40" i="184"/>
  <c r="E43" i="184"/>
  <c r="D52" i="184"/>
  <c r="F14" i="184"/>
  <c r="I14" i="184" s="1"/>
  <c r="J14" i="184" s="1"/>
  <c r="F20" i="184"/>
  <c r="F24" i="184"/>
  <c r="F30" i="184"/>
  <c r="F36" i="184"/>
  <c r="I36" i="184" s="1"/>
  <c r="J36" i="184" s="1"/>
  <c r="D11" i="184"/>
  <c r="F12" i="184" s="1"/>
  <c r="G14" i="184"/>
  <c r="G16" i="184"/>
  <c r="G18" i="184"/>
  <c r="G20" i="184"/>
  <c r="I20" i="184" s="1"/>
  <c r="J20" i="184" s="1"/>
  <c r="G22" i="184"/>
  <c r="G24" i="184"/>
  <c r="G26" i="184"/>
  <c r="G28" i="184"/>
  <c r="G30" i="184"/>
  <c r="G32" i="184"/>
  <c r="G34" i="184"/>
  <c r="G36" i="184"/>
  <c r="F16" i="184"/>
  <c r="I16" i="184" s="1"/>
  <c r="J16" i="184" s="1"/>
  <c r="F22" i="184"/>
  <c r="F28" i="184"/>
  <c r="F34" i="184"/>
  <c r="I34" i="184" s="1"/>
  <c r="J34" i="184" s="1"/>
  <c r="D42" i="184"/>
  <c r="E48" i="184"/>
  <c r="F18" i="184"/>
  <c r="I18" i="184" s="1"/>
  <c r="J18" i="184" s="1"/>
  <c r="F26" i="184"/>
  <c r="I26" i="184" s="1"/>
  <c r="J26" i="184" s="1"/>
  <c r="F32" i="184"/>
  <c r="I32" i="184" s="1"/>
  <c r="J32" i="184" s="1"/>
  <c r="I39" i="184"/>
  <c r="J39" i="184" s="1"/>
  <c r="F48" i="184"/>
  <c r="D37" i="184"/>
  <c r="J37" i="184" s="1"/>
  <c r="G48" i="184"/>
  <c r="E40" i="184"/>
  <c r="F40" i="184"/>
  <c r="E30" i="184"/>
  <c r="L10" i="187" l="1"/>
  <c r="K10" i="187"/>
  <c r="I10" i="187"/>
  <c r="N10" i="187"/>
  <c r="M10" i="187"/>
  <c r="J10" i="187"/>
  <c r="H10" i="187"/>
  <c r="M42" i="187"/>
  <c r="T41" i="188"/>
  <c r="U41" i="188" s="1"/>
  <c r="Q51" i="188"/>
  <c r="Q52" i="188"/>
  <c r="M49" i="188"/>
  <c r="M55" i="188" s="1"/>
  <c r="M43" i="188"/>
  <c r="T43" i="188" s="1"/>
  <c r="U43" i="188" s="1"/>
  <c r="R48" i="188"/>
  <c r="R54" i="188" s="1"/>
  <c r="Q48" i="188"/>
  <c r="Q54" i="188" s="1"/>
  <c r="Q41" i="188"/>
  <c r="T42" i="188"/>
  <c r="U42" i="188" s="1"/>
  <c r="L48" i="187"/>
  <c r="P48" i="187"/>
  <c r="N48" i="187"/>
  <c r="O48" i="187"/>
  <c r="J42" i="187"/>
  <c r="K42" i="187"/>
  <c r="K48" i="187" s="1"/>
  <c r="D47" i="187"/>
  <c r="E42" i="187"/>
  <c r="I42" i="187"/>
  <c r="H42" i="187"/>
  <c r="G10" i="187"/>
  <c r="G42" i="187"/>
  <c r="D44" i="187"/>
  <c r="D50" i="187" s="1"/>
  <c r="D45" i="187"/>
  <c r="D51" i="187" s="1"/>
  <c r="E38" i="187"/>
  <c r="F38" i="187"/>
  <c r="F10" i="187"/>
  <c r="F48" i="187" s="1"/>
  <c r="E10" i="187"/>
  <c r="M69" i="186"/>
  <c r="L14" i="186"/>
  <c r="H61" i="186"/>
  <c r="H68" i="186" s="1"/>
  <c r="M61" i="186"/>
  <c r="M68" i="186" s="1"/>
  <c r="I69" i="186"/>
  <c r="J69" i="186"/>
  <c r="L61" i="186"/>
  <c r="F61" i="186"/>
  <c r="F68" i="186" s="1"/>
  <c r="H69" i="186"/>
  <c r="K14" i="186"/>
  <c r="K68" i="186" s="1"/>
  <c r="G61" i="186"/>
  <c r="G68" i="186" s="1"/>
  <c r="J61" i="186"/>
  <c r="J57" i="186"/>
  <c r="K54" i="186"/>
  <c r="H54" i="186"/>
  <c r="G54" i="186"/>
  <c r="K69" i="186"/>
  <c r="M56" i="186"/>
  <c r="L56" i="186"/>
  <c r="I54" i="186"/>
  <c r="O52" i="186"/>
  <c r="P52" i="186" s="1"/>
  <c r="E64" i="186"/>
  <c r="E71" i="186" s="1"/>
  <c r="M54" i="186"/>
  <c r="F54" i="186"/>
  <c r="J54" i="186"/>
  <c r="E53" i="186"/>
  <c r="O53" i="186" s="1"/>
  <c r="I53" i="186"/>
  <c r="D64" i="186"/>
  <c r="D71" i="186" s="1"/>
  <c r="L53" i="186"/>
  <c r="F56" i="186"/>
  <c r="M53" i="186"/>
  <c r="I56" i="186"/>
  <c r="G56" i="186"/>
  <c r="G53" i="186"/>
  <c r="F53" i="186"/>
  <c r="J53" i="186"/>
  <c r="M57" i="186"/>
  <c r="I14" i="186"/>
  <c r="I68" i="186" s="1"/>
  <c r="J14" i="186"/>
  <c r="D67" i="186"/>
  <c r="G57" i="186"/>
  <c r="D65" i="186"/>
  <c r="D72" i="186" s="1"/>
  <c r="J56" i="186"/>
  <c r="K56" i="186"/>
  <c r="H56" i="186"/>
  <c r="H57" i="186"/>
  <c r="L57" i="186"/>
  <c r="E56" i="186"/>
  <c r="O56" i="186" s="1"/>
  <c r="O55" i="186"/>
  <c r="P55" i="186" s="1"/>
  <c r="E65" i="186"/>
  <c r="E72" i="186" s="1"/>
  <c r="I57" i="186"/>
  <c r="E68" i="186"/>
  <c r="O14" i="186"/>
  <c r="K57" i="186"/>
  <c r="K53" i="186"/>
  <c r="F15" i="185"/>
  <c r="I57" i="185"/>
  <c r="I54" i="185"/>
  <c r="F62" i="185"/>
  <c r="H62" i="185"/>
  <c r="H69" i="185" s="1"/>
  <c r="K13" i="185"/>
  <c r="L13" i="185" s="1"/>
  <c r="H15" i="185"/>
  <c r="G15" i="185"/>
  <c r="G69" i="185" s="1"/>
  <c r="E67" i="185"/>
  <c r="E14" i="185"/>
  <c r="K14" i="185" s="1"/>
  <c r="F53" i="185"/>
  <c r="G53" i="185"/>
  <c r="G14" i="185"/>
  <c r="H53" i="185"/>
  <c r="F14" i="185"/>
  <c r="F61" i="185"/>
  <c r="D71" i="185"/>
  <c r="D67" i="185"/>
  <c r="G56" i="185"/>
  <c r="H68" i="185"/>
  <c r="D72" i="185"/>
  <c r="G61" i="185"/>
  <c r="E61" i="185"/>
  <c r="F57" i="185"/>
  <c r="E53" i="185"/>
  <c r="K53" i="185" s="1"/>
  <c r="F54" i="185"/>
  <c r="K52" i="185"/>
  <c r="L52" i="185" s="1"/>
  <c r="E64" i="185"/>
  <c r="E71" i="185" s="1"/>
  <c r="H57" i="185"/>
  <c r="E65" i="185"/>
  <c r="E72" i="185" s="1"/>
  <c r="E56" i="185"/>
  <c r="K56" i="185" s="1"/>
  <c r="K55" i="185"/>
  <c r="L55" i="185" s="1"/>
  <c r="F56" i="185"/>
  <c r="H56" i="185"/>
  <c r="H54" i="185"/>
  <c r="I22" i="184"/>
  <c r="J22" i="184" s="1"/>
  <c r="I30" i="184"/>
  <c r="J30" i="184" s="1"/>
  <c r="I28" i="184"/>
  <c r="J28" i="184" s="1"/>
  <c r="I24" i="184"/>
  <c r="J24" i="184" s="1"/>
  <c r="E12" i="184"/>
  <c r="J11" i="184"/>
  <c r="G43" i="184"/>
  <c r="D48" i="184"/>
  <c r="G38" i="184"/>
  <c r="F38" i="184"/>
  <c r="D45" i="184"/>
  <c r="D51" i="184" s="1"/>
  <c r="E38" i="184"/>
  <c r="F43" i="184"/>
  <c r="F49" i="184" s="1"/>
  <c r="I40" i="184"/>
  <c r="J40" i="184" s="1"/>
  <c r="G12" i="184"/>
  <c r="M48" i="187" l="1"/>
  <c r="J48" i="187"/>
  <c r="H48" i="187"/>
  <c r="I48" i="187"/>
  <c r="E48" i="187"/>
  <c r="G48" i="187"/>
  <c r="L68" i="186"/>
  <c r="J68" i="186"/>
  <c r="G68" i="185"/>
  <c r="F69" i="185"/>
  <c r="E68" i="185"/>
  <c r="F68" i="185"/>
  <c r="G49" i="184"/>
  <c r="I12" i="184"/>
  <c r="J12" i="184" s="1"/>
  <c r="I38" i="184"/>
  <c r="J38" i="184" s="1"/>
  <c r="E49" i="184"/>
  <c r="D15" i="172" l="1"/>
  <c r="G60" i="171"/>
  <c r="G67" i="171" s="1"/>
  <c r="M26" i="170"/>
  <c r="J46" i="167"/>
  <c r="V14" i="167"/>
  <c r="V17" i="167"/>
  <c r="V20" i="167"/>
  <c r="F24" i="167"/>
  <c r="G24" i="167"/>
  <c r="E24" i="167"/>
  <c r="K24" i="168"/>
  <c r="G24" i="168"/>
  <c r="H24" i="168"/>
  <c r="I24" i="168"/>
  <c r="J24" i="168"/>
  <c r="F24" i="168"/>
  <c r="F32" i="164"/>
  <c r="F33" i="164"/>
  <c r="P16" i="172" l="1"/>
  <c r="K16" i="172"/>
  <c r="E35" i="158"/>
  <c r="F35" i="158"/>
  <c r="G35" i="158"/>
  <c r="H35" i="158"/>
  <c r="I35" i="158"/>
  <c r="J35" i="158"/>
  <c r="D13" i="162" l="1"/>
  <c r="Q29" i="181"/>
  <c r="Q27" i="181"/>
  <c r="Q43" i="183"/>
  <c r="Q39" i="183"/>
  <c r="Q37" i="183"/>
  <c r="O30" i="183"/>
  <c r="H29" i="183"/>
  <c r="I29" i="183"/>
  <c r="P13" i="181"/>
  <c r="D50" i="183"/>
  <c r="AC43" i="183"/>
  <c r="AB43" i="183"/>
  <c r="AA43" i="183"/>
  <c r="Z43" i="183"/>
  <c r="Y43" i="183"/>
  <c r="X43" i="183"/>
  <c r="W43" i="183"/>
  <c r="U43" i="183"/>
  <c r="T43" i="183"/>
  <c r="S43" i="183"/>
  <c r="R43" i="183"/>
  <c r="P43" i="183"/>
  <c r="O43" i="183"/>
  <c r="AC39" i="183"/>
  <c r="AB39" i="183"/>
  <c r="AB47" i="183" s="1"/>
  <c r="AA39" i="183"/>
  <c r="AA47" i="183" s="1"/>
  <c r="Z39" i="183"/>
  <c r="Y39" i="183"/>
  <c r="X39" i="183"/>
  <c r="X47" i="183" s="1"/>
  <c r="W39" i="183"/>
  <c r="U39" i="183"/>
  <c r="U47" i="183" s="1"/>
  <c r="T39" i="183"/>
  <c r="T47" i="183" s="1"/>
  <c r="S39" i="183"/>
  <c r="S47" i="183" s="1"/>
  <c r="R39" i="183"/>
  <c r="P39" i="183"/>
  <c r="P47" i="183" s="1"/>
  <c r="O39" i="183"/>
  <c r="AC37" i="183"/>
  <c r="AC46" i="183" s="1"/>
  <c r="AB37" i="183"/>
  <c r="AA37" i="183"/>
  <c r="Z37" i="183"/>
  <c r="Y37" i="183"/>
  <c r="Y46" i="183" s="1"/>
  <c r="X37" i="183"/>
  <c r="X46" i="183" s="1"/>
  <c r="W37" i="183"/>
  <c r="U37" i="183"/>
  <c r="U46" i="183" s="1"/>
  <c r="T37" i="183"/>
  <c r="T46" i="183" s="1"/>
  <c r="S37" i="183"/>
  <c r="R37" i="183"/>
  <c r="P37" i="183"/>
  <c r="O37" i="183"/>
  <c r="AG35" i="183"/>
  <c r="AF35" i="183"/>
  <c r="V35" i="183"/>
  <c r="W36" i="183" s="1"/>
  <c r="N35" i="183"/>
  <c r="T36" i="183" s="1"/>
  <c r="M35" i="183"/>
  <c r="L35" i="183"/>
  <c r="K35" i="183"/>
  <c r="J35" i="183"/>
  <c r="I35" i="183"/>
  <c r="H35" i="183"/>
  <c r="G35" i="183"/>
  <c r="E35" i="183"/>
  <c r="D35" i="183"/>
  <c r="AG33" i="183"/>
  <c r="AF33" i="183"/>
  <c r="V33" i="183"/>
  <c r="N33" i="183"/>
  <c r="S34" i="183" s="1"/>
  <c r="M33" i="183"/>
  <c r="L33" i="183"/>
  <c r="K33" i="183"/>
  <c r="J33" i="183"/>
  <c r="I33" i="183"/>
  <c r="H33" i="183"/>
  <c r="G33" i="183"/>
  <c r="E33" i="183"/>
  <c r="D33" i="183"/>
  <c r="AG31" i="183"/>
  <c r="AF31" i="183"/>
  <c r="V31" i="183"/>
  <c r="N31" i="183"/>
  <c r="T32" i="183" s="1"/>
  <c r="M31" i="183"/>
  <c r="L31" i="183"/>
  <c r="K31" i="183"/>
  <c r="J31" i="183"/>
  <c r="I31" i="183"/>
  <c r="H31" i="183"/>
  <c r="G31" i="183"/>
  <c r="E31" i="183"/>
  <c r="D31" i="183"/>
  <c r="AG29" i="183"/>
  <c r="AF29" i="183"/>
  <c r="V29" i="183"/>
  <c r="AA30" i="183" s="1"/>
  <c r="N29" i="183"/>
  <c r="S30" i="183" s="1"/>
  <c r="M29" i="183"/>
  <c r="L29" i="183"/>
  <c r="K29" i="183"/>
  <c r="J29" i="183"/>
  <c r="G29" i="183"/>
  <c r="E29" i="183"/>
  <c r="D29" i="183"/>
  <c r="AG27" i="183"/>
  <c r="AF27" i="183"/>
  <c r="V27" i="183"/>
  <c r="AB28" i="183" s="1"/>
  <c r="N27" i="183"/>
  <c r="M27" i="183"/>
  <c r="L27" i="183"/>
  <c r="K27" i="183"/>
  <c r="J27" i="183"/>
  <c r="I27" i="183"/>
  <c r="H27" i="183"/>
  <c r="G27" i="183"/>
  <c r="E27" i="183"/>
  <c r="D27" i="183"/>
  <c r="AG25" i="183"/>
  <c r="AF25" i="183"/>
  <c r="V25" i="183"/>
  <c r="Z26" i="183" s="1"/>
  <c r="N25" i="183"/>
  <c r="R26" i="183" s="1"/>
  <c r="M25" i="183"/>
  <c r="L25" i="183"/>
  <c r="K25" i="183"/>
  <c r="J25" i="183"/>
  <c r="I25" i="183"/>
  <c r="H25" i="183"/>
  <c r="G25" i="183"/>
  <c r="E25" i="183"/>
  <c r="D25" i="183"/>
  <c r="AG23" i="183"/>
  <c r="AJ23" i="183" s="1"/>
  <c r="AF23" i="183"/>
  <c r="V23" i="183"/>
  <c r="AB24" i="183" s="1"/>
  <c r="N23" i="183"/>
  <c r="R24" i="183" s="1"/>
  <c r="M23" i="183"/>
  <c r="L23" i="183"/>
  <c r="K23" i="183"/>
  <c r="J23" i="183"/>
  <c r="I23" i="183"/>
  <c r="H23" i="183"/>
  <c r="G23" i="183"/>
  <c r="E23" i="183"/>
  <c r="D23" i="183"/>
  <c r="AG21" i="183"/>
  <c r="AF21" i="183"/>
  <c r="V21" i="183"/>
  <c r="AC22" i="183" s="1"/>
  <c r="N21" i="183"/>
  <c r="M21" i="183"/>
  <c r="L21" i="183"/>
  <c r="K21" i="183"/>
  <c r="J21" i="183"/>
  <c r="I21" i="183"/>
  <c r="H21" i="183"/>
  <c r="G21" i="183"/>
  <c r="E21" i="183"/>
  <c r="D21" i="183"/>
  <c r="AG19" i="183"/>
  <c r="AF19" i="183"/>
  <c r="V19" i="183"/>
  <c r="X20" i="183" s="1"/>
  <c r="N19" i="183"/>
  <c r="M19" i="183"/>
  <c r="L19" i="183"/>
  <c r="K19" i="183"/>
  <c r="J19" i="183"/>
  <c r="I19" i="183"/>
  <c r="H19" i="183"/>
  <c r="G19" i="183"/>
  <c r="E19" i="183"/>
  <c r="D19" i="183"/>
  <c r="AG17" i="183"/>
  <c r="AF17" i="183"/>
  <c r="V17" i="183"/>
  <c r="N17" i="183"/>
  <c r="S18" i="183" s="1"/>
  <c r="M17" i="183"/>
  <c r="L17" i="183"/>
  <c r="K17" i="183"/>
  <c r="J17" i="183"/>
  <c r="I17" i="183"/>
  <c r="H17" i="183"/>
  <c r="G17" i="183"/>
  <c r="E17" i="183"/>
  <c r="D17" i="183"/>
  <c r="AG15" i="183"/>
  <c r="AF15" i="183"/>
  <c r="V15" i="183"/>
  <c r="N15" i="183"/>
  <c r="T16" i="183" s="1"/>
  <c r="M15" i="183"/>
  <c r="L15" i="183"/>
  <c r="K15" i="183"/>
  <c r="J15" i="183"/>
  <c r="I15" i="183"/>
  <c r="H15" i="183"/>
  <c r="G15" i="183"/>
  <c r="E15" i="183"/>
  <c r="D15" i="183"/>
  <c r="AG13" i="183"/>
  <c r="AF13" i="183"/>
  <c r="V13" i="183"/>
  <c r="N13" i="183"/>
  <c r="U14" i="183" s="1"/>
  <c r="M13" i="183"/>
  <c r="L13" i="183"/>
  <c r="K13" i="183"/>
  <c r="J13" i="183"/>
  <c r="I13" i="183"/>
  <c r="H13" i="183"/>
  <c r="G13" i="183"/>
  <c r="E13" i="183"/>
  <c r="D13" i="183"/>
  <c r="AC11" i="183"/>
  <c r="AB11" i="183"/>
  <c r="AA11" i="183"/>
  <c r="Z11" i="183"/>
  <c r="Y11" i="183"/>
  <c r="X11" i="183"/>
  <c r="W11" i="183"/>
  <c r="U11" i="183"/>
  <c r="T11" i="183"/>
  <c r="S11" i="183"/>
  <c r="R11" i="183"/>
  <c r="Q11" i="183"/>
  <c r="P11" i="183"/>
  <c r="O11" i="183"/>
  <c r="D50" i="182"/>
  <c r="AC43" i="182"/>
  <c r="AB43" i="182"/>
  <c r="AA43" i="182"/>
  <c r="Z43" i="182"/>
  <c r="Y43" i="182"/>
  <c r="X43" i="182"/>
  <c r="W43" i="182"/>
  <c r="U43" i="182"/>
  <c r="T43" i="182"/>
  <c r="S43" i="182"/>
  <c r="R43" i="182"/>
  <c r="Q43" i="182"/>
  <c r="P43" i="182"/>
  <c r="O43" i="182"/>
  <c r="AC39" i="182"/>
  <c r="AC47" i="182" s="1"/>
  <c r="AB39" i="182"/>
  <c r="AA39" i="182"/>
  <c r="Z39" i="182"/>
  <c r="Y39" i="182"/>
  <c r="Y47" i="182" s="1"/>
  <c r="X39" i="182"/>
  <c r="W39" i="182"/>
  <c r="W47" i="182" s="1"/>
  <c r="U39" i="182"/>
  <c r="T39" i="182"/>
  <c r="T47" i="182" s="1"/>
  <c r="S39" i="182"/>
  <c r="S47" i="182" s="1"/>
  <c r="R39" i="182"/>
  <c r="R47" i="182" s="1"/>
  <c r="R53" i="182" s="1"/>
  <c r="Q39" i="182"/>
  <c r="Q47" i="182" s="1"/>
  <c r="P39" i="182"/>
  <c r="O39" i="182"/>
  <c r="AC37" i="182"/>
  <c r="AB37" i="182"/>
  <c r="AB46" i="182" s="1"/>
  <c r="AA37" i="182"/>
  <c r="Z37" i="182"/>
  <c r="Z46" i="182" s="1"/>
  <c r="Y37" i="182"/>
  <c r="X37" i="182"/>
  <c r="X46" i="182" s="1"/>
  <c r="W37" i="182"/>
  <c r="W46" i="182" s="1"/>
  <c r="U37" i="182"/>
  <c r="U46" i="182" s="1"/>
  <c r="T37" i="182"/>
  <c r="T46" i="182" s="1"/>
  <c r="S37" i="182"/>
  <c r="S46" i="182" s="1"/>
  <c r="R37" i="182"/>
  <c r="R46" i="182" s="1"/>
  <c r="R52" i="182" s="1"/>
  <c r="Q37" i="182"/>
  <c r="P37" i="182"/>
  <c r="O37" i="182"/>
  <c r="AG35" i="182"/>
  <c r="AF35" i="182"/>
  <c r="V35" i="182"/>
  <c r="X36" i="182" s="1"/>
  <c r="N35" i="182"/>
  <c r="M35" i="182"/>
  <c r="L35" i="182"/>
  <c r="K35" i="182"/>
  <c r="J35" i="182"/>
  <c r="I35" i="182"/>
  <c r="H35" i="182"/>
  <c r="G35" i="182"/>
  <c r="E35" i="182"/>
  <c r="D35" i="182"/>
  <c r="AG33" i="182"/>
  <c r="AF33" i="182"/>
  <c r="V33" i="182"/>
  <c r="N33" i="182"/>
  <c r="S34" i="182" s="1"/>
  <c r="M33" i="182"/>
  <c r="L33" i="182"/>
  <c r="K33" i="182"/>
  <c r="J33" i="182"/>
  <c r="I33" i="182"/>
  <c r="H33" i="182"/>
  <c r="G33" i="182"/>
  <c r="E33" i="182"/>
  <c r="D33" i="182"/>
  <c r="AG31" i="182"/>
  <c r="AF31" i="182"/>
  <c r="V31" i="182"/>
  <c r="N31" i="182"/>
  <c r="T32" i="182" s="1"/>
  <c r="M31" i="182"/>
  <c r="L31" i="182"/>
  <c r="K31" i="182"/>
  <c r="J31" i="182"/>
  <c r="I31" i="182"/>
  <c r="H31" i="182"/>
  <c r="G31" i="182"/>
  <c r="E31" i="182"/>
  <c r="D31" i="182"/>
  <c r="AG29" i="182"/>
  <c r="AF29" i="182"/>
  <c r="V29" i="182"/>
  <c r="AA30" i="182" s="1"/>
  <c r="N29" i="182"/>
  <c r="S30" i="182" s="1"/>
  <c r="M29" i="182"/>
  <c r="L29" i="182"/>
  <c r="K29" i="182"/>
  <c r="J29" i="182"/>
  <c r="I29" i="182"/>
  <c r="H29" i="182"/>
  <c r="G29" i="182"/>
  <c r="E29" i="182"/>
  <c r="D29" i="182"/>
  <c r="AG27" i="182"/>
  <c r="AF27" i="182"/>
  <c r="V27" i="182"/>
  <c r="N27" i="182"/>
  <c r="S28" i="182" s="1"/>
  <c r="M27" i="182"/>
  <c r="L27" i="182"/>
  <c r="K27" i="182"/>
  <c r="J27" i="182"/>
  <c r="I27" i="182"/>
  <c r="H27" i="182"/>
  <c r="G27" i="182"/>
  <c r="E27" i="182"/>
  <c r="D27" i="182"/>
  <c r="J26" i="182"/>
  <c r="AG25" i="182"/>
  <c r="AF25" i="182"/>
  <c r="AE25" i="182"/>
  <c r="V25" i="182"/>
  <c r="N25" i="182"/>
  <c r="O26" i="182" s="1"/>
  <c r="F25" i="182"/>
  <c r="M26" i="182" s="1"/>
  <c r="E25" i="182"/>
  <c r="D25" i="182"/>
  <c r="AG23" i="182"/>
  <c r="AJ23" i="182" s="1"/>
  <c r="AF23" i="182"/>
  <c r="V23" i="182"/>
  <c r="N23" i="182"/>
  <c r="M23" i="182"/>
  <c r="L23" i="182"/>
  <c r="K23" i="182"/>
  <c r="J23" i="182"/>
  <c r="I23" i="182"/>
  <c r="H23" i="182"/>
  <c r="G23" i="182"/>
  <c r="E23" i="182"/>
  <c r="D23" i="182"/>
  <c r="AG21" i="182"/>
  <c r="AF21" i="182"/>
  <c r="V21" i="182"/>
  <c r="N21" i="182"/>
  <c r="M21" i="182"/>
  <c r="L21" i="182"/>
  <c r="K21" i="182"/>
  <c r="J21" i="182"/>
  <c r="I21" i="182"/>
  <c r="H21" i="182"/>
  <c r="G21" i="182"/>
  <c r="E21" i="182"/>
  <c r="D21" i="182"/>
  <c r="AG19" i="182"/>
  <c r="AF19" i="182"/>
  <c r="V19" i="182"/>
  <c r="Z20" i="182" s="1"/>
  <c r="N19" i="182"/>
  <c r="S20" i="182" s="1"/>
  <c r="M19" i="182"/>
  <c r="L19" i="182"/>
  <c r="K19" i="182"/>
  <c r="J19" i="182"/>
  <c r="I19" i="182"/>
  <c r="H19" i="182"/>
  <c r="G19" i="182"/>
  <c r="E19" i="182"/>
  <c r="D19" i="182"/>
  <c r="AG17" i="182"/>
  <c r="AF17" i="182"/>
  <c r="V17" i="182"/>
  <c r="N17" i="182"/>
  <c r="U18" i="182" s="1"/>
  <c r="M17" i="182"/>
  <c r="L17" i="182"/>
  <c r="K17" i="182"/>
  <c r="J17" i="182"/>
  <c r="I17" i="182"/>
  <c r="H17" i="182"/>
  <c r="G17" i="182"/>
  <c r="E17" i="182"/>
  <c r="D17" i="182"/>
  <c r="AG15" i="182"/>
  <c r="AF15" i="182"/>
  <c r="V15" i="182"/>
  <c r="N15" i="182"/>
  <c r="M15" i="182"/>
  <c r="L15" i="182"/>
  <c r="K15" i="182"/>
  <c r="J15" i="182"/>
  <c r="I15" i="182"/>
  <c r="H15" i="182"/>
  <c r="G15" i="182"/>
  <c r="E15" i="182"/>
  <c r="D15" i="182"/>
  <c r="AG13" i="182"/>
  <c r="AF13" i="182"/>
  <c r="V13" i="182"/>
  <c r="AA14" i="182" s="1"/>
  <c r="N13" i="182"/>
  <c r="U14" i="182" s="1"/>
  <c r="M13" i="182"/>
  <c r="L13" i="182"/>
  <c r="K13" i="182"/>
  <c r="J13" i="182"/>
  <c r="I13" i="182"/>
  <c r="H13" i="182"/>
  <c r="G13" i="182"/>
  <c r="E13" i="182"/>
  <c r="D13" i="182"/>
  <c r="AC11" i="182"/>
  <c r="AB11" i="182"/>
  <c r="AA11" i="182"/>
  <c r="Z11" i="182"/>
  <c r="Y11" i="182"/>
  <c r="X11" i="182"/>
  <c r="W11" i="182"/>
  <c r="U11" i="182"/>
  <c r="T11" i="182"/>
  <c r="S11" i="182"/>
  <c r="R11" i="182"/>
  <c r="Q11" i="182"/>
  <c r="P11" i="182"/>
  <c r="O11" i="182"/>
  <c r="D50" i="181"/>
  <c r="AC35" i="181"/>
  <c r="AB35" i="181"/>
  <c r="AA35" i="181"/>
  <c r="Z35" i="181"/>
  <c r="Y35" i="181"/>
  <c r="X35" i="181"/>
  <c r="W35" i="181"/>
  <c r="U35" i="181"/>
  <c r="T35" i="181"/>
  <c r="S35" i="181"/>
  <c r="R35" i="181"/>
  <c r="Q35" i="181"/>
  <c r="P35" i="181"/>
  <c r="O35" i="181"/>
  <c r="E35" i="181"/>
  <c r="D35" i="181"/>
  <c r="AC33" i="181"/>
  <c r="AB33" i="181"/>
  <c r="AA33" i="181"/>
  <c r="Z33" i="181"/>
  <c r="Y33" i="181"/>
  <c r="X33" i="181"/>
  <c r="W33" i="181"/>
  <c r="U33" i="181"/>
  <c r="T33" i="181"/>
  <c r="S33" i="181"/>
  <c r="R33" i="181"/>
  <c r="Q33" i="181"/>
  <c r="P33" i="181"/>
  <c r="O33" i="181"/>
  <c r="E33" i="181"/>
  <c r="D33" i="181"/>
  <c r="AC31" i="181"/>
  <c r="AB31" i="181"/>
  <c r="AA31" i="181"/>
  <c r="Z31" i="181"/>
  <c r="Y31" i="181"/>
  <c r="X31" i="181"/>
  <c r="W31" i="181"/>
  <c r="U31" i="181"/>
  <c r="T31" i="181"/>
  <c r="S31" i="181"/>
  <c r="R31" i="181"/>
  <c r="Q31" i="181"/>
  <c r="P31" i="181"/>
  <c r="O31" i="181"/>
  <c r="E31" i="181"/>
  <c r="D31" i="181"/>
  <c r="AC29" i="181"/>
  <c r="AB29" i="181"/>
  <c r="AA29" i="181"/>
  <c r="Z29" i="181"/>
  <c r="Y29" i="181"/>
  <c r="X29" i="181"/>
  <c r="X39" i="181" s="1"/>
  <c r="W29" i="181"/>
  <c r="U29" i="181"/>
  <c r="T29" i="181"/>
  <c r="S29" i="181"/>
  <c r="R29" i="181"/>
  <c r="P29" i="181"/>
  <c r="O29" i="181"/>
  <c r="E29" i="181"/>
  <c r="D29" i="181"/>
  <c r="AC27" i="181"/>
  <c r="AB27" i="181"/>
  <c r="AA27" i="181"/>
  <c r="Z27" i="181"/>
  <c r="Y27" i="181"/>
  <c r="X27" i="181"/>
  <c r="W27" i="181"/>
  <c r="U27" i="181"/>
  <c r="T27" i="181"/>
  <c r="S27" i="181"/>
  <c r="R27" i="181"/>
  <c r="P27" i="181"/>
  <c r="O27" i="181"/>
  <c r="E27" i="181"/>
  <c r="D27" i="181"/>
  <c r="AC25" i="181"/>
  <c r="AB25" i="181"/>
  <c r="AA25" i="181"/>
  <c r="Z25" i="181"/>
  <c r="Y25" i="181"/>
  <c r="X25" i="181"/>
  <c r="W25" i="181"/>
  <c r="U25" i="181"/>
  <c r="T25" i="181"/>
  <c r="S25" i="181"/>
  <c r="R25" i="181"/>
  <c r="Q25" i="181"/>
  <c r="P25" i="181"/>
  <c r="O25" i="181"/>
  <c r="E25" i="181"/>
  <c r="D25" i="181"/>
  <c r="AC23" i="181"/>
  <c r="AB23" i="181"/>
  <c r="AA23" i="181"/>
  <c r="Z23" i="181"/>
  <c r="Y23" i="181"/>
  <c r="X23" i="181"/>
  <c r="W23" i="181"/>
  <c r="U23" i="181"/>
  <c r="T23" i="181"/>
  <c r="S23" i="181"/>
  <c r="R23" i="181"/>
  <c r="Q23" i="181"/>
  <c r="P23" i="181"/>
  <c r="O23" i="181"/>
  <c r="E23" i="181"/>
  <c r="D23" i="181"/>
  <c r="AC21" i="181"/>
  <c r="AB21" i="181"/>
  <c r="AA21" i="181"/>
  <c r="Z21" i="181"/>
  <c r="Y21" i="181"/>
  <c r="X21" i="181"/>
  <c r="W21" i="181"/>
  <c r="U21" i="181"/>
  <c r="T21" i="181"/>
  <c r="S21" i="181"/>
  <c r="R21" i="181"/>
  <c r="Q21" i="181"/>
  <c r="P21" i="181"/>
  <c r="O21" i="181"/>
  <c r="E21" i="181"/>
  <c r="D21" i="181"/>
  <c r="AC19" i="181"/>
  <c r="AB19" i="181"/>
  <c r="AA19" i="181"/>
  <c r="Z19" i="181"/>
  <c r="Y19" i="181"/>
  <c r="X19" i="181"/>
  <c r="W19" i="181"/>
  <c r="U19" i="181"/>
  <c r="T19" i="181"/>
  <c r="S19" i="181"/>
  <c r="R19" i="181"/>
  <c r="Q19" i="181"/>
  <c r="P19" i="181"/>
  <c r="O19" i="181"/>
  <c r="E19" i="181"/>
  <c r="D19" i="181"/>
  <c r="AC17" i="181"/>
  <c r="AB17" i="181"/>
  <c r="AA17" i="181"/>
  <c r="Z17" i="181"/>
  <c r="Y17" i="181"/>
  <c r="X17" i="181"/>
  <c r="W17" i="181"/>
  <c r="U17" i="181"/>
  <c r="T17" i="181"/>
  <c r="S17" i="181"/>
  <c r="R17" i="181"/>
  <c r="Q17" i="181"/>
  <c r="P17" i="181"/>
  <c r="O17" i="181"/>
  <c r="E17" i="181"/>
  <c r="D17" i="181"/>
  <c r="AC15" i="181"/>
  <c r="AB15" i="181"/>
  <c r="AA15" i="181"/>
  <c r="Z15" i="181"/>
  <c r="Y15" i="181"/>
  <c r="X15" i="181"/>
  <c r="W15" i="181"/>
  <c r="U15" i="181"/>
  <c r="T15" i="181"/>
  <c r="S15" i="181"/>
  <c r="R15" i="181"/>
  <c r="Q15" i="181"/>
  <c r="P15" i="181"/>
  <c r="O15" i="181"/>
  <c r="E15" i="181"/>
  <c r="D15" i="181"/>
  <c r="AC13" i="181"/>
  <c r="AB13" i="181"/>
  <c r="AA13" i="181"/>
  <c r="Z13" i="181"/>
  <c r="Y13" i="181"/>
  <c r="X13" i="181"/>
  <c r="W13" i="181"/>
  <c r="U13" i="181"/>
  <c r="T13" i="181"/>
  <c r="S13" i="181"/>
  <c r="R13" i="181"/>
  <c r="Q13" i="181"/>
  <c r="O13" i="181"/>
  <c r="E13" i="181"/>
  <c r="D13" i="181"/>
  <c r="L24" i="107"/>
  <c r="L15" i="107"/>
  <c r="K15" i="107"/>
  <c r="N37" i="183" l="1"/>
  <c r="Q30" i="183"/>
  <c r="R30" i="183"/>
  <c r="P30" i="183"/>
  <c r="AI15" i="182"/>
  <c r="Q53" i="182"/>
  <c r="Z52" i="182"/>
  <c r="O18" i="182"/>
  <c r="O20" i="182"/>
  <c r="Q46" i="183"/>
  <c r="O34" i="183"/>
  <c r="G37" i="183"/>
  <c r="J25" i="181"/>
  <c r="AA11" i="181"/>
  <c r="I37" i="183"/>
  <c r="I46" i="183" s="1"/>
  <c r="T52" i="183"/>
  <c r="P37" i="181"/>
  <c r="P46" i="181" s="1"/>
  <c r="AI17" i="183"/>
  <c r="Y52" i="183"/>
  <c r="AI35" i="183"/>
  <c r="L39" i="183"/>
  <c r="L47" i="183" s="1"/>
  <c r="P53" i="183"/>
  <c r="Q52" i="183"/>
  <c r="G11" i="183"/>
  <c r="G37" i="182"/>
  <c r="S53" i="182"/>
  <c r="AI23" i="182"/>
  <c r="AB52" i="182"/>
  <c r="J29" i="181"/>
  <c r="W53" i="182"/>
  <c r="Z49" i="182"/>
  <c r="AJ35" i="182"/>
  <c r="O37" i="181"/>
  <c r="O46" i="181" s="1"/>
  <c r="M37" i="182"/>
  <c r="M46" i="182" s="1"/>
  <c r="U52" i="182"/>
  <c r="K11" i="182"/>
  <c r="M39" i="183"/>
  <c r="M47" i="183" s="1"/>
  <c r="X53" i="183"/>
  <c r="H11" i="183"/>
  <c r="L11" i="183"/>
  <c r="AJ27" i="183"/>
  <c r="AA53" i="183"/>
  <c r="L31" i="181"/>
  <c r="Q24" i="183"/>
  <c r="AJ15" i="183"/>
  <c r="D43" i="183"/>
  <c r="AI27" i="183"/>
  <c r="AI33" i="183"/>
  <c r="Z36" i="183"/>
  <c r="Z16" i="183"/>
  <c r="S53" i="183"/>
  <c r="AB53" i="183"/>
  <c r="AI25" i="183"/>
  <c r="E39" i="183"/>
  <c r="E47" i="183" s="1"/>
  <c r="T53" i="183"/>
  <c r="AI23" i="183"/>
  <c r="K33" i="181"/>
  <c r="F15" i="183"/>
  <c r="I16" i="183" s="1"/>
  <c r="D11" i="183"/>
  <c r="F33" i="183"/>
  <c r="K34" i="183" s="1"/>
  <c r="AJ33" i="183"/>
  <c r="AJ35" i="183"/>
  <c r="AA16" i="183"/>
  <c r="AJ31" i="183"/>
  <c r="AA14" i="183"/>
  <c r="Y24" i="183"/>
  <c r="AI29" i="183"/>
  <c r="W34" i="183"/>
  <c r="Z24" i="183"/>
  <c r="AA24" i="183"/>
  <c r="H39" i="183"/>
  <c r="H47" i="183" s="1"/>
  <c r="L37" i="183"/>
  <c r="L46" i="183" s="1"/>
  <c r="U53" i="183"/>
  <c r="E43" i="183"/>
  <c r="AG39" i="183"/>
  <c r="W47" i="183"/>
  <c r="W53" i="183" s="1"/>
  <c r="U18" i="183"/>
  <c r="D37" i="183"/>
  <c r="D46" i="183" s="1"/>
  <c r="D52" i="183" s="1"/>
  <c r="U32" i="183"/>
  <c r="Z34" i="183"/>
  <c r="AC52" i="183"/>
  <c r="AI13" i="183"/>
  <c r="R16" i="183"/>
  <c r="AC16" i="183"/>
  <c r="U24" i="183"/>
  <c r="AC24" i="183"/>
  <c r="H43" i="183"/>
  <c r="Z28" i="183"/>
  <c r="AA34" i="183"/>
  <c r="V39" i="183"/>
  <c r="W40" i="183" s="1"/>
  <c r="AB46" i="183"/>
  <c r="AB52" i="183" s="1"/>
  <c r="AJ13" i="183"/>
  <c r="U16" i="183"/>
  <c r="AJ21" i="183"/>
  <c r="O28" i="183"/>
  <c r="AA28" i="183"/>
  <c r="AJ29" i="183"/>
  <c r="Y30" i="183"/>
  <c r="R36" i="183"/>
  <c r="N39" i="183"/>
  <c r="Q40" i="183" s="1"/>
  <c r="T18" i="183"/>
  <c r="U26" i="183"/>
  <c r="O14" i="183"/>
  <c r="W22" i="183"/>
  <c r="W26" i="183"/>
  <c r="Q28" i="183"/>
  <c r="AC28" i="183"/>
  <c r="Z30" i="183"/>
  <c r="AI31" i="183"/>
  <c r="X32" i="183"/>
  <c r="U36" i="183"/>
  <c r="I11" i="183"/>
  <c r="P18" i="183"/>
  <c r="T20" i="183"/>
  <c r="Z22" i="183"/>
  <c r="P26" i="183"/>
  <c r="R28" i="183"/>
  <c r="AB30" i="183"/>
  <c r="AA32" i="183"/>
  <c r="E11" i="183"/>
  <c r="E49" i="183" s="1"/>
  <c r="W14" i="183"/>
  <c r="W16" i="183"/>
  <c r="Q18" i="183"/>
  <c r="Y18" i="183"/>
  <c r="AA22" i="183"/>
  <c r="W24" i="183"/>
  <c r="L43" i="183"/>
  <c r="Q26" i="183"/>
  <c r="AC30" i="183"/>
  <c r="O32" i="183"/>
  <c r="M37" i="183"/>
  <c r="M46" i="183" s="1"/>
  <c r="K39" i="183"/>
  <c r="K47" i="183" s="1"/>
  <c r="Z14" i="183"/>
  <c r="AI15" i="183"/>
  <c r="Y16" i="183"/>
  <c r="R18" i="183"/>
  <c r="M43" i="183"/>
  <c r="U30" i="183"/>
  <c r="P32" i="183"/>
  <c r="Y36" i="183"/>
  <c r="P49" i="183"/>
  <c r="AB49" i="183"/>
  <c r="E37" i="182"/>
  <c r="E46" i="182" s="1"/>
  <c r="M43" i="182"/>
  <c r="X49" i="182"/>
  <c r="G43" i="182"/>
  <c r="AI33" i="182"/>
  <c r="Y53" i="182"/>
  <c r="AJ19" i="182"/>
  <c r="X52" i="182"/>
  <c r="AH25" i="182"/>
  <c r="D37" i="182"/>
  <c r="AI17" i="182"/>
  <c r="J43" i="182"/>
  <c r="D39" i="182"/>
  <c r="F19" i="182"/>
  <c r="H20" i="182" s="1"/>
  <c r="I13" i="181"/>
  <c r="K17" i="181"/>
  <c r="K25" i="181"/>
  <c r="L15" i="181"/>
  <c r="L13" i="181"/>
  <c r="M19" i="181"/>
  <c r="M21" i="181"/>
  <c r="M23" i="181"/>
  <c r="H11" i="182"/>
  <c r="AI13" i="182"/>
  <c r="AJ17" i="182"/>
  <c r="X24" i="182"/>
  <c r="AI27" i="182"/>
  <c r="AI29" i="182"/>
  <c r="AJ31" i="182"/>
  <c r="P34" i="182"/>
  <c r="L37" i="182"/>
  <c r="L46" i="182" s="1"/>
  <c r="T52" i="182"/>
  <c r="K37" i="182"/>
  <c r="K46" i="182" s="1"/>
  <c r="AJ13" i="182"/>
  <c r="AJ15" i="182"/>
  <c r="I43" i="182"/>
  <c r="AJ29" i="182"/>
  <c r="W32" i="182"/>
  <c r="P14" i="182"/>
  <c r="J11" i="182"/>
  <c r="P18" i="182"/>
  <c r="D43" i="182"/>
  <c r="Q28" i="182"/>
  <c r="O30" i="182"/>
  <c r="N37" i="182"/>
  <c r="P38" i="182" s="1"/>
  <c r="AB16" i="182"/>
  <c r="AA18" i="182"/>
  <c r="L26" i="182"/>
  <c r="U28" i="182"/>
  <c r="AB14" i="182"/>
  <c r="AB18" i="182"/>
  <c r="Y20" i="182"/>
  <c r="AA28" i="182"/>
  <c r="T53" i="182"/>
  <c r="AC53" i="182"/>
  <c r="AC18" i="182"/>
  <c r="L39" i="182"/>
  <c r="L47" i="182" s="1"/>
  <c r="T20" i="182"/>
  <c r="AA16" i="182"/>
  <c r="R20" i="182"/>
  <c r="E11" i="182"/>
  <c r="N43" i="182"/>
  <c r="O44" i="182" s="1"/>
  <c r="Z26" i="182"/>
  <c r="D46" i="182"/>
  <c r="D52" i="182" s="1"/>
  <c r="L43" i="182"/>
  <c r="P28" i="182"/>
  <c r="AC30" i="182"/>
  <c r="O34" i="182"/>
  <c r="U36" i="182"/>
  <c r="Q14" i="182"/>
  <c r="AC14" i="182"/>
  <c r="O16" i="182"/>
  <c r="AC16" i="182"/>
  <c r="U20" i="182"/>
  <c r="AA20" i="182"/>
  <c r="AI21" i="182"/>
  <c r="T24" i="182"/>
  <c r="P26" i="182"/>
  <c r="AB26" i="182"/>
  <c r="F27" i="182"/>
  <c r="K28" i="182" s="1"/>
  <c r="R28" i="182"/>
  <c r="Y28" i="182"/>
  <c r="Y32" i="182"/>
  <c r="Q34" i="182"/>
  <c r="J39" i="182"/>
  <c r="J47" i="182" s="1"/>
  <c r="J19" i="181"/>
  <c r="J35" i="181"/>
  <c r="R14" i="182"/>
  <c r="P16" i="182"/>
  <c r="AI19" i="182"/>
  <c r="AC20" i="182"/>
  <c r="AJ21" i="182"/>
  <c r="Y22" i="182"/>
  <c r="AI25" i="182"/>
  <c r="AC26" i="182"/>
  <c r="T28" i="182"/>
  <c r="Z28" i="182"/>
  <c r="Z32" i="182"/>
  <c r="R34" i="182"/>
  <c r="Y34" i="182"/>
  <c r="AI35" i="182"/>
  <c r="K39" i="182"/>
  <c r="K47" i="182" s="1"/>
  <c r="AA26" i="182"/>
  <c r="F13" i="182"/>
  <c r="I14" i="182" s="1"/>
  <c r="T14" i="182"/>
  <c r="Q16" i="182"/>
  <c r="AJ25" i="182"/>
  <c r="AA32" i="182"/>
  <c r="T34" i="182"/>
  <c r="AA34" i="182"/>
  <c r="Q11" i="181"/>
  <c r="M13" i="181"/>
  <c r="W18" i="182"/>
  <c r="D11" i="182"/>
  <c r="D49" i="182" s="1"/>
  <c r="AJ27" i="182"/>
  <c r="AC28" i="182"/>
  <c r="W30" i="182"/>
  <c r="AI31" i="182"/>
  <c r="AB32" i="182"/>
  <c r="U34" i="182"/>
  <c r="AC34" i="182"/>
  <c r="P36" i="182"/>
  <c r="G46" i="182"/>
  <c r="V11" i="182"/>
  <c r="Y12" i="182" s="1"/>
  <c r="F15" i="182"/>
  <c r="J16" i="182" s="1"/>
  <c r="Y18" i="182"/>
  <c r="P20" i="182"/>
  <c r="W26" i="182"/>
  <c r="X30" i="182"/>
  <c r="AJ33" i="182"/>
  <c r="Q36" i="182"/>
  <c r="S52" i="182"/>
  <c r="W52" i="182"/>
  <c r="O46" i="182"/>
  <c r="O52" i="182" s="1"/>
  <c r="M35" i="181"/>
  <c r="Z18" i="182"/>
  <c r="Q20" i="182"/>
  <c r="F23" i="182"/>
  <c r="M24" i="182" s="1"/>
  <c r="K26" i="182"/>
  <c r="Y26" i="182"/>
  <c r="O28" i="182"/>
  <c r="T36" i="182"/>
  <c r="Q49" i="182"/>
  <c r="AC49" i="182"/>
  <c r="H15" i="181"/>
  <c r="I15" i="181"/>
  <c r="G31" i="181"/>
  <c r="H31" i="181"/>
  <c r="H33" i="181"/>
  <c r="I29" i="181"/>
  <c r="G19" i="181"/>
  <c r="T43" i="181"/>
  <c r="I21" i="181"/>
  <c r="L23" i="181"/>
  <c r="I27" i="181"/>
  <c r="J27" i="181"/>
  <c r="AB39" i="181"/>
  <c r="AB47" i="181" s="1"/>
  <c r="G33" i="181"/>
  <c r="AA37" i="181"/>
  <c r="AA46" i="181" s="1"/>
  <c r="D39" i="181"/>
  <c r="D47" i="181" s="1"/>
  <c r="D53" i="181" s="1"/>
  <c r="AB37" i="181"/>
  <c r="AB46" i="181" s="1"/>
  <c r="U11" i="181"/>
  <c r="E37" i="181"/>
  <c r="E46" i="181" s="1"/>
  <c r="H29" i="181"/>
  <c r="D43" i="181"/>
  <c r="Y11" i="181"/>
  <c r="L21" i="181"/>
  <c r="Z11" i="181"/>
  <c r="G17" i="181"/>
  <c r="I31" i="181"/>
  <c r="P11" i="181"/>
  <c r="AB11" i="181"/>
  <c r="E11" i="181"/>
  <c r="K23" i="181"/>
  <c r="L25" i="181"/>
  <c r="X11" i="181"/>
  <c r="Q39" i="181"/>
  <c r="Q47" i="181" s="1"/>
  <c r="V29" i="181"/>
  <c r="AC30" i="181" s="1"/>
  <c r="T11" i="181"/>
  <c r="R11" i="181"/>
  <c r="AG25" i="181"/>
  <c r="U39" i="181"/>
  <c r="U47" i="181" s="1"/>
  <c r="Y37" i="181"/>
  <c r="Y46" i="181" s="1"/>
  <c r="N13" i="181"/>
  <c r="Q14" i="181" s="1"/>
  <c r="Y43" i="181"/>
  <c r="O39" i="181"/>
  <c r="O47" i="181" s="1"/>
  <c r="Z39" i="181"/>
  <c r="Z47" i="181" s="1"/>
  <c r="V13" i="181"/>
  <c r="O43" i="181"/>
  <c r="AA43" i="181"/>
  <c r="D37" i="181"/>
  <c r="D46" i="181" s="1"/>
  <c r="D52" i="181" s="1"/>
  <c r="AF19" i="181"/>
  <c r="H23" i="181"/>
  <c r="V23" i="181"/>
  <c r="AC24" i="181" s="1"/>
  <c r="G25" i="181"/>
  <c r="N17" i="181"/>
  <c r="Q18" i="181" s="1"/>
  <c r="AC11" i="181"/>
  <c r="AG23" i="181"/>
  <c r="Y39" i="181"/>
  <c r="Y47" i="181" s="1"/>
  <c r="D11" i="181"/>
  <c r="M29" i="181"/>
  <c r="AF35" i="181"/>
  <c r="AF27" i="181"/>
  <c r="Z43" i="181"/>
  <c r="Z37" i="181"/>
  <c r="Z46" i="181" s="1"/>
  <c r="J21" i="181"/>
  <c r="AF13" i="181"/>
  <c r="AC43" i="181"/>
  <c r="I33" i="181"/>
  <c r="AF33" i="181"/>
  <c r="M33" i="181"/>
  <c r="G13" i="181"/>
  <c r="AG13" i="181"/>
  <c r="AF15" i="181"/>
  <c r="N15" i="181"/>
  <c r="I19" i="181"/>
  <c r="H21" i="181"/>
  <c r="N23" i="181"/>
  <c r="S24" i="181" s="1"/>
  <c r="I23" i="181"/>
  <c r="R43" i="181"/>
  <c r="J17" i="181"/>
  <c r="V17" i="181"/>
  <c r="X18" i="181" s="1"/>
  <c r="N19" i="181"/>
  <c r="T20" i="181" s="1"/>
  <c r="H19" i="181"/>
  <c r="L19" i="181"/>
  <c r="N21" i="181"/>
  <c r="R22" i="181" s="1"/>
  <c r="G21" i="181"/>
  <c r="AF21" i="181"/>
  <c r="K21" i="181"/>
  <c r="AF31" i="181"/>
  <c r="S11" i="181"/>
  <c r="W11" i="181"/>
  <c r="H13" i="181"/>
  <c r="G15" i="181"/>
  <c r="AG15" i="181"/>
  <c r="G23" i="181"/>
  <c r="AF23" i="181"/>
  <c r="J23" i="181"/>
  <c r="Q37" i="181"/>
  <c r="P39" i="181"/>
  <c r="K19" i="181"/>
  <c r="X43" i="181"/>
  <c r="V25" i="181"/>
  <c r="Y26" i="181" s="1"/>
  <c r="H25" i="181"/>
  <c r="J31" i="181"/>
  <c r="M31" i="181"/>
  <c r="AG31" i="181"/>
  <c r="J15" i="181"/>
  <c r="M15" i="181"/>
  <c r="AF17" i="181"/>
  <c r="V19" i="181"/>
  <c r="W20" i="181" s="1"/>
  <c r="AG19" i="181"/>
  <c r="V21" i="181"/>
  <c r="Z22" i="181" s="1"/>
  <c r="AG21" i="181"/>
  <c r="U43" i="181"/>
  <c r="M25" i="181"/>
  <c r="I25" i="181"/>
  <c r="W37" i="181"/>
  <c r="V27" i="181"/>
  <c r="AC28" i="181" s="1"/>
  <c r="AG27" i="181"/>
  <c r="G27" i="181"/>
  <c r="K31" i="181"/>
  <c r="V31" i="181"/>
  <c r="I35" i="181"/>
  <c r="X47" i="181"/>
  <c r="N35" i="181"/>
  <c r="Q36" i="181" s="1"/>
  <c r="H35" i="181"/>
  <c r="L35" i="181"/>
  <c r="J13" i="181"/>
  <c r="O11" i="181"/>
  <c r="K13" i="181"/>
  <c r="K15" i="181"/>
  <c r="V15" i="181"/>
  <c r="Y16" i="181" s="1"/>
  <c r="L17" i="181"/>
  <c r="AG17" i="181"/>
  <c r="N25" i="181"/>
  <c r="P26" i="181" s="1"/>
  <c r="T37" i="181"/>
  <c r="L27" i="181"/>
  <c r="X37" i="181"/>
  <c r="H27" i="181"/>
  <c r="D49" i="181"/>
  <c r="I17" i="181"/>
  <c r="M17" i="181"/>
  <c r="U37" i="181"/>
  <c r="M27" i="181"/>
  <c r="H17" i="181"/>
  <c r="K27" i="181"/>
  <c r="N27" i="181"/>
  <c r="O28" i="181" s="1"/>
  <c r="R39" i="181"/>
  <c r="AC39" i="181"/>
  <c r="E43" i="181"/>
  <c r="E49" i="181" s="1"/>
  <c r="P43" i="181"/>
  <c r="S39" i="181"/>
  <c r="K29" i="181"/>
  <c r="N33" i="181"/>
  <c r="S34" i="181" s="1"/>
  <c r="Q43" i="181"/>
  <c r="AB43" i="181"/>
  <c r="AF25" i="181"/>
  <c r="T39" i="181"/>
  <c r="L29" i="181"/>
  <c r="AG29" i="181"/>
  <c r="G29" i="181"/>
  <c r="W39" i="181"/>
  <c r="L33" i="181"/>
  <c r="AG33" i="181"/>
  <c r="U49" i="182"/>
  <c r="S43" i="181"/>
  <c r="R37" i="181"/>
  <c r="AC37" i="181"/>
  <c r="J33" i="181"/>
  <c r="W43" i="181"/>
  <c r="S37" i="181"/>
  <c r="E39" i="181"/>
  <c r="E47" i="181" s="1"/>
  <c r="E53" i="181" s="1"/>
  <c r="K35" i="181"/>
  <c r="V35" i="181"/>
  <c r="AA36" i="181" s="1"/>
  <c r="V33" i="181"/>
  <c r="G35" i="181"/>
  <c r="AG35" i="181"/>
  <c r="AA39" i="181"/>
  <c r="AE17" i="182"/>
  <c r="F17" i="182"/>
  <c r="I18" i="182" s="1"/>
  <c r="M11" i="182"/>
  <c r="F21" i="182"/>
  <c r="L22" i="182" s="1"/>
  <c r="AE21" i="182"/>
  <c r="N29" i="181"/>
  <c r="S30" i="181" s="1"/>
  <c r="K16" i="182"/>
  <c r="N31" i="181"/>
  <c r="Q32" i="181" s="1"/>
  <c r="I11" i="182"/>
  <c r="L16" i="182"/>
  <c r="K20" i="182"/>
  <c r="AF29" i="181"/>
  <c r="L11" i="182"/>
  <c r="AC24" i="182"/>
  <c r="AB24" i="182"/>
  <c r="AA24" i="182"/>
  <c r="Z24" i="182"/>
  <c r="Y24" i="182"/>
  <c r="W24" i="182"/>
  <c r="AE19" i="182"/>
  <c r="X22" i="182"/>
  <c r="S24" i="182"/>
  <c r="AE27" i="182"/>
  <c r="AE29" i="182"/>
  <c r="P49" i="182"/>
  <c r="AB49" i="182"/>
  <c r="Q22" i="183"/>
  <c r="P22" i="183"/>
  <c r="O22" i="183"/>
  <c r="U22" i="183"/>
  <c r="T22" i="183"/>
  <c r="R22" i="183"/>
  <c r="S22" i="183"/>
  <c r="N11" i="182"/>
  <c r="O12" i="182" s="1"/>
  <c r="Z22" i="182"/>
  <c r="AE23" i="182"/>
  <c r="U24" i="182"/>
  <c r="Q30" i="182"/>
  <c r="AE33" i="182"/>
  <c r="AG37" i="182"/>
  <c r="Y46" i="182"/>
  <c r="Y52" i="182" s="1"/>
  <c r="R49" i="182"/>
  <c r="S14" i="182"/>
  <c r="W14" i="182"/>
  <c r="R16" i="182"/>
  <c r="Q18" i="182"/>
  <c r="AB20" i="182"/>
  <c r="AA22" i="182"/>
  <c r="E43" i="182"/>
  <c r="E49" i="182" s="1"/>
  <c r="Q26" i="182"/>
  <c r="H43" i="182"/>
  <c r="AB28" i="182"/>
  <c r="AE35" i="182"/>
  <c r="S49" i="182"/>
  <c r="W49" i="182"/>
  <c r="X14" i="182"/>
  <c r="S16" i="182"/>
  <c r="W16" i="182"/>
  <c r="R18" i="182"/>
  <c r="AB22" i="182"/>
  <c r="O24" i="182"/>
  <c r="R26" i="182"/>
  <c r="U30" i="182"/>
  <c r="R30" i="182"/>
  <c r="P30" i="182"/>
  <c r="T30" i="182"/>
  <c r="F31" i="182"/>
  <c r="K32" i="182" s="1"/>
  <c r="X47" i="182"/>
  <c r="X53" i="182" s="1"/>
  <c r="T49" i="182"/>
  <c r="Z49" i="183"/>
  <c r="V11" i="183"/>
  <c r="AC12" i="183" s="1"/>
  <c r="AG11" i="183"/>
  <c r="AF11" i="182"/>
  <c r="AE13" i="182"/>
  <c r="Y14" i="182"/>
  <c r="T16" i="182"/>
  <c r="X16" i="182"/>
  <c r="S18" i="182"/>
  <c r="AC22" i="182"/>
  <c r="P24" i="182"/>
  <c r="G26" i="182"/>
  <c r="S26" i="182"/>
  <c r="D47" i="182"/>
  <c r="D53" i="182" s="1"/>
  <c r="V39" i="182"/>
  <c r="AB40" i="182" s="1"/>
  <c r="Y30" i="182"/>
  <c r="AB30" i="182"/>
  <c r="Z30" i="182"/>
  <c r="M39" i="182"/>
  <c r="U47" i="182"/>
  <c r="U53" i="182" s="1"/>
  <c r="AF11" i="183"/>
  <c r="O49" i="183"/>
  <c r="N11" i="183"/>
  <c r="S12" i="183" s="1"/>
  <c r="G11" i="182"/>
  <c r="AG11" i="182"/>
  <c r="Z14" i="182"/>
  <c r="AE15" i="182"/>
  <c r="U16" i="182"/>
  <c r="Y16" i="182"/>
  <c r="T18" i="182"/>
  <c r="X18" i="182"/>
  <c r="W20" i="182"/>
  <c r="Q24" i="182"/>
  <c r="V43" i="182"/>
  <c r="W44" i="182" s="1"/>
  <c r="H26" i="182"/>
  <c r="T26" i="182"/>
  <c r="X26" i="182"/>
  <c r="K43" i="182"/>
  <c r="W28" i="182"/>
  <c r="E39" i="182"/>
  <c r="E47" i="182" s="1"/>
  <c r="AE31" i="182"/>
  <c r="O14" i="182"/>
  <c r="Z16" i="182"/>
  <c r="X20" i="182"/>
  <c r="W22" i="182"/>
  <c r="R24" i="182"/>
  <c r="I26" i="182"/>
  <c r="U26" i="182"/>
  <c r="V37" i="182"/>
  <c r="Y38" i="182" s="1"/>
  <c r="X28" i="182"/>
  <c r="F29" i="182"/>
  <c r="F35" i="182"/>
  <c r="K36" i="182" s="1"/>
  <c r="AC36" i="182"/>
  <c r="AB36" i="182"/>
  <c r="AA36" i="182"/>
  <c r="Z36" i="182"/>
  <c r="Y36" i="182"/>
  <c r="W36" i="182"/>
  <c r="O49" i="182"/>
  <c r="AA49" i="182"/>
  <c r="U32" i="182"/>
  <c r="X34" i="182"/>
  <c r="S36" i="182"/>
  <c r="J37" i="182"/>
  <c r="I39" i="182"/>
  <c r="O32" i="182"/>
  <c r="F33" i="182"/>
  <c r="M34" i="182" s="1"/>
  <c r="Z34" i="182"/>
  <c r="N39" i="182"/>
  <c r="Q40" i="182" s="1"/>
  <c r="P46" i="182"/>
  <c r="P52" i="182" s="1"/>
  <c r="AA46" i="182"/>
  <c r="AA52" i="182" s="1"/>
  <c r="O47" i="182"/>
  <c r="O53" i="182" s="1"/>
  <c r="Z47" i="182"/>
  <c r="Z53" i="182" s="1"/>
  <c r="Y49" i="182"/>
  <c r="K11" i="183"/>
  <c r="M11" i="183"/>
  <c r="AE17" i="183"/>
  <c r="AC20" i="183"/>
  <c r="AB20" i="183"/>
  <c r="AA20" i="183"/>
  <c r="Z20" i="183"/>
  <c r="Y20" i="183"/>
  <c r="W20" i="183"/>
  <c r="P32" i="182"/>
  <c r="Q46" i="182"/>
  <c r="Q52" i="182" s="1"/>
  <c r="P47" i="182"/>
  <c r="P53" i="182" s="1"/>
  <c r="AA47" i="182"/>
  <c r="AA53" i="182" s="1"/>
  <c r="AI21" i="183"/>
  <c r="D49" i="183"/>
  <c r="F35" i="183"/>
  <c r="H36" i="183" s="1"/>
  <c r="AE35" i="183"/>
  <c r="Q32" i="182"/>
  <c r="AC32" i="182"/>
  <c r="AB34" i="182"/>
  <c r="O36" i="182"/>
  <c r="AF37" i="182"/>
  <c r="AC46" i="182"/>
  <c r="AC52" i="182" s="1"/>
  <c r="AB47" i="182"/>
  <c r="AB53" i="182" s="1"/>
  <c r="AJ19" i="183"/>
  <c r="F23" i="183"/>
  <c r="J24" i="183" s="1"/>
  <c r="J11" i="183"/>
  <c r="R32" i="182"/>
  <c r="AF39" i="182"/>
  <c r="S49" i="183"/>
  <c r="AE15" i="183"/>
  <c r="AH15" i="183" s="1"/>
  <c r="F17" i="183"/>
  <c r="J18" i="183" s="1"/>
  <c r="F19" i="183"/>
  <c r="G20" i="183" s="1"/>
  <c r="F21" i="183"/>
  <c r="I22" i="183" s="1"/>
  <c r="S32" i="182"/>
  <c r="H37" i="182"/>
  <c r="G39" i="182"/>
  <c r="AG39" i="182"/>
  <c r="AE13" i="183"/>
  <c r="F13" i="183"/>
  <c r="K16" i="183"/>
  <c r="X32" i="182"/>
  <c r="W34" i="182"/>
  <c r="R36" i="182"/>
  <c r="I37" i="182"/>
  <c r="H39" i="182"/>
  <c r="L16" i="183"/>
  <c r="I43" i="183"/>
  <c r="X18" i="183"/>
  <c r="S20" i="183"/>
  <c r="AE27" i="183"/>
  <c r="F29" i="183"/>
  <c r="H30" i="183" s="1"/>
  <c r="E37" i="183"/>
  <c r="E46" i="183" s="1"/>
  <c r="E52" i="183" s="1"/>
  <c r="D39" i="183"/>
  <c r="D47" i="183" s="1"/>
  <c r="D53" i="183" s="1"/>
  <c r="P14" i="183"/>
  <c r="AB14" i="183"/>
  <c r="O16" i="183"/>
  <c r="Z18" i="183"/>
  <c r="AE19" i="183"/>
  <c r="U20" i="183"/>
  <c r="X22" i="183"/>
  <c r="S24" i="183"/>
  <c r="AJ25" i="183"/>
  <c r="Y26" i="183"/>
  <c r="W46" i="183"/>
  <c r="W52" i="183" s="1"/>
  <c r="V37" i="183"/>
  <c r="AA38" i="183" s="1"/>
  <c r="AG37" i="183"/>
  <c r="G43" i="183"/>
  <c r="Q49" i="183"/>
  <c r="AC49" i="183"/>
  <c r="Q14" i="183"/>
  <c r="AC14" i="183"/>
  <c r="P16" i="183"/>
  <c r="AB16" i="183"/>
  <c r="O18" i="183"/>
  <c r="AA18" i="183"/>
  <c r="AE21" i="183"/>
  <c r="AH21" i="183" s="1"/>
  <c r="Y22" i="183"/>
  <c r="T24" i="183"/>
  <c r="X24" i="183"/>
  <c r="T26" i="183"/>
  <c r="S26" i="183"/>
  <c r="Z32" i="183"/>
  <c r="Y32" i="183"/>
  <c r="W32" i="183"/>
  <c r="AC32" i="183"/>
  <c r="AB32" i="183"/>
  <c r="AE33" i="183"/>
  <c r="J43" i="183"/>
  <c r="R49" i="183"/>
  <c r="R14" i="183"/>
  <c r="Q16" i="183"/>
  <c r="AB18" i="183"/>
  <c r="O20" i="183"/>
  <c r="AE23" i="183"/>
  <c r="AC26" i="183"/>
  <c r="V43" i="183"/>
  <c r="AC44" i="183" s="1"/>
  <c r="X26" i="183"/>
  <c r="AA26" i="183"/>
  <c r="K43" i="183"/>
  <c r="W49" i="183"/>
  <c r="U52" i="183"/>
  <c r="S14" i="183"/>
  <c r="AC18" i="183"/>
  <c r="P20" i="183"/>
  <c r="AE25" i="183"/>
  <c r="AB26" i="183"/>
  <c r="AE29" i="183"/>
  <c r="Z46" i="183"/>
  <c r="Z52" i="183" s="1"/>
  <c r="J37" i="183"/>
  <c r="T49" i="183"/>
  <c r="X49" i="183"/>
  <c r="T14" i="183"/>
  <c r="X14" i="183"/>
  <c r="S16" i="183"/>
  <c r="AJ17" i="183"/>
  <c r="AI19" i="183"/>
  <c r="Q20" i="183"/>
  <c r="AB22" i="183"/>
  <c r="O24" i="183"/>
  <c r="F25" i="183"/>
  <c r="G26" i="183" s="1"/>
  <c r="F31" i="183"/>
  <c r="AE31" i="183"/>
  <c r="O46" i="183"/>
  <c r="O52" i="183" s="1"/>
  <c r="S38" i="183"/>
  <c r="AF37" i="183"/>
  <c r="AA46" i="183"/>
  <c r="AA52" i="183" s="1"/>
  <c r="Y47" i="183"/>
  <c r="Y53" i="183" s="1"/>
  <c r="I39" i="183"/>
  <c r="U49" i="183"/>
  <c r="Y49" i="183"/>
  <c r="X52" i="183"/>
  <c r="Y14" i="183"/>
  <c r="X16" i="183"/>
  <c r="W18" i="183"/>
  <c r="R20" i="183"/>
  <c r="P24" i="183"/>
  <c r="O26" i="183"/>
  <c r="F27" i="183"/>
  <c r="L28" i="183" s="1"/>
  <c r="U34" i="183"/>
  <c r="T34" i="183"/>
  <c r="R34" i="183"/>
  <c r="Q34" i="183"/>
  <c r="P34" i="183"/>
  <c r="P46" i="183"/>
  <c r="P52" i="183" s="1"/>
  <c r="H37" i="183"/>
  <c r="O47" i="183"/>
  <c r="O53" i="183" s="1"/>
  <c r="G39" i="183"/>
  <c r="AF39" i="183"/>
  <c r="Z47" i="183"/>
  <c r="Z53" i="183" s="1"/>
  <c r="N43" i="183"/>
  <c r="Q44" i="183" s="1"/>
  <c r="S28" i="183"/>
  <c r="W28" i="183"/>
  <c r="Q32" i="183"/>
  <c r="AB34" i="183"/>
  <c r="O36" i="183"/>
  <c r="AA36" i="183"/>
  <c r="R46" i="183"/>
  <c r="R52" i="183" s="1"/>
  <c r="Q47" i="183"/>
  <c r="Q53" i="183" s="1"/>
  <c r="AA49" i="183"/>
  <c r="T28" i="183"/>
  <c r="X28" i="183"/>
  <c r="W30" i="183"/>
  <c r="R32" i="183"/>
  <c r="AC34" i="183"/>
  <c r="P36" i="183"/>
  <c r="AB36" i="183"/>
  <c r="S46" i="183"/>
  <c r="S52" i="183" s="1"/>
  <c r="R47" i="183"/>
  <c r="R53" i="183" s="1"/>
  <c r="AC47" i="183"/>
  <c r="AC53" i="183" s="1"/>
  <c r="U28" i="183"/>
  <c r="Y28" i="183"/>
  <c r="T30" i="183"/>
  <c r="X30" i="183"/>
  <c r="S32" i="183"/>
  <c r="Q36" i="183"/>
  <c r="AC36" i="183"/>
  <c r="X34" i="183"/>
  <c r="S36" i="183"/>
  <c r="P28" i="183"/>
  <c r="Y34" i="183"/>
  <c r="X36" i="183"/>
  <c r="K37" i="183"/>
  <c r="J39" i="183"/>
  <c r="AN11" i="115"/>
  <c r="AG11" i="115"/>
  <c r="AF15" i="115"/>
  <c r="G37" i="181" l="1"/>
  <c r="AA49" i="181"/>
  <c r="AF28" i="182"/>
  <c r="AI28" i="182" s="1"/>
  <c r="H18" i="182"/>
  <c r="E53" i="182"/>
  <c r="G18" i="182"/>
  <c r="H37" i="181"/>
  <c r="H46" i="181" s="1"/>
  <c r="G34" i="183"/>
  <c r="H34" i="183"/>
  <c r="Z38" i="183"/>
  <c r="F37" i="183"/>
  <c r="H38" i="183" s="1"/>
  <c r="J32" i="183"/>
  <c r="G32" i="183"/>
  <c r="H32" i="183"/>
  <c r="M49" i="183"/>
  <c r="G16" i="183"/>
  <c r="H16" i="183"/>
  <c r="M16" i="183"/>
  <c r="J16" i="183"/>
  <c r="AA40" i="183"/>
  <c r="AB40" i="183"/>
  <c r="Z40" i="183"/>
  <c r="W44" i="183"/>
  <c r="X40" i="183"/>
  <c r="AJ39" i="183"/>
  <c r="L36" i="183"/>
  <c r="M36" i="183"/>
  <c r="M53" i="183"/>
  <c r="R12" i="183"/>
  <c r="H49" i="183"/>
  <c r="L49" i="183"/>
  <c r="AC12" i="182"/>
  <c r="AF34" i="182"/>
  <c r="AI34" i="182" s="1"/>
  <c r="I49" i="182"/>
  <c r="L24" i="182"/>
  <c r="H24" i="182"/>
  <c r="I24" i="182"/>
  <c r="G22" i="182"/>
  <c r="AH21" i="182"/>
  <c r="L20" i="182"/>
  <c r="AE20" i="182" s="1"/>
  <c r="AH20" i="182" s="1"/>
  <c r="G20" i="182"/>
  <c r="J20" i="182"/>
  <c r="M20" i="182"/>
  <c r="I20" i="182"/>
  <c r="AH19" i="182"/>
  <c r="G14" i="182"/>
  <c r="M14" i="182"/>
  <c r="J14" i="182"/>
  <c r="H14" i="182"/>
  <c r="K14" i="182"/>
  <c r="L14" i="182"/>
  <c r="AH13" i="182"/>
  <c r="Z12" i="182"/>
  <c r="W12" i="182"/>
  <c r="X12" i="182"/>
  <c r="M49" i="182"/>
  <c r="AJ11" i="182"/>
  <c r="I28" i="182"/>
  <c r="L28" i="182"/>
  <c r="AH27" i="182"/>
  <c r="H28" i="182"/>
  <c r="M28" i="182"/>
  <c r="G28" i="182"/>
  <c r="L53" i="182"/>
  <c r="AJ39" i="182"/>
  <c r="X38" i="182"/>
  <c r="AC40" i="182"/>
  <c r="G52" i="182"/>
  <c r="M52" i="182"/>
  <c r="J53" i="182"/>
  <c r="K53" i="182"/>
  <c r="K52" i="182"/>
  <c r="AH31" i="182"/>
  <c r="H32" i="182"/>
  <c r="AI37" i="182"/>
  <c r="R38" i="182"/>
  <c r="J28" i="182"/>
  <c r="O38" i="182"/>
  <c r="S38" i="182"/>
  <c r="N46" i="182"/>
  <c r="N52" i="182" s="1"/>
  <c r="Q38" i="182"/>
  <c r="T38" i="182"/>
  <c r="U38" i="182"/>
  <c r="J49" i="182"/>
  <c r="K24" i="182"/>
  <c r="AH23" i="182"/>
  <c r="G24" i="182"/>
  <c r="AH33" i="183"/>
  <c r="Y40" i="183"/>
  <c r="V47" i="183"/>
  <c r="M34" i="183"/>
  <c r="J34" i="183"/>
  <c r="AH31" i="183"/>
  <c r="W38" i="183"/>
  <c r="L34" i="183"/>
  <c r="I34" i="183"/>
  <c r="AC50" i="183"/>
  <c r="X44" i="183"/>
  <c r="L53" i="183"/>
  <c r="AC40" i="183"/>
  <c r="W12" i="183"/>
  <c r="E53" i="183"/>
  <c r="AF32" i="183"/>
  <c r="AI32" i="183" s="1"/>
  <c r="H53" i="183"/>
  <c r="AI37" i="183"/>
  <c r="K22" i="183"/>
  <c r="L24" i="183"/>
  <c r="AI11" i="183"/>
  <c r="Y53" i="181"/>
  <c r="I26" i="183"/>
  <c r="Y49" i="181"/>
  <c r="I52" i="183"/>
  <c r="K24" i="183"/>
  <c r="AG16" i="183"/>
  <c r="AJ16" i="183" s="1"/>
  <c r="M24" i="183"/>
  <c r="I24" i="183"/>
  <c r="M52" i="183"/>
  <c r="W30" i="181"/>
  <c r="J20" i="183"/>
  <c r="G39" i="181"/>
  <c r="G47" i="181" s="1"/>
  <c r="L26" i="183"/>
  <c r="F11" i="183"/>
  <c r="I12" i="183" s="1"/>
  <c r="AH35" i="183"/>
  <c r="AH17" i="183"/>
  <c r="M18" i="183"/>
  <c r="P38" i="183"/>
  <c r="AH29" i="183"/>
  <c r="H18" i="183"/>
  <c r="H28" i="183"/>
  <c r="K18" i="183"/>
  <c r="U40" i="183"/>
  <c r="AI39" i="183"/>
  <c r="P40" i="183"/>
  <c r="N47" i="183"/>
  <c r="N53" i="183" s="1"/>
  <c r="O38" i="183"/>
  <c r="AG26" i="183"/>
  <c r="AJ26" i="183" s="1"/>
  <c r="AG22" i="183"/>
  <c r="AJ22" i="183" s="1"/>
  <c r="V53" i="183"/>
  <c r="AJ11" i="183"/>
  <c r="Z30" i="181"/>
  <c r="AJ29" i="181"/>
  <c r="S40" i="183"/>
  <c r="T38" i="183"/>
  <c r="AF14" i="183"/>
  <c r="AI14" i="183" s="1"/>
  <c r="AF28" i="183"/>
  <c r="AI28" i="183" s="1"/>
  <c r="O40" i="183"/>
  <c r="G30" i="183"/>
  <c r="L52" i="183"/>
  <c r="AH19" i="183"/>
  <c r="G18" i="183"/>
  <c r="L18" i="183"/>
  <c r="Z12" i="183"/>
  <c r="AB30" i="181"/>
  <c r="AF18" i="183"/>
  <c r="AI18" i="183" s="1"/>
  <c r="AG18" i="183"/>
  <c r="AJ18" i="183" s="1"/>
  <c r="G36" i="183"/>
  <c r="AG14" i="183"/>
  <c r="AJ14" i="183" s="1"/>
  <c r="R40" i="183"/>
  <c r="W24" i="181"/>
  <c r="AA30" i="181"/>
  <c r="T40" i="183"/>
  <c r="AG34" i="183"/>
  <c r="AJ34" i="183" s="1"/>
  <c r="AF34" i="183"/>
  <c r="AI34" i="183" s="1"/>
  <c r="AG32" i="183"/>
  <c r="AJ32" i="183" s="1"/>
  <c r="K53" i="183"/>
  <c r="X30" i="181"/>
  <c r="L52" i="182"/>
  <c r="AG18" i="182"/>
  <c r="AJ18" i="182" s="1"/>
  <c r="Y52" i="181"/>
  <c r="AI23" i="181"/>
  <c r="R36" i="181"/>
  <c r="AA40" i="182"/>
  <c r="AG20" i="182"/>
  <c r="AJ20" i="182" s="1"/>
  <c r="U44" i="182"/>
  <c r="Q44" i="182"/>
  <c r="T44" i="182"/>
  <c r="I16" i="182"/>
  <c r="M16" i="182"/>
  <c r="K22" i="182"/>
  <c r="S44" i="182"/>
  <c r="O50" i="182"/>
  <c r="R44" i="182"/>
  <c r="G16" i="182"/>
  <c r="J32" i="182"/>
  <c r="M22" i="182"/>
  <c r="P44" i="182"/>
  <c r="F43" i="182"/>
  <c r="L44" i="182" s="1"/>
  <c r="Z40" i="182"/>
  <c r="AG32" i="182"/>
  <c r="AJ32" i="182" s="1"/>
  <c r="AH15" i="182"/>
  <c r="X40" i="182"/>
  <c r="H16" i="182"/>
  <c r="W40" i="182"/>
  <c r="AF26" i="182"/>
  <c r="AI26" i="182" s="1"/>
  <c r="AF18" i="182"/>
  <c r="AI18" i="182" s="1"/>
  <c r="AG28" i="182"/>
  <c r="AJ28" i="182" s="1"/>
  <c r="M36" i="182"/>
  <c r="R24" i="181"/>
  <c r="O52" i="181"/>
  <c r="AB12" i="182"/>
  <c r="J24" i="182"/>
  <c r="L34" i="182"/>
  <c r="Q24" i="181"/>
  <c r="AA12" i="182"/>
  <c r="L36" i="182"/>
  <c r="AG30" i="182"/>
  <c r="AJ30" i="182" s="1"/>
  <c r="I36" i="182"/>
  <c r="AH35" i="182"/>
  <c r="AF16" i="182"/>
  <c r="AI16" i="182" s="1"/>
  <c r="T12" i="182"/>
  <c r="O53" i="181"/>
  <c r="AF20" i="182"/>
  <c r="AI20" i="182" s="1"/>
  <c r="J34" i="182"/>
  <c r="H34" i="182"/>
  <c r="Z26" i="181"/>
  <c r="S20" i="181"/>
  <c r="AJ23" i="181"/>
  <c r="T49" i="181"/>
  <c r="AG26" i="182"/>
  <c r="AJ26" i="182" s="1"/>
  <c r="Z24" i="181"/>
  <c r="AI11" i="182"/>
  <c r="AF30" i="182"/>
  <c r="AI30" i="182" s="1"/>
  <c r="AJ37" i="182"/>
  <c r="O20" i="181"/>
  <c r="Z49" i="181"/>
  <c r="U28" i="181"/>
  <c r="S14" i="181"/>
  <c r="AI25" i="181"/>
  <c r="O14" i="181"/>
  <c r="AI13" i="181"/>
  <c r="T14" i="181"/>
  <c r="P14" i="181"/>
  <c r="U14" i="181"/>
  <c r="M39" i="181"/>
  <c r="M47" i="181" s="1"/>
  <c r="P20" i="181"/>
  <c r="Y30" i="181"/>
  <c r="R14" i="181"/>
  <c r="W16" i="181"/>
  <c r="AJ35" i="181"/>
  <c r="R18" i="181"/>
  <c r="Z53" i="181"/>
  <c r="L11" i="181"/>
  <c r="U18" i="181"/>
  <c r="Z28" i="181"/>
  <c r="P18" i="181"/>
  <c r="Q20" i="181"/>
  <c r="T18" i="181"/>
  <c r="O18" i="181"/>
  <c r="Z52" i="181"/>
  <c r="I39" i="181"/>
  <c r="I47" i="181" s="1"/>
  <c r="AA28" i="181"/>
  <c r="AI17" i="181"/>
  <c r="S18" i="181"/>
  <c r="X28" i="181"/>
  <c r="X26" i="181"/>
  <c r="Y14" i="181"/>
  <c r="AB14" i="181"/>
  <c r="AC18" i="181"/>
  <c r="Z14" i="181"/>
  <c r="X14" i="181"/>
  <c r="W14" i="181"/>
  <c r="AJ13" i="181"/>
  <c r="AC14" i="181"/>
  <c r="T26" i="181"/>
  <c r="X53" i="181"/>
  <c r="Q16" i="181"/>
  <c r="Y18" i="181"/>
  <c r="AA14" i="181"/>
  <c r="AF37" i="181"/>
  <c r="AJ17" i="181"/>
  <c r="AJ15" i="181"/>
  <c r="Y28" i="181"/>
  <c r="AB18" i="181"/>
  <c r="W34" i="181"/>
  <c r="R26" i="181"/>
  <c r="AB20" i="181"/>
  <c r="AJ33" i="181"/>
  <c r="W32" i="181"/>
  <c r="K43" i="181"/>
  <c r="AC16" i="181"/>
  <c r="AA52" i="181"/>
  <c r="AB22" i="181"/>
  <c r="T30" i="181"/>
  <c r="AI29" i="181"/>
  <c r="AE33" i="181"/>
  <c r="AB34" i="181"/>
  <c r="X24" i="181"/>
  <c r="G43" i="181"/>
  <c r="W22" i="181"/>
  <c r="F31" i="181"/>
  <c r="I32" i="181" s="1"/>
  <c r="AA24" i="181"/>
  <c r="AC34" i="181"/>
  <c r="Z32" i="181"/>
  <c r="U30" i="181"/>
  <c r="X32" i="181"/>
  <c r="Y34" i="181"/>
  <c r="AJ27" i="181"/>
  <c r="S22" i="181"/>
  <c r="AA22" i="181"/>
  <c r="Z16" i="181"/>
  <c r="R30" i="181"/>
  <c r="AF39" i="181"/>
  <c r="P36" i="181"/>
  <c r="O30" i="181"/>
  <c r="Y32" i="181"/>
  <c r="AJ19" i="181"/>
  <c r="AI21" i="181"/>
  <c r="Y24" i="181"/>
  <c r="AB24" i="181"/>
  <c r="G46" i="181"/>
  <c r="M47" i="182"/>
  <c r="M53" i="182" s="1"/>
  <c r="P49" i="181"/>
  <c r="F17" i="181"/>
  <c r="I18" i="181" s="1"/>
  <c r="H46" i="183"/>
  <c r="H52" i="183" s="1"/>
  <c r="O40" i="182"/>
  <c r="AF22" i="182"/>
  <c r="AI22" i="182" s="1"/>
  <c r="L18" i="182"/>
  <c r="J18" i="182"/>
  <c r="K18" i="182"/>
  <c r="R32" i="181"/>
  <c r="J43" i="181"/>
  <c r="AE17" i="181"/>
  <c r="J47" i="183"/>
  <c r="J53" i="183" s="1"/>
  <c r="H26" i="183"/>
  <c r="AF20" i="183"/>
  <c r="AI20" i="183" s="1"/>
  <c r="V46" i="183"/>
  <c r="V52" i="183" s="1"/>
  <c r="AC38" i="183"/>
  <c r="Y38" i="183"/>
  <c r="X38" i="183"/>
  <c r="AH27" i="183"/>
  <c r="AF36" i="182"/>
  <c r="AI36" i="182" s="1"/>
  <c r="M20" i="183"/>
  <c r="AF32" i="182"/>
  <c r="AI32" i="182" s="1"/>
  <c r="U12" i="183"/>
  <c r="P12" i="183"/>
  <c r="T12" i="183"/>
  <c r="AG16" i="182"/>
  <c r="AJ16" i="182" s="1"/>
  <c r="I30" i="182"/>
  <c r="AG24" i="182"/>
  <c r="AJ24" i="182" s="1"/>
  <c r="K30" i="182"/>
  <c r="R46" i="181"/>
  <c r="R52" i="181" s="1"/>
  <c r="J37" i="181"/>
  <c r="S36" i="181"/>
  <c r="P28" i="181"/>
  <c r="R28" i="181"/>
  <c r="Q28" i="181"/>
  <c r="T46" i="181"/>
  <c r="T52" i="181" s="1"/>
  <c r="L37" i="181"/>
  <c r="S28" i="181"/>
  <c r="U49" i="181"/>
  <c r="P47" i="181"/>
  <c r="P53" i="181" s="1"/>
  <c r="H39" i="181"/>
  <c r="N39" i="181"/>
  <c r="Q22" i="181"/>
  <c r="T22" i="181"/>
  <c r="U22" i="181"/>
  <c r="AB52" i="181"/>
  <c r="T24" i="181"/>
  <c r="P24" i="181"/>
  <c r="AC49" i="181"/>
  <c r="N49" i="183"/>
  <c r="P44" i="183"/>
  <c r="J14" i="183"/>
  <c r="K14" i="183"/>
  <c r="V49" i="182"/>
  <c r="AC44" i="182"/>
  <c r="Z44" i="182"/>
  <c r="Z50" i="182" s="1"/>
  <c r="AA44" i="182"/>
  <c r="AA50" i="182" s="1"/>
  <c r="U40" i="182"/>
  <c r="AG14" i="182"/>
  <c r="AJ14" i="182" s="1"/>
  <c r="O34" i="181"/>
  <c r="U36" i="181"/>
  <c r="AG28" i="183"/>
  <c r="AJ28" i="183" s="1"/>
  <c r="G47" i="183"/>
  <c r="G53" i="183" s="1"/>
  <c r="F39" i="183"/>
  <c r="J40" i="183" s="1"/>
  <c r="AE39" i="183"/>
  <c r="M28" i="183"/>
  <c r="K28" i="183"/>
  <c r="J28" i="183"/>
  <c r="G46" i="183"/>
  <c r="G52" i="183" s="1"/>
  <c r="AE37" i="183"/>
  <c r="F43" i="183"/>
  <c r="K44" i="183" s="1"/>
  <c r="M26" i="183"/>
  <c r="J46" i="183"/>
  <c r="J52" i="183" s="1"/>
  <c r="AH25" i="183"/>
  <c r="I28" i="183"/>
  <c r="AG34" i="182"/>
  <c r="AJ34" i="182" s="1"/>
  <c r="AH13" i="183"/>
  <c r="H46" i="182"/>
  <c r="H52" i="182" s="1"/>
  <c r="M14" i="183"/>
  <c r="I36" i="183"/>
  <c r="J36" i="183"/>
  <c r="H24" i="183"/>
  <c r="AB38" i="182"/>
  <c r="V46" i="182"/>
  <c r="V52" i="182" s="1"/>
  <c r="W38" i="182"/>
  <c r="AG22" i="182"/>
  <c r="AJ22" i="182" s="1"/>
  <c r="X12" i="183"/>
  <c r="AA12" i="183"/>
  <c r="AB12" i="183"/>
  <c r="AF24" i="182"/>
  <c r="AI24" i="182" s="1"/>
  <c r="H49" i="182"/>
  <c r="G36" i="182"/>
  <c r="S12" i="182"/>
  <c r="Q12" i="182"/>
  <c r="R12" i="182"/>
  <c r="AF22" i="183"/>
  <c r="AI22" i="183" s="1"/>
  <c r="AH29" i="182"/>
  <c r="AA47" i="181"/>
  <c r="AA53" i="181" s="1"/>
  <c r="Q49" i="181"/>
  <c r="M18" i="182"/>
  <c r="AA16" i="181"/>
  <c r="X16" i="181"/>
  <c r="AB16" i="181"/>
  <c r="X34" i="181"/>
  <c r="U34" i="181"/>
  <c r="AB53" i="181"/>
  <c r="V43" i="181"/>
  <c r="W44" i="181" s="1"/>
  <c r="AB26" i="181"/>
  <c r="AJ25" i="181"/>
  <c r="AA26" i="181"/>
  <c r="W26" i="181"/>
  <c r="F15" i="181"/>
  <c r="K16" i="181" s="1"/>
  <c r="AE15" i="181"/>
  <c r="P52" i="181"/>
  <c r="F19" i="181"/>
  <c r="AE19" i="181"/>
  <c r="AI15" i="181"/>
  <c r="AI33" i="181"/>
  <c r="U24" i="181"/>
  <c r="AI27" i="181"/>
  <c r="G47" i="182"/>
  <c r="G53" i="182" s="1"/>
  <c r="F39" i="182"/>
  <c r="G40" i="182" s="1"/>
  <c r="AE39" i="182"/>
  <c r="J39" i="181"/>
  <c r="R47" i="181"/>
  <c r="R53" i="181" s="1"/>
  <c r="AF11" i="181"/>
  <c r="N11" i="181"/>
  <c r="T44" i="183"/>
  <c r="V49" i="183"/>
  <c r="AB44" i="183"/>
  <c r="Y44" i="183"/>
  <c r="R44" i="183"/>
  <c r="AA44" i="183"/>
  <c r="H20" i="183"/>
  <c r="L14" i="183"/>
  <c r="AE37" i="182"/>
  <c r="L22" i="183"/>
  <c r="AB44" i="182"/>
  <c r="J26" i="183"/>
  <c r="J46" i="182"/>
  <c r="J52" i="182" s="1"/>
  <c r="K49" i="182"/>
  <c r="F11" i="182"/>
  <c r="L12" i="182" s="1"/>
  <c r="AE11" i="182"/>
  <c r="Y44" i="182"/>
  <c r="Y50" i="182" s="1"/>
  <c r="G34" i="182"/>
  <c r="AH33" i="182"/>
  <c r="G49" i="182"/>
  <c r="H30" i="182"/>
  <c r="AH17" i="182"/>
  <c r="Y36" i="181"/>
  <c r="Z36" i="181"/>
  <c r="R34" i="181"/>
  <c r="P34" i="181"/>
  <c r="S47" i="181"/>
  <c r="S53" i="181" s="1"/>
  <c r="K39" i="181"/>
  <c r="U46" i="181"/>
  <c r="U52" i="181" s="1"/>
  <c r="M37" i="181"/>
  <c r="J11" i="181"/>
  <c r="AC36" i="181"/>
  <c r="AE27" i="181"/>
  <c r="F27" i="181"/>
  <c r="X49" i="181"/>
  <c r="Q46" i="181"/>
  <c r="Q52" i="181" s="1"/>
  <c r="I37" i="181"/>
  <c r="E52" i="181"/>
  <c r="U53" i="181"/>
  <c r="AI35" i="181"/>
  <c r="P32" i="181"/>
  <c r="O32" i="181"/>
  <c r="AB49" i="181"/>
  <c r="S32" i="181"/>
  <c r="G14" i="183"/>
  <c r="T47" i="181"/>
  <c r="T53" i="181" s="1"/>
  <c r="L39" i="181"/>
  <c r="T16" i="181"/>
  <c r="P16" i="181"/>
  <c r="O16" i="181"/>
  <c r="AF36" i="183"/>
  <c r="AI36" i="183" s="1"/>
  <c r="N46" i="183"/>
  <c r="N52" i="183" s="1"/>
  <c r="U38" i="183"/>
  <c r="Q38" i="183"/>
  <c r="M32" i="183"/>
  <c r="J30" i="183"/>
  <c r="M30" i="183"/>
  <c r="L30" i="183"/>
  <c r="H14" i="183"/>
  <c r="AG20" i="183"/>
  <c r="AJ20" i="183" s="1"/>
  <c r="I14" i="183"/>
  <c r="AG36" i="182"/>
  <c r="AJ36" i="182" s="1"/>
  <c r="M30" i="182"/>
  <c r="J30" i="182"/>
  <c r="G30" i="182"/>
  <c r="AE35" i="181"/>
  <c r="F35" i="181"/>
  <c r="L36" i="181" s="1"/>
  <c r="S46" i="181"/>
  <c r="S52" i="181" s="1"/>
  <c r="K37" i="181"/>
  <c r="S49" i="181"/>
  <c r="X36" i="181"/>
  <c r="W47" i="181"/>
  <c r="W53" i="181" s="1"/>
  <c r="V39" i="181"/>
  <c r="AC40" i="181" s="1"/>
  <c r="AG39" i="181"/>
  <c r="U32" i="181"/>
  <c r="T32" i="181"/>
  <c r="X46" i="181"/>
  <c r="X52" i="181" s="1"/>
  <c r="S16" i="181"/>
  <c r="I43" i="181"/>
  <c r="Z20" i="181"/>
  <c r="Y20" i="181"/>
  <c r="T34" i="181"/>
  <c r="F23" i="181"/>
  <c r="G24" i="181" s="1"/>
  <c r="AE23" i="181"/>
  <c r="R20" i="181"/>
  <c r="U20" i="181"/>
  <c r="P22" i="181"/>
  <c r="Q34" i="181"/>
  <c r="I46" i="182"/>
  <c r="I52" i="182" s="1"/>
  <c r="T40" i="182"/>
  <c r="S40" i="182"/>
  <c r="N47" i="182"/>
  <c r="N53" i="182" s="1"/>
  <c r="R40" i="182"/>
  <c r="I49" i="183"/>
  <c r="G22" i="183"/>
  <c r="H43" i="181"/>
  <c r="AF24" i="183"/>
  <c r="AI24" i="183" s="1"/>
  <c r="S44" i="183"/>
  <c r="S50" i="183" s="1"/>
  <c r="AG24" i="183"/>
  <c r="AJ24" i="183" s="1"/>
  <c r="Z44" i="183"/>
  <c r="AB38" i="183"/>
  <c r="AF26" i="183"/>
  <c r="AI26" i="183" s="1"/>
  <c r="I47" i="183"/>
  <c r="I53" i="183" s="1"/>
  <c r="K49" i="183"/>
  <c r="AH23" i="183"/>
  <c r="J49" i="183"/>
  <c r="K36" i="183"/>
  <c r="O44" i="183"/>
  <c r="H22" i="183"/>
  <c r="I18" i="183"/>
  <c r="AI39" i="182"/>
  <c r="F37" i="182"/>
  <c r="J38" i="182" s="1"/>
  <c r="Q12" i="183"/>
  <c r="K34" i="182"/>
  <c r="I34" i="182"/>
  <c r="L49" i="182"/>
  <c r="AF14" i="182"/>
  <c r="AI14" i="182" s="1"/>
  <c r="V47" i="182"/>
  <c r="V53" i="182" s="1"/>
  <c r="AE26" i="182"/>
  <c r="AH26" i="182" s="1"/>
  <c r="G24" i="183"/>
  <c r="G32" i="182"/>
  <c r="L32" i="182"/>
  <c r="I32" i="182"/>
  <c r="Z38" i="182"/>
  <c r="M32" i="182"/>
  <c r="K26" i="183"/>
  <c r="E52" i="182"/>
  <c r="P12" i="182"/>
  <c r="J22" i="182"/>
  <c r="H22" i="182"/>
  <c r="I22" i="182"/>
  <c r="AA34" i="181"/>
  <c r="Z34" i="181"/>
  <c r="AC46" i="181"/>
  <c r="AC52" i="181" s="1"/>
  <c r="T36" i="181"/>
  <c r="F29" i="181"/>
  <c r="AE29" i="181"/>
  <c r="O49" i="181"/>
  <c r="K11" i="181"/>
  <c r="AB36" i="181"/>
  <c r="AB28" i="181"/>
  <c r="W28" i="181"/>
  <c r="M43" i="181"/>
  <c r="AJ21" i="181"/>
  <c r="X20" i="181"/>
  <c r="R16" i="181"/>
  <c r="AJ31" i="181"/>
  <c r="AA20" i="181"/>
  <c r="O24" i="181"/>
  <c r="H11" i="181"/>
  <c r="F21" i="181"/>
  <c r="G22" i="181" s="1"/>
  <c r="AE21" i="181"/>
  <c r="Z18" i="181"/>
  <c r="W18" i="181"/>
  <c r="AA18" i="181"/>
  <c r="AE25" i="181"/>
  <c r="AC20" i="181"/>
  <c r="F33" i="181"/>
  <c r="N37" i="181"/>
  <c r="AI19" i="181"/>
  <c r="K46" i="183"/>
  <c r="K52" i="183" s="1"/>
  <c r="M11" i="181"/>
  <c r="AF30" i="183"/>
  <c r="AI30" i="183" s="1"/>
  <c r="AG30" i="183"/>
  <c r="AJ30" i="183" s="1"/>
  <c r="U44" i="183"/>
  <c r="I32" i="183"/>
  <c r="K32" i="183"/>
  <c r="L32" i="183"/>
  <c r="AG36" i="183"/>
  <c r="AJ36" i="183" s="1"/>
  <c r="K30" i="183"/>
  <c r="G49" i="183"/>
  <c r="AJ37" i="183"/>
  <c r="AF16" i="183"/>
  <c r="AI16" i="183" s="1"/>
  <c r="G28" i="183"/>
  <c r="I20" i="183"/>
  <c r="H47" i="182"/>
  <c r="H53" i="182" s="1"/>
  <c r="R38" i="183"/>
  <c r="I30" i="183"/>
  <c r="M22" i="183"/>
  <c r="L20" i="183"/>
  <c r="AE11" i="183"/>
  <c r="J22" i="183"/>
  <c r="Y12" i="183"/>
  <c r="I47" i="182"/>
  <c r="I53" i="182" s="1"/>
  <c r="J36" i="182"/>
  <c r="H36" i="182"/>
  <c r="AC38" i="182"/>
  <c r="O12" i="183"/>
  <c r="Y40" i="182"/>
  <c r="L30" i="182"/>
  <c r="N49" i="182"/>
  <c r="K20" i="183"/>
  <c r="X44" i="182"/>
  <c r="AA38" i="182"/>
  <c r="P40" i="182"/>
  <c r="M44" i="182"/>
  <c r="P30" i="181"/>
  <c r="Q30" i="181"/>
  <c r="O36" i="181"/>
  <c r="W49" i="181"/>
  <c r="AE31" i="181"/>
  <c r="U12" i="182"/>
  <c r="W36" i="181"/>
  <c r="AC47" i="181"/>
  <c r="AC53" i="181" s="1"/>
  <c r="L43" i="181"/>
  <c r="T28" i="181"/>
  <c r="N43" i="181"/>
  <c r="P44" i="181" s="1"/>
  <c r="Q26" i="181"/>
  <c r="S26" i="181"/>
  <c r="O26" i="181"/>
  <c r="U16" i="181"/>
  <c r="AB32" i="181"/>
  <c r="AA32" i="181"/>
  <c r="W46" i="181"/>
  <c r="W52" i="181" s="1"/>
  <c r="V37" i="181"/>
  <c r="AC38" i="181" s="1"/>
  <c r="AG37" i="181"/>
  <c r="U26" i="181"/>
  <c r="AC22" i="181"/>
  <c r="Y22" i="181"/>
  <c r="X22" i="181"/>
  <c r="AC32" i="181"/>
  <c r="Q53" i="181"/>
  <c r="V11" i="181"/>
  <c r="W12" i="181" s="1"/>
  <c r="AG11" i="181"/>
  <c r="AI31" i="181"/>
  <c r="O22" i="181"/>
  <c r="F25" i="181"/>
  <c r="R49" i="181"/>
  <c r="AE13" i="181"/>
  <c r="F13" i="181"/>
  <c r="J14" i="181" s="1"/>
  <c r="G11" i="181"/>
  <c r="AC26" i="181"/>
  <c r="I11" i="181"/>
  <c r="AC50" i="182" l="1"/>
  <c r="S50" i="182"/>
  <c r="AE16" i="183"/>
  <c r="AH16" i="183" s="1"/>
  <c r="R50" i="183"/>
  <c r="X50" i="183"/>
  <c r="W50" i="183"/>
  <c r="AE34" i="183"/>
  <c r="AH34" i="183" s="1"/>
  <c r="AG40" i="183"/>
  <c r="AJ40" i="183" s="1"/>
  <c r="I44" i="183"/>
  <c r="I50" i="183" s="1"/>
  <c r="J12" i="183"/>
  <c r="M12" i="183"/>
  <c r="H12" i="183"/>
  <c r="L12" i="183"/>
  <c r="G12" i="183"/>
  <c r="K12" i="183"/>
  <c r="K50" i="183" s="1"/>
  <c r="AH11" i="183"/>
  <c r="H44" i="182"/>
  <c r="L50" i="182"/>
  <c r="AE28" i="182"/>
  <c r="AH28" i="182" s="1"/>
  <c r="W50" i="182"/>
  <c r="AB50" i="182"/>
  <c r="X50" i="182"/>
  <c r="I44" i="182"/>
  <c r="G44" i="182"/>
  <c r="J44" i="182"/>
  <c r="K44" i="182"/>
  <c r="AE24" i="182"/>
  <c r="AH24" i="182" s="1"/>
  <c r="AE14" i="182"/>
  <c r="AH14" i="182" s="1"/>
  <c r="AG12" i="182"/>
  <c r="AJ12" i="182" s="1"/>
  <c r="AG40" i="182"/>
  <c r="AJ40" i="182" s="1"/>
  <c r="AH33" i="181"/>
  <c r="AF38" i="182"/>
  <c r="AI38" i="182" s="1"/>
  <c r="U50" i="182"/>
  <c r="R50" i="182"/>
  <c r="Q50" i="182"/>
  <c r="P50" i="182"/>
  <c r="T50" i="182"/>
  <c r="M12" i="182"/>
  <c r="M50" i="182" s="1"/>
  <c r="F49" i="182"/>
  <c r="I12" i="182"/>
  <c r="I50" i="182" s="1"/>
  <c r="G12" i="182"/>
  <c r="AE26" i="183"/>
  <c r="AH26" i="183" s="1"/>
  <c r="J32" i="181"/>
  <c r="AH31" i="181"/>
  <c r="AF40" i="183"/>
  <c r="AI40" i="183" s="1"/>
  <c r="AE30" i="183"/>
  <c r="AH30" i="183" s="1"/>
  <c r="AF12" i="183"/>
  <c r="AI12" i="183" s="1"/>
  <c r="U50" i="183"/>
  <c r="AE24" i="183"/>
  <c r="AH24" i="183" s="1"/>
  <c r="AG30" i="181"/>
  <c r="AJ30" i="181" s="1"/>
  <c r="AE20" i="183"/>
  <c r="AH20" i="183" s="1"/>
  <c r="AE18" i="183"/>
  <c r="AH18" i="183" s="1"/>
  <c r="AG12" i="183"/>
  <c r="AJ12" i="183" s="1"/>
  <c r="P50" i="183"/>
  <c r="Z50" i="183"/>
  <c r="G40" i="183"/>
  <c r="Q50" i="183"/>
  <c r="AH37" i="183"/>
  <c r="K38" i="183"/>
  <c r="AE32" i="183"/>
  <c r="AH32" i="183" s="1"/>
  <c r="G38" i="183"/>
  <c r="AE36" i="183"/>
  <c r="AH36" i="183" s="1"/>
  <c r="AA50" i="183"/>
  <c r="J38" i="183"/>
  <c r="AG38" i="183"/>
  <c r="AJ38" i="183" s="1"/>
  <c r="AF38" i="183"/>
  <c r="AI38" i="183" s="1"/>
  <c r="AE16" i="182"/>
  <c r="AH16" i="182" s="1"/>
  <c r="AF18" i="181"/>
  <c r="AI18" i="181" s="1"/>
  <c r="M32" i="181"/>
  <c r="J16" i="181"/>
  <c r="AJ39" i="181"/>
  <c r="AH11" i="182"/>
  <c r="M16" i="181"/>
  <c r="L32" i="181"/>
  <c r="R44" i="181"/>
  <c r="AE22" i="182"/>
  <c r="AH22" i="182" s="1"/>
  <c r="AH23" i="181"/>
  <c r="AH37" i="182"/>
  <c r="AE30" i="182"/>
  <c r="AH30" i="182" s="1"/>
  <c r="AE34" i="182"/>
  <c r="AH34" i="182" s="1"/>
  <c r="AF14" i="181"/>
  <c r="AI14" i="181" s="1"/>
  <c r="G16" i="181"/>
  <c r="G53" i="181"/>
  <c r="AH19" i="181"/>
  <c r="AG14" i="181"/>
  <c r="AJ14" i="181" s="1"/>
  <c r="I36" i="181"/>
  <c r="I24" i="181"/>
  <c r="G52" i="181"/>
  <c r="AJ37" i="181"/>
  <c r="AG24" i="181"/>
  <c r="AJ24" i="181" s="1"/>
  <c r="AG22" i="181"/>
  <c r="AJ22" i="181" s="1"/>
  <c r="W38" i="181"/>
  <c r="K22" i="181"/>
  <c r="AI37" i="181"/>
  <c r="AA40" i="181"/>
  <c r="W40" i="181"/>
  <c r="K36" i="181"/>
  <c r="AF36" i="181"/>
  <c r="AI36" i="181" s="1"/>
  <c r="F37" i="181"/>
  <c r="F46" i="181" s="1"/>
  <c r="H20" i="181"/>
  <c r="L30" i="181"/>
  <c r="K30" i="181"/>
  <c r="H52" i="181"/>
  <c r="AG16" i="181"/>
  <c r="AJ16" i="181" s="1"/>
  <c r="T38" i="181"/>
  <c r="H32" i="181"/>
  <c r="AH21" i="181"/>
  <c r="I20" i="181"/>
  <c r="U38" i="181"/>
  <c r="G32" i="181"/>
  <c r="AG34" i="181"/>
  <c r="AJ34" i="181" s="1"/>
  <c r="S38" i="181"/>
  <c r="AG32" i="181"/>
  <c r="AJ32" i="181" s="1"/>
  <c r="AF20" i="181"/>
  <c r="AI20" i="181" s="1"/>
  <c r="F39" i="181"/>
  <c r="I40" i="181" s="1"/>
  <c r="U44" i="181"/>
  <c r="AF28" i="181"/>
  <c r="AI28" i="181" s="1"/>
  <c r="K20" i="181"/>
  <c r="AF30" i="181"/>
  <c r="AI30" i="181" s="1"/>
  <c r="G30" i="181"/>
  <c r="AH35" i="181"/>
  <c r="AF26" i="181"/>
  <c r="AI26" i="181" s="1"/>
  <c r="AG28" i="181"/>
  <c r="AJ28" i="181" s="1"/>
  <c r="AH29" i="181"/>
  <c r="AG20" i="181"/>
  <c r="AJ20" i="181" s="1"/>
  <c r="G36" i="181"/>
  <c r="AE39" i="181"/>
  <c r="K32" i="181"/>
  <c r="AF24" i="181"/>
  <c r="AI24" i="181" s="1"/>
  <c r="L47" i="181"/>
  <c r="L53" i="181" s="1"/>
  <c r="J28" i="181"/>
  <c r="I28" i="181"/>
  <c r="AI11" i="181"/>
  <c r="V49" i="181"/>
  <c r="AA44" i="181"/>
  <c r="Z44" i="181"/>
  <c r="Y44" i="181"/>
  <c r="H28" i="181"/>
  <c r="J34" i="181"/>
  <c r="H38" i="182"/>
  <c r="N47" i="181"/>
  <c r="N53" i="181" s="1"/>
  <c r="U40" i="181"/>
  <c r="Q40" i="181"/>
  <c r="O40" i="181"/>
  <c r="H18" i="181"/>
  <c r="AE37" i="181"/>
  <c r="F11" i="181"/>
  <c r="M12" i="181" s="1"/>
  <c r="AE11" i="181"/>
  <c r="V46" i="181"/>
  <c r="V52" i="181" s="1"/>
  <c r="AB38" i="181"/>
  <c r="Y38" i="181"/>
  <c r="Z38" i="181"/>
  <c r="AA38" i="181"/>
  <c r="AG36" i="181"/>
  <c r="AJ36" i="181" s="1"/>
  <c r="K14" i="181"/>
  <c r="K46" i="181"/>
  <c r="K52" i="181" s="1"/>
  <c r="AF12" i="182"/>
  <c r="AI12" i="182" s="1"/>
  <c r="AB44" i="181"/>
  <c r="AH27" i="181"/>
  <c r="J18" i="181"/>
  <c r="J20" i="181"/>
  <c r="M20" i="181"/>
  <c r="G20" i="181"/>
  <c r="M18" i="181"/>
  <c r="AH39" i="183"/>
  <c r="H47" i="181"/>
  <c r="H53" i="181" s="1"/>
  <c r="AH17" i="181"/>
  <c r="AF40" i="182"/>
  <c r="AI40" i="182" s="1"/>
  <c r="G49" i="181"/>
  <c r="F46" i="182"/>
  <c r="F52" i="182" s="1"/>
  <c r="G38" i="182"/>
  <c r="K38" i="182"/>
  <c r="M38" i="182"/>
  <c r="L38" i="182"/>
  <c r="F43" i="181"/>
  <c r="H44" i="181" s="1"/>
  <c r="G26" i="181"/>
  <c r="K26" i="181"/>
  <c r="J26" i="181"/>
  <c r="L26" i="181"/>
  <c r="AE28" i="183"/>
  <c r="AH28" i="183" s="1"/>
  <c r="M28" i="181"/>
  <c r="F47" i="183"/>
  <c r="F53" i="183" s="1"/>
  <c r="H40" i="183"/>
  <c r="L40" i="183"/>
  <c r="K40" i="183"/>
  <c r="M40" i="183"/>
  <c r="J49" i="181"/>
  <c r="AH13" i="181"/>
  <c r="N49" i="181"/>
  <c r="O44" i="181"/>
  <c r="T44" i="181"/>
  <c r="M22" i="181"/>
  <c r="L22" i="181"/>
  <c r="I22" i="181"/>
  <c r="L18" i="181"/>
  <c r="AE32" i="182"/>
  <c r="AH32" i="182" s="1"/>
  <c r="O50" i="183"/>
  <c r="M24" i="181"/>
  <c r="K24" i="181"/>
  <c r="L24" i="181"/>
  <c r="H24" i="181"/>
  <c r="V47" i="181"/>
  <c r="V53" i="181" s="1"/>
  <c r="Y40" i="181"/>
  <c r="Z40" i="181"/>
  <c r="AB40" i="181"/>
  <c r="X40" i="181"/>
  <c r="Q38" i="181"/>
  <c r="M46" i="181"/>
  <c r="M52" i="181" s="1"/>
  <c r="H12" i="182"/>
  <c r="J12" i="182"/>
  <c r="K12" i="182"/>
  <c r="Y50" i="183"/>
  <c r="J22" i="181"/>
  <c r="R40" i="181"/>
  <c r="AC44" i="181"/>
  <c r="H36" i="181"/>
  <c r="J46" i="181"/>
  <c r="J52" i="181" s="1"/>
  <c r="M34" i="181"/>
  <c r="AI39" i="181"/>
  <c r="M53" i="181"/>
  <c r="I49" i="181"/>
  <c r="AF16" i="181"/>
  <c r="AI16" i="181" s="1"/>
  <c r="K47" i="181"/>
  <c r="K53" i="181" s="1"/>
  <c r="W50" i="181"/>
  <c r="K28" i="181"/>
  <c r="T50" i="183"/>
  <c r="AG26" i="181"/>
  <c r="AJ26" i="181" s="1"/>
  <c r="F49" i="183"/>
  <c r="L44" i="183"/>
  <c r="L50" i="183" s="1"/>
  <c r="H44" i="183"/>
  <c r="M44" i="183"/>
  <c r="G14" i="181"/>
  <c r="AH25" i="181"/>
  <c r="I38" i="182"/>
  <c r="I34" i="181"/>
  <c r="AB50" i="183"/>
  <c r="J24" i="181"/>
  <c r="Q44" i="181"/>
  <c r="AE18" i="182"/>
  <c r="AH18" i="182" s="1"/>
  <c r="AG38" i="182"/>
  <c r="AJ38" i="182" s="1"/>
  <c r="R38" i="181"/>
  <c r="Y12" i="181"/>
  <c r="AB12" i="181"/>
  <c r="AC12" i="181"/>
  <c r="AA12" i="181"/>
  <c r="Z12" i="181"/>
  <c r="X12" i="181"/>
  <c r="K34" i="181"/>
  <c r="G34" i="181"/>
  <c r="H34" i="181"/>
  <c r="U12" i="181"/>
  <c r="T12" i="181"/>
  <c r="Q12" i="181"/>
  <c r="R12" i="181"/>
  <c r="P12" i="181"/>
  <c r="P50" i="181" s="1"/>
  <c r="S12" i="181"/>
  <c r="I14" i="181"/>
  <c r="M14" i="181"/>
  <c r="L14" i="181"/>
  <c r="AF34" i="181"/>
  <c r="AI34" i="181" s="1"/>
  <c r="P40" i="181"/>
  <c r="AF22" i="181"/>
  <c r="AI22" i="181" s="1"/>
  <c r="L49" i="181"/>
  <c r="I40" i="182"/>
  <c r="G44" i="183"/>
  <c r="M49" i="181"/>
  <c r="M30" i="181"/>
  <c r="H30" i="181"/>
  <c r="I30" i="181"/>
  <c r="J30" i="181"/>
  <c r="I40" i="183"/>
  <c r="H26" i="181"/>
  <c r="AE22" i="183"/>
  <c r="AH22" i="183" s="1"/>
  <c r="X38" i="181"/>
  <c r="AF32" i="181"/>
  <c r="AI32" i="181" s="1"/>
  <c r="AH15" i="181"/>
  <c r="AE36" i="182"/>
  <c r="AH36" i="182" s="1"/>
  <c r="F46" i="183"/>
  <c r="F52" i="183" s="1"/>
  <c r="M38" i="183"/>
  <c r="L38" i="183"/>
  <c r="I38" i="183"/>
  <c r="L34" i="181"/>
  <c r="K49" i="181"/>
  <c r="F47" i="182"/>
  <c r="F53" i="182" s="1"/>
  <c r="L40" i="182"/>
  <c r="J40" i="182"/>
  <c r="K40" i="182"/>
  <c r="K18" i="181"/>
  <c r="G18" i="181"/>
  <c r="G28" i="181"/>
  <c r="AE14" i="183"/>
  <c r="AH14" i="183" s="1"/>
  <c r="I46" i="181"/>
  <c r="I52" i="181" s="1"/>
  <c r="J47" i="181"/>
  <c r="J53" i="181" s="1"/>
  <c r="AJ11" i="181"/>
  <c r="H40" i="182"/>
  <c r="N46" i="181"/>
  <c r="N52" i="181" s="1"/>
  <c r="O38" i="181"/>
  <c r="P38" i="181"/>
  <c r="AG18" i="181"/>
  <c r="AJ18" i="181" s="1"/>
  <c r="H14" i="181"/>
  <c r="M26" i="181"/>
  <c r="L28" i="181"/>
  <c r="J44" i="183"/>
  <c r="H49" i="181"/>
  <c r="I53" i="181"/>
  <c r="I26" i="181"/>
  <c r="S44" i="181"/>
  <c r="J36" i="181"/>
  <c r="M36" i="181"/>
  <c r="T40" i="181"/>
  <c r="H22" i="181"/>
  <c r="X44" i="181"/>
  <c r="S40" i="181"/>
  <c r="O12" i="181"/>
  <c r="AH39" i="182"/>
  <c r="L16" i="181"/>
  <c r="I16" i="181"/>
  <c r="H16" i="181"/>
  <c r="L20" i="181"/>
  <c r="L46" i="181"/>
  <c r="L52" i="181" s="1"/>
  <c r="M40" i="182"/>
  <c r="G50" i="183" l="1"/>
  <c r="J50" i="183"/>
  <c r="K12" i="181"/>
  <c r="M50" i="183"/>
  <c r="H50" i="183"/>
  <c r="AE12" i="183"/>
  <c r="AH12" i="183" s="1"/>
  <c r="AE38" i="183"/>
  <c r="AH38" i="183" s="1"/>
  <c r="G50" i="182"/>
  <c r="K50" i="182"/>
  <c r="J50" i="182"/>
  <c r="I12" i="181"/>
  <c r="H12" i="181"/>
  <c r="H50" i="181" s="1"/>
  <c r="M38" i="181"/>
  <c r="J12" i="181"/>
  <c r="R50" i="181"/>
  <c r="L38" i="181"/>
  <c r="H38" i="181"/>
  <c r="I38" i="181"/>
  <c r="K38" i="181"/>
  <c r="J38" i="181"/>
  <c r="S50" i="181"/>
  <c r="AE40" i="183"/>
  <c r="AH40" i="183" s="1"/>
  <c r="G38" i="181"/>
  <c r="AE12" i="182"/>
  <c r="AH12" i="182" s="1"/>
  <c r="AE32" i="181"/>
  <c r="AH32" i="181" s="1"/>
  <c r="L44" i="181"/>
  <c r="AE40" i="182"/>
  <c r="AH40" i="182" s="1"/>
  <c r="AH37" i="181"/>
  <c r="AH11" i="181"/>
  <c r="I44" i="181"/>
  <c r="J44" i="181"/>
  <c r="M44" i="181"/>
  <c r="M50" i="181" s="1"/>
  <c r="X50" i="181"/>
  <c r="AE30" i="181"/>
  <c r="AH30" i="181" s="1"/>
  <c r="AF12" i="181"/>
  <c r="AI12" i="181" s="1"/>
  <c r="L40" i="181"/>
  <c r="AH39" i="181"/>
  <c r="U50" i="181"/>
  <c r="AG12" i="181"/>
  <c r="AJ12" i="181" s="1"/>
  <c r="AE22" i="181"/>
  <c r="AH22" i="181" s="1"/>
  <c r="AE16" i="181"/>
  <c r="AH16" i="181" s="1"/>
  <c r="J40" i="181"/>
  <c r="AE24" i="181"/>
  <c r="AH24" i="181" s="1"/>
  <c r="H40" i="181"/>
  <c r="AE36" i="181"/>
  <c r="AH36" i="181" s="1"/>
  <c r="G40" i="181"/>
  <c r="M40" i="181"/>
  <c r="AB50" i="181"/>
  <c r="F47" i="181"/>
  <c r="F53" i="181" s="1"/>
  <c r="AG38" i="181"/>
  <c r="AJ38" i="181" s="1"/>
  <c r="K40" i="181"/>
  <c r="AG40" i="181"/>
  <c r="AJ40" i="181" s="1"/>
  <c r="AA50" i="181"/>
  <c r="AF38" i="181"/>
  <c r="AI38" i="181" s="1"/>
  <c r="AE28" i="181"/>
  <c r="AH28" i="181" s="1"/>
  <c r="AC50" i="181"/>
  <c r="AE20" i="181"/>
  <c r="AH20" i="181" s="1"/>
  <c r="AE18" i="181"/>
  <c r="AH18" i="181" s="1"/>
  <c r="Q50" i="181"/>
  <c r="AE34" i="181"/>
  <c r="AH34" i="181" s="1"/>
  <c r="H50" i="182"/>
  <c r="T50" i="181"/>
  <c r="F52" i="181"/>
  <c r="AE26" i="181"/>
  <c r="AH26" i="181" s="1"/>
  <c r="L12" i="181"/>
  <c r="AF40" i="181"/>
  <c r="AI40" i="181" s="1"/>
  <c r="Y50" i="181"/>
  <c r="AE14" i="181"/>
  <c r="AH14" i="181" s="1"/>
  <c r="AE38" i="182"/>
  <c r="AH38" i="182" s="1"/>
  <c r="O50" i="181"/>
  <c r="F49" i="181"/>
  <c r="K44" i="181"/>
  <c r="G44" i="181"/>
  <c r="G12" i="181"/>
  <c r="Z50" i="181"/>
  <c r="K50" i="181" l="1"/>
  <c r="I50" i="181"/>
  <c r="L50" i="181"/>
  <c r="J50" i="181"/>
  <c r="AE38" i="181"/>
  <c r="AH38" i="181" s="1"/>
  <c r="AE40" i="181"/>
  <c r="AH40" i="181" s="1"/>
  <c r="AE12" i="181"/>
  <c r="AH12" i="181" s="1"/>
  <c r="G50" i="181"/>
  <c r="X42" i="17" l="1"/>
  <c r="X48" i="17" s="1"/>
  <c r="Z35" i="17"/>
  <c r="Z33" i="17"/>
  <c r="AC19" i="17"/>
  <c r="Q13" i="17"/>
  <c r="P38" i="17"/>
  <c r="P36" i="17"/>
  <c r="P25" i="17"/>
  <c r="P21" i="17"/>
  <c r="P23" i="17"/>
  <c r="P19" i="17"/>
  <c r="P17" i="17"/>
  <c r="P15" i="17"/>
  <c r="P13" i="17"/>
  <c r="P35" i="17"/>
  <c r="P33" i="17"/>
  <c r="P31" i="17"/>
  <c r="P29" i="17"/>
  <c r="P27" i="17"/>
  <c r="N13" i="17"/>
  <c r="N15" i="17"/>
  <c r="O41" i="154" l="1"/>
  <c r="G30" i="154"/>
  <c r="H30" i="154"/>
  <c r="I30" i="154"/>
  <c r="J30" i="154"/>
  <c r="K30" i="154"/>
  <c r="L30" i="154"/>
  <c r="M30" i="154"/>
  <c r="N30" i="154"/>
  <c r="O30" i="154"/>
  <c r="P30" i="154"/>
  <c r="Q30" i="154"/>
  <c r="F30" i="154"/>
  <c r="K27" i="154"/>
  <c r="E28" i="154"/>
  <c r="M15" i="100"/>
  <c r="N15" i="100"/>
  <c r="O15" i="100"/>
  <c r="Y15" i="99"/>
  <c r="Z15" i="99"/>
  <c r="AA15" i="99"/>
  <c r="V43" i="118"/>
  <c r="M51" i="118"/>
  <c r="J26" i="118"/>
  <c r="F27" i="118"/>
  <c r="F15" i="118"/>
  <c r="F36" i="118"/>
  <c r="F37" i="118" s="1"/>
  <c r="F39" i="118"/>
  <c r="F40" i="118" s="1"/>
  <c r="F42" i="118"/>
  <c r="F45" i="118"/>
  <c r="F46" i="118" s="1"/>
  <c r="F48" i="118"/>
  <c r="F49" i="118" s="1"/>
  <c r="F33" i="118"/>
  <c r="F21" i="118"/>
  <c r="F22" i="118" s="1"/>
  <c r="F24" i="118"/>
  <c r="F25" i="118" s="1"/>
  <c r="F30" i="118"/>
  <c r="F31" i="118" s="1"/>
  <c r="F18" i="118"/>
  <c r="F43" i="118" l="1"/>
  <c r="F28" i="118"/>
  <c r="U29" i="125" l="1"/>
  <c r="V29" i="125"/>
  <c r="O17" i="125"/>
  <c r="P17" i="125"/>
  <c r="U25" i="139"/>
  <c r="V25" i="139"/>
  <c r="U21" i="139"/>
  <c r="V21" i="139"/>
  <c r="W32" i="122" l="1"/>
  <c r="Q10" i="121"/>
  <c r="Q12" i="121"/>
  <c r="Q14" i="121"/>
  <c r="Q16" i="121"/>
  <c r="O309" i="24" l="1"/>
  <c r="K48" i="24"/>
  <c r="G35" i="23" l="1"/>
  <c r="F48" i="23"/>
  <c r="E16" i="23"/>
  <c r="W43" i="129" l="1"/>
  <c r="N14" i="27" l="1"/>
  <c r="W11" i="129" l="1"/>
  <c r="X11" i="129"/>
  <c r="Y11" i="129"/>
  <c r="Z11" i="129"/>
  <c r="AA11" i="129"/>
  <c r="AB11" i="129"/>
  <c r="AC11" i="129"/>
  <c r="P58" i="48"/>
  <c r="E16" i="138"/>
  <c r="E19" i="138"/>
  <c r="E22" i="138"/>
  <c r="E25" i="138"/>
  <c r="E28" i="138"/>
  <c r="E31" i="138"/>
  <c r="E34" i="138"/>
  <c r="E37" i="138"/>
  <c r="E40" i="138"/>
  <c r="E43" i="138"/>
  <c r="E46" i="138"/>
  <c r="E49" i="138"/>
  <c r="E16" i="137"/>
  <c r="J13" i="17"/>
  <c r="H38" i="17"/>
  <c r="K13" i="17" l="1"/>
  <c r="Q10" i="17"/>
  <c r="AB41" i="17"/>
  <c r="AC35" i="17"/>
  <c r="AB35" i="17"/>
  <c r="AD34" i="17"/>
  <c r="AC33" i="17"/>
  <c r="AB33" i="17"/>
  <c r="AD32" i="17"/>
  <c r="AC31" i="17"/>
  <c r="AB31" i="17"/>
  <c r="AD30" i="17"/>
  <c r="AC29" i="17"/>
  <c r="AB29" i="17"/>
  <c r="AD28" i="17"/>
  <c r="AC27" i="17"/>
  <c r="AB27" i="17"/>
  <c r="AD26" i="17"/>
  <c r="AC25" i="17"/>
  <c r="AB25" i="17"/>
  <c r="AD24" i="17"/>
  <c r="AC23" i="17"/>
  <c r="AB23" i="17"/>
  <c r="AD22" i="17"/>
  <c r="AC21" i="17"/>
  <c r="AB21" i="17"/>
  <c r="AD20" i="17"/>
  <c r="AB19" i="17"/>
  <c r="AD18" i="17"/>
  <c r="AC17" i="17"/>
  <c r="AB17" i="17"/>
  <c r="AD16" i="17"/>
  <c r="AC15" i="17"/>
  <c r="AB15" i="17"/>
  <c r="AC13" i="17"/>
  <c r="AB13" i="17"/>
  <c r="AC60" i="17"/>
  <c r="AB60" i="17"/>
  <c r="AC41" i="17"/>
  <c r="AC38" i="17"/>
  <c r="AC45" i="17" s="1"/>
  <c r="AB38" i="17"/>
  <c r="AB45" i="17" s="1"/>
  <c r="AC36" i="17"/>
  <c r="AC44" i="17" s="1"/>
  <c r="AB36" i="17"/>
  <c r="AB44" i="17" s="1"/>
  <c r="AD14" i="17"/>
  <c r="AD12" i="17"/>
  <c r="AC10" i="17"/>
  <c r="AB10" i="17"/>
  <c r="R34" i="17"/>
  <c r="R32" i="17"/>
  <c r="R30" i="17"/>
  <c r="R28" i="17"/>
  <c r="R26" i="17"/>
  <c r="R24" i="17"/>
  <c r="R22" i="17"/>
  <c r="R20" i="17"/>
  <c r="R18" i="17"/>
  <c r="R16" i="17"/>
  <c r="Q35" i="17"/>
  <c r="Q33" i="17"/>
  <c r="Q31" i="17"/>
  <c r="Q29" i="17"/>
  <c r="Q27" i="17"/>
  <c r="Q25" i="17"/>
  <c r="Q23" i="17"/>
  <c r="Q21" i="17"/>
  <c r="Q19" i="17"/>
  <c r="Q17" i="17"/>
  <c r="Q15" i="17"/>
  <c r="Q60" i="17"/>
  <c r="P60" i="17"/>
  <c r="Q41" i="17"/>
  <c r="P41" i="17"/>
  <c r="Q38" i="17"/>
  <c r="Q45" i="17" s="1"/>
  <c r="P45" i="17"/>
  <c r="Q36" i="17"/>
  <c r="Q44" i="17" s="1"/>
  <c r="R14" i="17"/>
  <c r="R12" i="17"/>
  <c r="P10" i="17"/>
  <c r="Y48" i="12"/>
  <c r="Q50" i="17" l="1"/>
  <c r="AB51" i="17"/>
  <c r="AD60" i="17"/>
  <c r="AB50" i="17"/>
  <c r="AC50" i="17"/>
  <c r="AC51" i="17"/>
  <c r="P51" i="17"/>
  <c r="Q51" i="17"/>
  <c r="Q47" i="17"/>
  <c r="AD38" i="17"/>
  <c r="AD45" i="17" s="1"/>
  <c r="AD36" i="17"/>
  <c r="AD44" i="17" s="1"/>
  <c r="AD10" i="17"/>
  <c r="AB47" i="17"/>
  <c r="AC47" i="17"/>
  <c r="AD41" i="17"/>
  <c r="R10" i="17"/>
  <c r="R60" i="17"/>
  <c r="R38" i="17"/>
  <c r="P47" i="17"/>
  <c r="R36" i="17"/>
  <c r="P44" i="17"/>
  <c r="P50" i="17" s="1"/>
  <c r="R41" i="17"/>
  <c r="S33" i="12"/>
  <c r="F48" i="12"/>
  <c r="F45" i="12"/>
  <c r="N45" i="12" s="1"/>
  <c r="F42" i="12"/>
  <c r="N42" i="12" s="1"/>
  <c r="F39" i="12"/>
  <c r="N39" i="12" s="1"/>
  <c r="F36" i="12"/>
  <c r="N36" i="12" s="1"/>
  <c r="F33" i="12"/>
  <c r="N33" i="12" s="1"/>
  <c r="F30" i="12"/>
  <c r="N30" i="12" s="1"/>
  <c r="F27" i="12"/>
  <c r="N27" i="12" s="1"/>
  <c r="F24" i="12"/>
  <c r="N24" i="12" s="1"/>
  <c r="F21" i="12"/>
  <c r="N21" i="12" s="1"/>
  <c r="F18" i="12"/>
  <c r="N18" i="12" s="1"/>
  <c r="F15" i="12"/>
  <c r="AD51" i="17" l="1"/>
  <c r="AD50" i="17"/>
  <c r="AD47" i="17"/>
  <c r="R44" i="17"/>
  <c r="R50" i="17" s="1"/>
  <c r="R45" i="17"/>
  <c r="R51" i="17" s="1"/>
  <c r="R47" i="17"/>
  <c r="O55" i="109"/>
  <c r="O56" i="109" s="1"/>
  <c r="E49" i="109"/>
  <c r="E46" i="109"/>
  <c r="E43" i="109"/>
  <c r="E40" i="109"/>
  <c r="E37" i="109"/>
  <c r="E34" i="109"/>
  <c r="E31" i="109"/>
  <c r="E28" i="109"/>
  <c r="E25" i="109"/>
  <c r="E22" i="109"/>
  <c r="E19" i="109"/>
  <c r="E16" i="109"/>
  <c r="O52" i="109"/>
  <c r="K39" i="109"/>
  <c r="C25" i="44"/>
  <c r="C6" i="44"/>
  <c r="R59" i="77"/>
  <c r="R13" i="77"/>
  <c r="E59" i="77"/>
  <c r="F61" i="77" s="1"/>
  <c r="F68" i="77" s="1"/>
  <c r="F14" i="77"/>
  <c r="E15" i="77"/>
  <c r="E66" i="77" l="1"/>
  <c r="G13" i="119" l="1"/>
  <c r="N13" i="119"/>
  <c r="O13" i="119" s="1"/>
  <c r="F29" i="132" l="1"/>
  <c r="F15" i="132"/>
  <c r="D43" i="132"/>
  <c r="Z51" i="151"/>
  <c r="W51" i="151"/>
  <c r="Z48" i="151"/>
  <c r="W48" i="151"/>
  <c r="Z45" i="151"/>
  <c r="W45" i="151"/>
  <c r="Z42" i="151"/>
  <c r="W42" i="151"/>
  <c r="Z39" i="151"/>
  <c r="W39" i="151"/>
  <c r="Z36" i="151"/>
  <c r="W36" i="151"/>
  <c r="Z33" i="151"/>
  <c r="W33" i="151"/>
  <c r="Z30" i="151"/>
  <c r="W30" i="151"/>
  <c r="Z27" i="151"/>
  <c r="W27" i="151"/>
  <c r="Z24" i="151"/>
  <c r="W24" i="151"/>
  <c r="Z21" i="151"/>
  <c r="W21" i="151"/>
  <c r="Z18" i="151"/>
  <c r="W18" i="151"/>
  <c r="T51" i="151"/>
  <c r="Q51" i="151"/>
  <c r="T48" i="151"/>
  <c r="Q48" i="151"/>
  <c r="T45" i="151"/>
  <c r="Q45" i="151"/>
  <c r="T42" i="151"/>
  <c r="Q42" i="151"/>
  <c r="T39" i="151"/>
  <c r="Q39" i="151"/>
  <c r="T36" i="151"/>
  <c r="Q36" i="151"/>
  <c r="T33" i="151"/>
  <c r="Q33" i="151"/>
  <c r="T30" i="151"/>
  <c r="Q30" i="151"/>
  <c r="T27" i="151"/>
  <c r="Q27" i="151"/>
  <c r="T24" i="151"/>
  <c r="Q24" i="151"/>
  <c r="T21" i="151"/>
  <c r="Q21" i="151"/>
  <c r="T18" i="151"/>
  <c r="Q18" i="151"/>
  <c r="H51" i="151"/>
  <c r="H48" i="151"/>
  <c r="H45" i="151"/>
  <c r="H42" i="151"/>
  <c r="H39" i="151"/>
  <c r="H36" i="151"/>
  <c r="H33" i="151"/>
  <c r="H30" i="151"/>
  <c r="H27" i="151"/>
  <c r="H24" i="151"/>
  <c r="H21" i="151"/>
  <c r="H18" i="151"/>
  <c r="D54" i="151"/>
  <c r="D15" i="151"/>
  <c r="T15" i="149"/>
  <c r="Z27" i="149"/>
  <c r="Z51" i="149"/>
  <c r="Z48" i="149"/>
  <c r="Z45" i="149"/>
  <c r="Z42" i="149"/>
  <c r="Z39" i="149"/>
  <c r="Z36" i="149"/>
  <c r="W51" i="149"/>
  <c r="W48" i="149"/>
  <c r="W45" i="149"/>
  <c r="W42" i="149"/>
  <c r="W39" i="149"/>
  <c r="W36" i="149"/>
  <c r="Z33" i="149"/>
  <c r="Z30" i="149"/>
  <c r="Z24" i="149"/>
  <c r="Z21" i="149"/>
  <c r="Z18" i="149"/>
  <c r="W33" i="149"/>
  <c r="W30" i="149"/>
  <c r="W27" i="149"/>
  <c r="W24" i="149"/>
  <c r="W21" i="149"/>
  <c r="W18" i="149"/>
  <c r="T51" i="149"/>
  <c r="T48" i="149"/>
  <c r="T45" i="149"/>
  <c r="T42" i="149"/>
  <c r="T39" i="149"/>
  <c r="T36" i="149"/>
  <c r="Q51" i="149"/>
  <c r="Q48" i="149"/>
  <c r="Q45" i="149"/>
  <c r="Q42" i="149"/>
  <c r="Q39" i="149"/>
  <c r="Q36" i="149"/>
  <c r="T33" i="149"/>
  <c r="T30" i="149"/>
  <c r="T27" i="149"/>
  <c r="T24" i="149"/>
  <c r="T21" i="149"/>
  <c r="T18" i="149"/>
  <c r="Q33" i="149"/>
  <c r="Q30" i="149"/>
  <c r="Q27" i="149"/>
  <c r="Q24" i="149"/>
  <c r="Q21" i="149"/>
  <c r="Q18" i="149"/>
  <c r="H51" i="149"/>
  <c r="H48" i="149"/>
  <c r="H45" i="149"/>
  <c r="H42" i="149"/>
  <c r="H39" i="149"/>
  <c r="H36" i="149"/>
  <c r="H33" i="149"/>
  <c r="H30" i="149"/>
  <c r="H27" i="149"/>
  <c r="H24" i="149"/>
  <c r="H21" i="149"/>
  <c r="H18" i="149"/>
  <c r="D15" i="149"/>
  <c r="D15" i="141"/>
  <c r="D54" i="43"/>
  <c r="D15" i="43"/>
  <c r="T61" i="149" l="1"/>
  <c r="T68" i="149" s="1"/>
  <c r="AB57" i="43" l="1"/>
  <c r="AB59" i="43" s="1"/>
  <c r="AA57" i="43"/>
  <c r="AA59" i="43" s="1"/>
  <c r="AB54" i="43"/>
  <c r="AB56" i="43" s="1"/>
  <c r="AA54" i="43"/>
  <c r="AA56" i="43" s="1"/>
  <c r="AB53" i="43"/>
  <c r="AA53" i="43"/>
  <c r="AB52" i="43"/>
  <c r="AA52" i="43"/>
  <c r="Z51" i="43"/>
  <c r="Z52" i="43" s="1"/>
  <c r="AB50" i="43"/>
  <c r="AA50" i="43"/>
  <c r="AB49" i="43"/>
  <c r="AA49" i="43"/>
  <c r="Z48" i="43"/>
  <c r="Z49" i="43" s="1"/>
  <c r="AB47" i="43"/>
  <c r="AA47" i="43"/>
  <c r="AB46" i="43"/>
  <c r="AA46" i="43"/>
  <c r="Z45" i="43"/>
  <c r="Z46" i="43" s="1"/>
  <c r="AB44" i="43"/>
  <c r="AA44" i="43"/>
  <c r="AB43" i="43"/>
  <c r="AA43" i="43"/>
  <c r="Z42" i="43"/>
  <c r="AB41" i="43"/>
  <c r="AA41" i="43"/>
  <c r="AB40" i="43"/>
  <c r="AA40" i="43"/>
  <c r="Z39" i="43"/>
  <c r="Z40" i="43" s="1"/>
  <c r="AB38" i="43"/>
  <c r="AA38" i="43"/>
  <c r="AB37" i="43"/>
  <c r="AA37" i="43"/>
  <c r="Z36" i="43"/>
  <c r="Z37" i="43" s="1"/>
  <c r="AB35" i="43"/>
  <c r="AA35" i="43"/>
  <c r="AB34" i="43"/>
  <c r="AA34" i="43"/>
  <c r="Z33" i="43"/>
  <c r="Z34" i="43" s="1"/>
  <c r="AB32" i="43"/>
  <c r="AA32" i="43"/>
  <c r="AB31" i="43"/>
  <c r="AA31" i="43"/>
  <c r="Z30" i="43"/>
  <c r="Z31" i="43" s="1"/>
  <c r="AB29" i="43"/>
  <c r="AA29" i="43"/>
  <c r="AB28" i="43"/>
  <c r="AA28" i="43"/>
  <c r="Z27" i="43"/>
  <c r="Z28" i="43" s="1"/>
  <c r="AB26" i="43"/>
  <c r="AA26" i="43"/>
  <c r="AB25" i="43"/>
  <c r="AA25" i="43"/>
  <c r="Z24" i="43"/>
  <c r="Z25" i="43" s="1"/>
  <c r="AB23" i="43"/>
  <c r="AA23" i="43"/>
  <c r="AB22" i="43"/>
  <c r="AA22" i="43"/>
  <c r="Z21" i="43"/>
  <c r="Z22" i="43" s="1"/>
  <c r="AB20" i="43"/>
  <c r="AA20" i="43"/>
  <c r="AB19" i="43"/>
  <c r="AA19" i="43"/>
  <c r="Z18" i="43"/>
  <c r="Z19" i="43" s="1"/>
  <c r="W36" i="43"/>
  <c r="W51" i="43"/>
  <c r="W48" i="43"/>
  <c r="W45" i="43"/>
  <c r="W42" i="43"/>
  <c r="W39" i="43"/>
  <c r="W33" i="43"/>
  <c r="W30" i="43"/>
  <c r="W27" i="43"/>
  <c r="W24" i="43"/>
  <c r="W21" i="43"/>
  <c r="W18" i="43"/>
  <c r="T51" i="43"/>
  <c r="T18" i="43"/>
  <c r="T48" i="43"/>
  <c r="T45" i="43"/>
  <c r="T42" i="43"/>
  <c r="T39" i="43"/>
  <c r="T36" i="43"/>
  <c r="Q51" i="43"/>
  <c r="Q48" i="43"/>
  <c r="Q45" i="43"/>
  <c r="Q42" i="43"/>
  <c r="Q39" i="43"/>
  <c r="Q36" i="43"/>
  <c r="T33" i="43"/>
  <c r="T30" i="43"/>
  <c r="T27" i="43"/>
  <c r="T24" i="43"/>
  <c r="T21" i="43"/>
  <c r="D11" i="42"/>
  <c r="D57" i="43"/>
  <c r="Z46" i="42"/>
  <c r="U16" i="42"/>
  <c r="L11" i="42"/>
  <c r="L64" i="42" s="1"/>
  <c r="M43" i="42"/>
  <c r="Z54" i="43" l="1"/>
  <c r="Z55" i="43" s="1"/>
  <c r="Z57" i="43"/>
  <c r="Z58" i="43" s="1"/>
  <c r="Z43" i="43"/>
  <c r="AA55" i="43"/>
  <c r="AA58" i="43"/>
  <c r="AB55" i="43"/>
  <c r="AB58" i="43"/>
  <c r="T15" i="114" l="1"/>
  <c r="U15" i="114"/>
  <c r="V15" i="114"/>
  <c r="W15" i="114"/>
  <c r="X15" i="114"/>
  <c r="Y15" i="114"/>
  <c r="Z15" i="114"/>
  <c r="AA15" i="114"/>
  <c r="AB15" i="114"/>
  <c r="AC15" i="114"/>
  <c r="AD15" i="114"/>
  <c r="AE15" i="114"/>
  <c r="T17" i="114"/>
  <c r="U17" i="114"/>
  <c r="V17" i="114"/>
  <c r="W17" i="114"/>
  <c r="X17" i="114"/>
  <c r="Y17" i="114"/>
  <c r="Z17" i="114"/>
  <c r="AA17" i="114"/>
  <c r="AB17" i="114"/>
  <c r="AC17" i="114"/>
  <c r="AD17" i="114"/>
  <c r="AE17" i="114"/>
  <c r="X14" i="17"/>
  <c r="V23" i="17"/>
  <c r="Z23" i="17"/>
  <c r="Y23" i="17"/>
  <c r="W23" i="17"/>
  <c r="Z21" i="17"/>
  <c r="Y21" i="17"/>
  <c r="W21" i="17"/>
  <c r="V21" i="17"/>
  <c r="Z19" i="17"/>
  <c r="Y19" i="17"/>
  <c r="W19" i="17"/>
  <c r="V19" i="17"/>
  <c r="Z17" i="17"/>
  <c r="Y17" i="17"/>
  <c r="W17" i="17"/>
  <c r="V17" i="17"/>
  <c r="Z15" i="17"/>
  <c r="Y15" i="17"/>
  <c r="W15" i="17"/>
  <c r="V15" i="17"/>
  <c r="Z13" i="17"/>
  <c r="Y13" i="17"/>
  <c r="W13" i="17"/>
  <c r="V13" i="17"/>
  <c r="V33" i="48"/>
  <c r="D35" i="174" l="1"/>
  <c r="D33" i="174"/>
  <c r="D31" i="174"/>
  <c r="D29" i="174"/>
  <c r="D27" i="174"/>
  <c r="D25" i="174"/>
  <c r="D23" i="174"/>
  <c r="D21" i="174"/>
  <c r="D19" i="174"/>
  <c r="D17" i="174"/>
  <c r="D15" i="174"/>
  <c r="D13" i="174"/>
  <c r="D35" i="173"/>
  <c r="D33" i="173"/>
  <c r="D31" i="173"/>
  <c r="D29" i="173"/>
  <c r="D27" i="173"/>
  <c r="D25" i="173"/>
  <c r="D23" i="173"/>
  <c r="D21" i="173"/>
  <c r="D19" i="173"/>
  <c r="D17" i="173"/>
  <c r="D15" i="173"/>
  <c r="D13" i="173"/>
  <c r="D13" i="172"/>
  <c r="E49" i="171"/>
  <c r="E46" i="171"/>
  <c r="E43" i="171"/>
  <c r="E40" i="171"/>
  <c r="E37" i="171"/>
  <c r="E34" i="171"/>
  <c r="E31" i="171"/>
  <c r="E28" i="171"/>
  <c r="E25" i="171"/>
  <c r="E22" i="171"/>
  <c r="E19" i="171"/>
  <c r="E16" i="171"/>
  <c r="D49" i="171"/>
  <c r="D46" i="171"/>
  <c r="D43" i="171"/>
  <c r="D40" i="171"/>
  <c r="D37" i="171"/>
  <c r="D34" i="171"/>
  <c r="D31" i="171"/>
  <c r="D28" i="171"/>
  <c r="D25" i="171"/>
  <c r="D22" i="171"/>
  <c r="D19" i="171"/>
  <c r="D16" i="171"/>
  <c r="E49" i="170"/>
  <c r="E46" i="170"/>
  <c r="E43" i="170"/>
  <c r="E40" i="170"/>
  <c r="E37" i="170"/>
  <c r="E34" i="170"/>
  <c r="E31" i="170"/>
  <c r="E28" i="170"/>
  <c r="E25" i="170"/>
  <c r="E22" i="170"/>
  <c r="E19" i="170"/>
  <c r="E16" i="170"/>
  <c r="D49" i="170"/>
  <c r="D46" i="170"/>
  <c r="D43" i="170"/>
  <c r="D40" i="170"/>
  <c r="D37" i="170"/>
  <c r="D34" i="170"/>
  <c r="D31" i="170"/>
  <c r="D28" i="170"/>
  <c r="D25" i="170"/>
  <c r="D22" i="170"/>
  <c r="D19" i="170"/>
  <c r="D16" i="170"/>
  <c r="P14" i="172" l="1"/>
  <c r="H14" i="172"/>
  <c r="O14" i="172"/>
  <c r="G14" i="172"/>
  <c r="I14" i="172"/>
  <c r="N14" i="172"/>
  <c r="F14" i="172"/>
  <c r="M14" i="172"/>
  <c r="E14" i="172"/>
  <c r="L14" i="172"/>
  <c r="K14" i="172"/>
  <c r="J14" i="172"/>
  <c r="D35" i="169" l="1"/>
  <c r="D33" i="169"/>
  <c r="D31" i="169"/>
  <c r="D29" i="169"/>
  <c r="E30" i="169" s="1"/>
  <c r="D27" i="169"/>
  <c r="D25" i="169"/>
  <c r="D23" i="169"/>
  <c r="D21" i="169"/>
  <c r="D19" i="169"/>
  <c r="D17" i="169"/>
  <c r="D15" i="169"/>
  <c r="D13" i="169"/>
  <c r="V50" i="167"/>
  <c r="V47" i="167"/>
  <c r="V44" i="167"/>
  <c r="V41" i="167"/>
  <c r="V38" i="167"/>
  <c r="V35" i="167"/>
  <c r="V32" i="167"/>
  <c r="V29" i="167"/>
  <c r="V26" i="167"/>
  <c r="V23" i="167"/>
  <c r="H17" i="167"/>
  <c r="H50" i="167"/>
  <c r="H47" i="167"/>
  <c r="H44" i="167"/>
  <c r="H41" i="167"/>
  <c r="H38" i="167"/>
  <c r="H35" i="167"/>
  <c r="H32" i="167"/>
  <c r="H29" i="167"/>
  <c r="H26" i="167"/>
  <c r="H23" i="167"/>
  <c r="H20" i="167"/>
  <c r="D50" i="167"/>
  <c r="D47" i="167"/>
  <c r="D44" i="167"/>
  <c r="D41" i="167"/>
  <c r="D38" i="167"/>
  <c r="D35" i="167"/>
  <c r="S35" i="167" s="1"/>
  <c r="D32" i="167"/>
  <c r="D29" i="167"/>
  <c r="E30" i="167" s="1"/>
  <c r="D26" i="167"/>
  <c r="G27" i="167" s="1"/>
  <c r="D23" i="167"/>
  <c r="D20" i="167"/>
  <c r="G21" i="167" s="1"/>
  <c r="D17" i="167"/>
  <c r="K18" i="168"/>
  <c r="J18" i="168"/>
  <c r="I18" i="168"/>
  <c r="H18" i="168"/>
  <c r="G18" i="168"/>
  <c r="F18" i="168"/>
  <c r="K51" i="168"/>
  <c r="J51" i="168"/>
  <c r="I51" i="168"/>
  <c r="H51" i="168"/>
  <c r="G51" i="168"/>
  <c r="F51" i="168"/>
  <c r="K48" i="168"/>
  <c r="J48" i="168"/>
  <c r="I48" i="168"/>
  <c r="H48" i="168"/>
  <c r="G48" i="168"/>
  <c r="F48" i="168"/>
  <c r="K45" i="168"/>
  <c r="J45" i="168"/>
  <c r="I45" i="168"/>
  <c r="H45" i="168"/>
  <c r="G45" i="168"/>
  <c r="F45" i="168"/>
  <c r="K42" i="168"/>
  <c r="J42" i="168"/>
  <c r="I42" i="168"/>
  <c r="H42" i="168"/>
  <c r="G42" i="168"/>
  <c r="F42" i="168"/>
  <c r="K39" i="168"/>
  <c r="J39" i="168"/>
  <c r="I39" i="168"/>
  <c r="H39" i="168"/>
  <c r="G39" i="168"/>
  <c r="F39" i="168"/>
  <c r="K36" i="168"/>
  <c r="J36" i="168"/>
  <c r="I36" i="168"/>
  <c r="H36" i="168"/>
  <c r="G36" i="168"/>
  <c r="F36" i="168"/>
  <c r="K33" i="168"/>
  <c r="J33" i="168"/>
  <c r="I33" i="168"/>
  <c r="H33" i="168"/>
  <c r="G33" i="168"/>
  <c r="F33" i="168"/>
  <c r="K30" i="168"/>
  <c r="J30" i="168"/>
  <c r="I30" i="168"/>
  <c r="H30" i="168"/>
  <c r="G30" i="168"/>
  <c r="F30" i="168"/>
  <c r="K27" i="168"/>
  <c r="J27" i="168"/>
  <c r="I27" i="168"/>
  <c r="H27" i="168"/>
  <c r="G27" i="168"/>
  <c r="F27" i="168"/>
  <c r="K21" i="168"/>
  <c r="J21" i="168"/>
  <c r="I21" i="168"/>
  <c r="H21" i="168"/>
  <c r="G21" i="168"/>
  <c r="F21" i="168"/>
  <c r="D49" i="168"/>
  <c r="H50" i="168" s="1"/>
  <c r="D46" i="168"/>
  <c r="I47" i="168" s="1"/>
  <c r="D43" i="168"/>
  <c r="J44" i="168" s="1"/>
  <c r="D40" i="168"/>
  <c r="L41" i="168" s="1"/>
  <c r="D37" i="168"/>
  <c r="F38" i="168" s="1"/>
  <c r="D34" i="168"/>
  <c r="G35" i="168" s="1"/>
  <c r="D31" i="168"/>
  <c r="H32" i="168" s="1"/>
  <c r="D28" i="168"/>
  <c r="I29" i="168" s="1"/>
  <c r="D25" i="168"/>
  <c r="J26" i="168" s="1"/>
  <c r="D22" i="168"/>
  <c r="K23" i="168" s="1"/>
  <c r="D19" i="168"/>
  <c r="L20" i="168" s="1"/>
  <c r="D16" i="168"/>
  <c r="L17" i="168" s="1"/>
  <c r="E49" i="164"/>
  <c r="G33" i="167" l="1"/>
  <c r="S32" i="167"/>
  <c r="F18" i="167"/>
  <c r="S17" i="167"/>
  <c r="F33" i="167"/>
  <c r="G30" i="167"/>
  <c r="F30" i="167"/>
  <c r="G18" i="167"/>
  <c r="E33" i="167"/>
  <c r="E27" i="167"/>
  <c r="F27" i="167"/>
  <c r="E21" i="167"/>
  <c r="F21" i="167"/>
  <c r="E18" i="167"/>
  <c r="E17" i="168"/>
  <c r="J32" i="168"/>
  <c r="M17" i="168"/>
  <c r="E23" i="168"/>
  <c r="K44" i="168"/>
  <c r="I50" i="168"/>
  <c r="J50" i="168"/>
  <c r="L44" i="168"/>
  <c r="M44" i="168"/>
  <c r="E44" i="168"/>
  <c r="E41" i="168"/>
  <c r="G38" i="168"/>
  <c r="J38" i="168"/>
  <c r="H38" i="168"/>
  <c r="I32" i="168"/>
  <c r="J29" i="168"/>
  <c r="K29" i="168"/>
  <c r="K26" i="168"/>
  <c r="L26" i="168"/>
  <c r="L23" i="168"/>
  <c r="M23" i="168"/>
  <c r="M20" i="168"/>
  <c r="E20" i="168"/>
  <c r="K50" i="168"/>
  <c r="L50" i="168"/>
  <c r="E50" i="168"/>
  <c r="M50" i="168"/>
  <c r="F50" i="168"/>
  <c r="G50" i="168"/>
  <c r="J47" i="168"/>
  <c r="K47" i="168"/>
  <c r="L47" i="168"/>
  <c r="E47" i="168"/>
  <c r="M47" i="168"/>
  <c r="F47" i="168"/>
  <c r="G47" i="168"/>
  <c r="H47" i="168"/>
  <c r="F44" i="168"/>
  <c r="G44" i="168"/>
  <c r="H44" i="168"/>
  <c r="I44" i="168"/>
  <c r="F41" i="168"/>
  <c r="G41" i="168"/>
  <c r="H41" i="168"/>
  <c r="I41" i="168"/>
  <c r="J41" i="168"/>
  <c r="K41" i="168"/>
  <c r="I38" i="168"/>
  <c r="K38" i="168"/>
  <c r="L38" i="168"/>
  <c r="E38" i="168"/>
  <c r="M38" i="168"/>
  <c r="I35" i="168"/>
  <c r="H35" i="168"/>
  <c r="J35" i="168"/>
  <c r="K35" i="168"/>
  <c r="L35" i="168"/>
  <c r="E35" i="168"/>
  <c r="M35" i="168"/>
  <c r="F35" i="168"/>
  <c r="G20" i="168"/>
  <c r="F23" i="168"/>
  <c r="E26" i="168"/>
  <c r="M26" i="168"/>
  <c r="L29" i="168"/>
  <c r="K32" i="168"/>
  <c r="H20" i="168"/>
  <c r="G23" i="168"/>
  <c r="F26" i="168"/>
  <c r="E29" i="168"/>
  <c r="M29" i="168"/>
  <c r="L32" i="168"/>
  <c r="F20" i="168"/>
  <c r="I20" i="168"/>
  <c r="H23" i="168"/>
  <c r="G26" i="168"/>
  <c r="F29" i="168"/>
  <c r="E32" i="168"/>
  <c r="M32" i="168"/>
  <c r="J20" i="168"/>
  <c r="I23" i="168"/>
  <c r="H26" i="168"/>
  <c r="G29" i="168"/>
  <c r="F32" i="168"/>
  <c r="K20" i="168"/>
  <c r="J23" i="168"/>
  <c r="I26" i="168"/>
  <c r="H29" i="168"/>
  <c r="G32" i="168"/>
  <c r="F17" i="168"/>
  <c r="G17" i="168"/>
  <c r="I17" i="168"/>
  <c r="J17" i="168"/>
  <c r="H17" i="168"/>
  <c r="K17" i="168"/>
  <c r="J51" i="164"/>
  <c r="I51" i="164"/>
  <c r="H51" i="164"/>
  <c r="G51" i="164"/>
  <c r="F51" i="164"/>
  <c r="D49" i="164"/>
  <c r="D46" i="164"/>
  <c r="D43" i="164"/>
  <c r="D40" i="164"/>
  <c r="D37" i="164"/>
  <c r="D34" i="164"/>
  <c r="D31" i="164"/>
  <c r="D28" i="164"/>
  <c r="F29" i="164" s="1"/>
  <c r="D25" i="164"/>
  <c r="D22" i="164"/>
  <c r="D19" i="164"/>
  <c r="D16" i="164"/>
  <c r="D37" i="163"/>
  <c r="D35" i="163"/>
  <c r="D33" i="163"/>
  <c r="D31" i="163"/>
  <c r="D29" i="163"/>
  <c r="D27" i="163"/>
  <c r="D25" i="163"/>
  <c r="D23" i="163"/>
  <c r="D21" i="163"/>
  <c r="D19" i="163"/>
  <c r="D17" i="163"/>
  <c r="D15" i="163"/>
  <c r="F30" i="157"/>
  <c r="D35" i="157"/>
  <c r="D33" i="157"/>
  <c r="D31" i="157"/>
  <c r="D29" i="157"/>
  <c r="D27" i="157"/>
  <c r="D25" i="157"/>
  <c r="D23" i="157"/>
  <c r="D21" i="157"/>
  <c r="D19" i="157"/>
  <c r="D17" i="157"/>
  <c r="D15" i="157"/>
  <c r="D13" i="157"/>
  <c r="M35" i="162"/>
  <c r="M33" i="162"/>
  <c r="M31" i="162"/>
  <c r="M29" i="162"/>
  <c r="M27" i="162"/>
  <c r="M25" i="162"/>
  <c r="M23" i="162"/>
  <c r="M21" i="162"/>
  <c r="M19" i="162"/>
  <c r="M17" i="162"/>
  <c r="M15" i="162"/>
  <c r="M13" i="162"/>
  <c r="L14" i="162" s="1"/>
  <c r="H29" i="164" l="1"/>
  <c r="G29" i="164"/>
  <c r="I29" i="164"/>
  <c r="J29" i="164"/>
  <c r="D49" i="154"/>
  <c r="D46" i="154"/>
  <c r="D43" i="154"/>
  <c r="D40" i="154"/>
  <c r="D37" i="154"/>
  <c r="D34" i="154"/>
  <c r="D31" i="154"/>
  <c r="D28" i="154"/>
  <c r="D25" i="154"/>
  <c r="D22" i="154"/>
  <c r="D19" i="154"/>
  <c r="D16" i="154"/>
  <c r="D35" i="153"/>
  <c r="D33" i="153"/>
  <c r="H34" i="153" s="1"/>
  <c r="D31" i="153"/>
  <c r="D29" i="153"/>
  <c r="D27" i="153"/>
  <c r="D25" i="153"/>
  <c r="D23" i="153"/>
  <c r="D21" i="153"/>
  <c r="D19" i="153"/>
  <c r="D17" i="153"/>
  <c r="D15" i="153"/>
  <c r="D13" i="153"/>
  <c r="D36" i="100"/>
  <c r="D34" i="100"/>
  <c r="D32" i="100"/>
  <c r="D30" i="100"/>
  <c r="D28" i="100"/>
  <c r="D26" i="100"/>
  <c r="D24" i="100"/>
  <c r="D22" i="100"/>
  <c r="D20" i="100"/>
  <c r="D18" i="100"/>
  <c r="D16" i="100"/>
  <c r="D14" i="100"/>
  <c r="D36" i="99"/>
  <c r="D34" i="99"/>
  <c r="D32" i="99"/>
  <c r="D30" i="99"/>
  <c r="D28" i="99"/>
  <c r="D26" i="99"/>
  <c r="D24" i="99"/>
  <c r="D22" i="99"/>
  <c r="D20" i="99"/>
  <c r="D18" i="99"/>
  <c r="D16" i="99"/>
  <c r="D14" i="99"/>
  <c r="Y12" i="118"/>
  <c r="D48" i="118" l="1"/>
  <c r="D45" i="118"/>
  <c r="AA46" i="118" s="1"/>
  <c r="D42" i="118"/>
  <c r="D39" i="118"/>
  <c r="D36" i="118"/>
  <c r="D33" i="118"/>
  <c r="D30" i="118"/>
  <c r="D27" i="118"/>
  <c r="D24" i="118"/>
  <c r="D21" i="118"/>
  <c r="D18" i="118"/>
  <c r="D15" i="118"/>
  <c r="D55" i="120"/>
  <c r="D49" i="120"/>
  <c r="D46" i="120"/>
  <c r="D43" i="120"/>
  <c r="D40" i="120"/>
  <c r="D37" i="120"/>
  <c r="D34" i="120"/>
  <c r="D31" i="120"/>
  <c r="D28" i="120"/>
  <c r="D25" i="120"/>
  <c r="D22" i="120"/>
  <c r="D19" i="120"/>
  <c r="D16" i="120"/>
  <c r="E16" i="120" s="1"/>
  <c r="D52" i="120" l="1"/>
  <c r="R32" i="140"/>
  <c r="R30" i="140"/>
  <c r="R28" i="140"/>
  <c r="R26" i="140"/>
  <c r="R24" i="140"/>
  <c r="R22" i="140"/>
  <c r="R20" i="140"/>
  <c r="R18" i="140"/>
  <c r="R16" i="140"/>
  <c r="R14" i="140"/>
  <c r="R12" i="140"/>
  <c r="R10" i="140"/>
  <c r="L32" i="140"/>
  <c r="L30" i="140"/>
  <c r="L28" i="140"/>
  <c r="L26" i="140"/>
  <c r="L24" i="140"/>
  <c r="L22" i="140"/>
  <c r="L20" i="140"/>
  <c r="L18" i="140"/>
  <c r="L16" i="140"/>
  <c r="L14" i="140"/>
  <c r="L12" i="140"/>
  <c r="L10" i="140"/>
  <c r="R32" i="125"/>
  <c r="R30" i="125"/>
  <c r="R28" i="125"/>
  <c r="R26" i="125"/>
  <c r="R24" i="125"/>
  <c r="R22" i="125"/>
  <c r="R20" i="125"/>
  <c r="R18" i="125"/>
  <c r="R16" i="125"/>
  <c r="R14" i="125"/>
  <c r="R12" i="125"/>
  <c r="R10" i="125"/>
  <c r="L32" i="125"/>
  <c r="L30" i="125"/>
  <c r="L28" i="125"/>
  <c r="L26" i="125"/>
  <c r="L24" i="125"/>
  <c r="L22" i="125"/>
  <c r="L20" i="125"/>
  <c r="L18" i="125"/>
  <c r="L16" i="125"/>
  <c r="L14" i="125"/>
  <c r="L12" i="125"/>
  <c r="L10" i="125"/>
  <c r="R32" i="139"/>
  <c r="R30" i="139"/>
  <c r="R28" i="139"/>
  <c r="R26" i="139"/>
  <c r="R24" i="139"/>
  <c r="R22" i="139"/>
  <c r="R20" i="139"/>
  <c r="R18" i="139"/>
  <c r="R16" i="139"/>
  <c r="R14" i="139"/>
  <c r="R12" i="139"/>
  <c r="R10" i="139"/>
  <c r="L32" i="139"/>
  <c r="L30" i="139"/>
  <c r="L28" i="139"/>
  <c r="L26" i="139"/>
  <c r="L24" i="139"/>
  <c r="L22" i="139"/>
  <c r="L20" i="139"/>
  <c r="L18" i="139"/>
  <c r="L16" i="139"/>
  <c r="L14" i="139"/>
  <c r="L12" i="139"/>
  <c r="L10" i="139"/>
  <c r="O39" i="124"/>
  <c r="R32" i="124"/>
  <c r="R30" i="124"/>
  <c r="R28" i="124"/>
  <c r="R26" i="124"/>
  <c r="R24" i="124"/>
  <c r="R22" i="124"/>
  <c r="R20" i="124"/>
  <c r="R18" i="124"/>
  <c r="R16" i="124"/>
  <c r="R14" i="124"/>
  <c r="R12" i="124"/>
  <c r="R10" i="124"/>
  <c r="L32" i="124"/>
  <c r="L30" i="124"/>
  <c r="L28" i="124"/>
  <c r="L26" i="124"/>
  <c r="L24" i="124"/>
  <c r="L22" i="124"/>
  <c r="L20" i="124"/>
  <c r="L18" i="124"/>
  <c r="L16" i="124"/>
  <c r="L14" i="124"/>
  <c r="L12" i="124"/>
  <c r="L10" i="124"/>
  <c r="R32" i="123"/>
  <c r="R30" i="123"/>
  <c r="R28" i="123"/>
  <c r="R26" i="123"/>
  <c r="R24" i="123"/>
  <c r="R22" i="123"/>
  <c r="R20" i="123"/>
  <c r="R18" i="123"/>
  <c r="R16" i="123"/>
  <c r="R14" i="123"/>
  <c r="R12" i="123"/>
  <c r="R10" i="123"/>
  <c r="L32" i="123"/>
  <c r="L30" i="123"/>
  <c r="L28" i="123"/>
  <c r="L26" i="123"/>
  <c r="L24" i="123"/>
  <c r="L22" i="123"/>
  <c r="L20" i="123"/>
  <c r="L18" i="123"/>
  <c r="L16" i="123"/>
  <c r="L14" i="123"/>
  <c r="L12" i="123"/>
  <c r="L10" i="123"/>
  <c r="Q22" i="122"/>
  <c r="I22" i="122"/>
  <c r="I24" i="122"/>
  <c r="I26" i="122"/>
  <c r="I28" i="122"/>
  <c r="I30" i="122"/>
  <c r="I32" i="122"/>
  <c r="J22" i="122"/>
  <c r="J24" i="122"/>
  <c r="J26" i="122"/>
  <c r="R32" i="122"/>
  <c r="R30" i="122"/>
  <c r="R28" i="122"/>
  <c r="R26" i="122"/>
  <c r="R24" i="122"/>
  <c r="R22" i="122"/>
  <c r="R20" i="122"/>
  <c r="R18" i="122"/>
  <c r="R16" i="122"/>
  <c r="R14" i="122"/>
  <c r="R12" i="122"/>
  <c r="R10" i="122"/>
  <c r="L32" i="122"/>
  <c r="L30" i="122"/>
  <c r="L28" i="122"/>
  <c r="L26" i="122"/>
  <c r="L24" i="122"/>
  <c r="L22" i="122"/>
  <c r="L20" i="122"/>
  <c r="L18" i="122"/>
  <c r="L16" i="122"/>
  <c r="L14" i="122"/>
  <c r="L12" i="122"/>
  <c r="L10" i="122"/>
  <c r="R32" i="121"/>
  <c r="R30" i="121"/>
  <c r="R28" i="121"/>
  <c r="R26" i="121"/>
  <c r="R24" i="121"/>
  <c r="R22" i="121"/>
  <c r="L32" i="121"/>
  <c r="L30" i="121"/>
  <c r="L28" i="121"/>
  <c r="L26" i="121"/>
  <c r="L24" i="121"/>
  <c r="L22" i="121"/>
  <c r="R20" i="121"/>
  <c r="R18" i="121"/>
  <c r="R16" i="121"/>
  <c r="R14" i="121"/>
  <c r="R12" i="121"/>
  <c r="R10" i="121"/>
  <c r="L20" i="121"/>
  <c r="L18" i="121"/>
  <c r="L16" i="121"/>
  <c r="L14" i="121"/>
  <c r="L12" i="121"/>
  <c r="L10" i="121"/>
  <c r="O11" i="121" s="1"/>
  <c r="I22" i="121"/>
  <c r="F22" i="121" l="1"/>
  <c r="I23" i="121" s="1"/>
  <c r="J420" i="24" l="1"/>
  <c r="K420" i="24"/>
  <c r="E102" i="24"/>
  <c r="N102" i="24" s="1"/>
  <c r="M14" i="24"/>
  <c r="E166" i="24"/>
  <c r="N166" i="24" s="1"/>
  <c r="E163" i="24"/>
  <c r="N163" i="24" s="1"/>
  <c r="E160" i="24"/>
  <c r="N160" i="24" s="1"/>
  <c r="E157" i="24"/>
  <c r="N157" i="24" s="1"/>
  <c r="E154" i="24"/>
  <c r="N154" i="24" s="1"/>
  <c r="E151" i="24"/>
  <c r="N151" i="24" s="1"/>
  <c r="E148" i="24"/>
  <c r="N148" i="24" s="1"/>
  <c r="E145" i="24"/>
  <c r="N145" i="24" s="1"/>
  <c r="E142" i="24"/>
  <c r="N142" i="24" s="1"/>
  <c r="E139" i="24"/>
  <c r="N139" i="24" s="1"/>
  <c r="E136" i="24"/>
  <c r="N136" i="24" s="1"/>
  <c r="E133" i="24"/>
  <c r="N133" i="24" s="1"/>
  <c r="E108" i="24"/>
  <c r="N108" i="24" s="1"/>
  <c r="E105" i="24"/>
  <c r="N105" i="24" s="1"/>
  <c r="E99" i="24"/>
  <c r="N99" i="24" s="1"/>
  <c r="E96" i="24"/>
  <c r="E93" i="24"/>
  <c r="N93" i="24" s="1"/>
  <c r="E90" i="24"/>
  <c r="N90" i="24" s="1"/>
  <c r="E87" i="24"/>
  <c r="N87" i="24" s="1"/>
  <c r="E84" i="24"/>
  <c r="N84" i="24" s="1"/>
  <c r="E81" i="24"/>
  <c r="N81" i="24" s="1"/>
  <c r="E78" i="24"/>
  <c r="N78" i="24" s="1"/>
  <c r="E75" i="24"/>
  <c r="N75" i="24" s="1"/>
  <c r="E50" i="24"/>
  <c r="N50" i="24" s="1"/>
  <c r="E47" i="24"/>
  <c r="N47" i="24" s="1"/>
  <c r="E44" i="24"/>
  <c r="N44" i="24" s="1"/>
  <c r="E41" i="24"/>
  <c r="N41" i="24" s="1"/>
  <c r="E38" i="24"/>
  <c r="N38" i="24" s="1"/>
  <c r="E35" i="24"/>
  <c r="N35" i="24" s="1"/>
  <c r="E32" i="24"/>
  <c r="N32" i="24" s="1"/>
  <c r="N29" i="24"/>
  <c r="E26" i="24"/>
  <c r="N26" i="24" s="1"/>
  <c r="E23" i="24"/>
  <c r="N23" i="24" s="1"/>
  <c r="E20" i="24"/>
  <c r="N20" i="24" s="1"/>
  <c r="E17" i="24"/>
  <c r="N17" i="24" s="1"/>
  <c r="L17" i="24"/>
  <c r="E111" i="24" l="1"/>
  <c r="N96" i="24"/>
  <c r="V48" i="48"/>
  <c r="V45" i="48"/>
  <c r="V42" i="48"/>
  <c r="V39" i="48"/>
  <c r="V30" i="48"/>
  <c r="AD30" i="48"/>
  <c r="O15" i="48"/>
  <c r="G15" i="48"/>
  <c r="L14" i="107"/>
  <c r="L16" i="107"/>
  <c r="L12" i="107"/>
  <c r="D15" i="111" l="1"/>
  <c r="V25" i="17" l="1"/>
  <c r="K26" i="23" l="1"/>
  <c r="H23" i="115" l="1"/>
  <c r="N35" i="17"/>
  <c r="N33" i="17"/>
  <c r="N31" i="17"/>
  <c r="N29" i="17"/>
  <c r="N27" i="17"/>
  <c r="N25" i="17"/>
  <c r="M25" i="17"/>
  <c r="K35" i="17"/>
  <c r="K31" i="17"/>
  <c r="K29" i="17"/>
  <c r="K27" i="17"/>
  <c r="K25" i="17"/>
  <c r="N21" i="17"/>
  <c r="N23" i="17"/>
  <c r="N19" i="17"/>
  <c r="N17" i="17"/>
  <c r="M13" i="17"/>
  <c r="J15" i="17"/>
  <c r="K15" i="17"/>
  <c r="K23" i="17"/>
  <c r="K21" i="17"/>
  <c r="K19" i="17"/>
  <c r="K17" i="17"/>
  <c r="J21" i="17"/>
  <c r="E15" i="12" l="1"/>
  <c r="E27" i="12"/>
  <c r="E24" i="12"/>
  <c r="E21" i="12"/>
  <c r="E18" i="12"/>
  <c r="E30" i="77"/>
  <c r="E24" i="77"/>
  <c r="E27" i="77"/>
  <c r="E13" i="77"/>
  <c r="T12" i="77"/>
  <c r="D18" i="121" l="1"/>
  <c r="D18" i="140"/>
  <c r="D18" i="125"/>
  <c r="D18" i="139"/>
  <c r="D18" i="124"/>
  <c r="D18" i="123"/>
  <c r="D18" i="122"/>
  <c r="H28" i="12"/>
  <c r="J28" i="12"/>
  <c r="G28" i="12"/>
  <c r="F28" i="12"/>
  <c r="I28" i="12"/>
  <c r="M28" i="12"/>
  <c r="K28" i="12"/>
  <c r="D16" i="121"/>
  <c r="D16" i="140"/>
  <c r="D16" i="123"/>
  <c r="D16" i="125"/>
  <c r="D16" i="122"/>
  <c r="D16" i="124"/>
  <c r="D16" i="139"/>
  <c r="G25" i="12"/>
  <c r="M25" i="12"/>
  <c r="I25" i="12"/>
  <c r="F25" i="12"/>
  <c r="J25" i="12"/>
  <c r="K25" i="12"/>
  <c r="H25" i="12"/>
  <c r="D14" i="139"/>
  <c r="D14" i="140"/>
  <c r="D14" i="121"/>
  <c r="D14" i="125"/>
  <c r="D14" i="124"/>
  <c r="D14" i="122"/>
  <c r="D14" i="123"/>
  <c r="J22" i="12"/>
  <c r="M22" i="12"/>
  <c r="I22" i="12"/>
  <c r="H22" i="12"/>
  <c r="G22" i="12"/>
  <c r="F22" i="12"/>
  <c r="K22" i="12"/>
  <c r="D12" i="139"/>
  <c r="D12" i="121"/>
  <c r="D12" i="125"/>
  <c r="D12" i="122"/>
  <c r="D12" i="140"/>
  <c r="D12" i="123"/>
  <c r="D12" i="124"/>
  <c r="K19" i="12"/>
  <c r="J19" i="12"/>
  <c r="I19" i="12"/>
  <c r="M19" i="12"/>
  <c r="H19" i="12"/>
  <c r="G19" i="12"/>
  <c r="F19" i="12"/>
  <c r="D10" i="140"/>
  <c r="D10" i="139"/>
  <c r="D10" i="123"/>
  <c r="D10" i="121"/>
  <c r="D10" i="125"/>
  <c r="D10" i="122"/>
  <c r="D10" i="124"/>
  <c r="K16" i="12"/>
  <c r="H16" i="12"/>
  <c r="J16" i="12"/>
  <c r="M16" i="12"/>
  <c r="I16" i="12"/>
  <c r="G16" i="12"/>
  <c r="G15" i="119"/>
  <c r="E16" i="74"/>
  <c r="F16" i="74"/>
  <c r="G16" i="74"/>
  <c r="D38" i="132" l="1"/>
  <c r="D46" i="132" s="1"/>
  <c r="D40" i="132"/>
  <c r="D47" i="132" s="1"/>
  <c r="D49" i="132"/>
  <c r="P39" i="149" l="1"/>
  <c r="U57" i="42"/>
  <c r="U18" i="42"/>
  <c r="D53" i="42"/>
  <c r="D57" i="42" l="1"/>
  <c r="F53" i="131" l="1"/>
  <c r="F52" i="131"/>
  <c r="F50" i="131"/>
  <c r="F49" i="131"/>
  <c r="F47" i="131"/>
  <c r="F46" i="131"/>
  <c r="F44" i="131"/>
  <c r="F43" i="131"/>
  <c r="F41" i="131"/>
  <c r="F40" i="131"/>
  <c r="F38" i="131"/>
  <c r="F37" i="131"/>
  <c r="F35" i="131"/>
  <c r="F34" i="131"/>
  <c r="F32" i="131"/>
  <c r="F31" i="131"/>
  <c r="F29" i="131"/>
  <c r="F28" i="131"/>
  <c r="F26" i="131"/>
  <c r="F25" i="131"/>
  <c r="F23" i="131"/>
  <c r="F22" i="131"/>
  <c r="F61" i="131"/>
  <c r="F20" i="131"/>
  <c r="F19" i="131"/>
  <c r="F57" i="131"/>
  <c r="F66" i="131" s="1"/>
  <c r="F54" i="131"/>
  <c r="F15" i="131"/>
  <c r="D55" i="170"/>
  <c r="E47" i="170"/>
  <c r="F42" i="174"/>
  <c r="E42" i="174"/>
  <c r="D42" i="174"/>
  <c r="F39" i="174"/>
  <c r="F46" i="174" s="1"/>
  <c r="E39" i="174"/>
  <c r="E46" i="174" s="1"/>
  <c r="D39" i="174"/>
  <c r="F37" i="174"/>
  <c r="F45" i="174" s="1"/>
  <c r="E37" i="174"/>
  <c r="E45" i="174" s="1"/>
  <c r="D37" i="174"/>
  <c r="D45" i="174" s="1"/>
  <c r="F36" i="174"/>
  <c r="E36" i="174"/>
  <c r="I35" i="174"/>
  <c r="J35" i="174" s="1"/>
  <c r="G36" i="174"/>
  <c r="F34" i="174"/>
  <c r="E34" i="174"/>
  <c r="G34" i="174"/>
  <c r="F32" i="174"/>
  <c r="E32" i="174"/>
  <c r="G32" i="174"/>
  <c r="F30" i="174"/>
  <c r="E30" i="174"/>
  <c r="F28" i="174"/>
  <c r="E28" i="174"/>
  <c r="F26" i="174"/>
  <c r="E26" i="174"/>
  <c r="F24" i="174"/>
  <c r="E24" i="174"/>
  <c r="I23" i="174"/>
  <c r="J23" i="174" s="1"/>
  <c r="G22" i="174"/>
  <c r="F22" i="174"/>
  <c r="E22" i="174"/>
  <c r="I21" i="174"/>
  <c r="J21" i="174" s="1"/>
  <c r="F20" i="174"/>
  <c r="E20" i="174"/>
  <c r="G20" i="174"/>
  <c r="F18" i="174"/>
  <c r="E18" i="174"/>
  <c r="G18" i="174"/>
  <c r="F16" i="174"/>
  <c r="E16" i="174"/>
  <c r="I15" i="174"/>
  <c r="J15" i="174" s="1"/>
  <c r="G16" i="174"/>
  <c r="F14" i="174"/>
  <c r="E14" i="174"/>
  <c r="G14" i="174"/>
  <c r="F11" i="174"/>
  <c r="E11" i="174"/>
  <c r="D11" i="174"/>
  <c r="F42" i="173"/>
  <c r="E42" i="173"/>
  <c r="D42" i="173"/>
  <c r="F39" i="173"/>
  <c r="F46" i="173" s="1"/>
  <c r="E39" i="173"/>
  <c r="E46" i="173" s="1"/>
  <c r="D39" i="173"/>
  <c r="F37" i="173"/>
  <c r="F45" i="173" s="1"/>
  <c r="E37" i="173"/>
  <c r="E45" i="173" s="1"/>
  <c r="D37" i="173"/>
  <c r="D45" i="173" s="1"/>
  <c r="F36" i="173"/>
  <c r="E36" i="173"/>
  <c r="G36" i="173"/>
  <c r="F34" i="173"/>
  <c r="E34" i="173"/>
  <c r="G34" i="173"/>
  <c r="F32" i="173"/>
  <c r="E32" i="173"/>
  <c r="I31" i="173"/>
  <c r="J31" i="173" s="1"/>
  <c r="G32" i="173"/>
  <c r="F30" i="173"/>
  <c r="E30" i="173"/>
  <c r="G30" i="173"/>
  <c r="F28" i="173"/>
  <c r="E28" i="173"/>
  <c r="I27" i="173"/>
  <c r="J27" i="173" s="1"/>
  <c r="G28" i="173"/>
  <c r="F26" i="173"/>
  <c r="E26" i="173"/>
  <c r="F24" i="173"/>
  <c r="E24" i="173"/>
  <c r="I23" i="173"/>
  <c r="J23" i="173" s="1"/>
  <c r="F22" i="173"/>
  <c r="E22" i="173"/>
  <c r="I21" i="173"/>
  <c r="J21" i="173" s="1"/>
  <c r="F20" i="173"/>
  <c r="E20" i="173"/>
  <c r="I19" i="173"/>
  <c r="J19" i="173" s="1"/>
  <c r="F18" i="173"/>
  <c r="E18" i="173"/>
  <c r="I17" i="173"/>
  <c r="J17" i="173" s="1"/>
  <c r="F16" i="173"/>
  <c r="E16" i="173"/>
  <c r="I15" i="173"/>
  <c r="J15" i="173" s="1"/>
  <c r="G14" i="173"/>
  <c r="F14" i="173"/>
  <c r="E14" i="173"/>
  <c r="I13" i="173"/>
  <c r="J13" i="173" s="1"/>
  <c r="F11" i="173"/>
  <c r="E11" i="173"/>
  <c r="D11" i="173"/>
  <c r="P45" i="172"/>
  <c r="O45" i="172"/>
  <c r="N45" i="172"/>
  <c r="M45" i="172"/>
  <c r="L45" i="172"/>
  <c r="K45" i="172"/>
  <c r="J45" i="172"/>
  <c r="I45" i="172"/>
  <c r="H45" i="172"/>
  <c r="G45" i="172"/>
  <c r="F45" i="172"/>
  <c r="E45" i="172"/>
  <c r="P39" i="172"/>
  <c r="O39" i="172"/>
  <c r="N39" i="172"/>
  <c r="M39" i="172"/>
  <c r="L39" i="172"/>
  <c r="K39" i="172"/>
  <c r="J39" i="172"/>
  <c r="I39" i="172"/>
  <c r="H39" i="172"/>
  <c r="G39" i="172"/>
  <c r="F39" i="172"/>
  <c r="E39" i="172"/>
  <c r="P37" i="172"/>
  <c r="P48" i="172" s="1"/>
  <c r="O37" i="172"/>
  <c r="N37" i="172"/>
  <c r="M37" i="172"/>
  <c r="L37" i="172"/>
  <c r="K37" i="172"/>
  <c r="J37" i="172"/>
  <c r="I37" i="172"/>
  <c r="H37" i="172"/>
  <c r="G37" i="172"/>
  <c r="F37" i="172"/>
  <c r="E37" i="172"/>
  <c r="D35" i="172"/>
  <c r="D33" i="172"/>
  <c r="D31" i="172"/>
  <c r="D29" i="172"/>
  <c r="D27" i="172"/>
  <c r="D25" i="172"/>
  <c r="D23" i="172"/>
  <c r="D21" i="172"/>
  <c r="D19" i="172"/>
  <c r="D17" i="172"/>
  <c r="Q11" i="172"/>
  <c r="P11" i="172"/>
  <c r="O11" i="172"/>
  <c r="N11" i="172"/>
  <c r="M11" i="172"/>
  <c r="L11" i="172"/>
  <c r="K11" i="172"/>
  <c r="J11" i="172"/>
  <c r="I11" i="172"/>
  <c r="H11" i="172"/>
  <c r="G11" i="172"/>
  <c r="F11" i="172"/>
  <c r="E11" i="172"/>
  <c r="B97" i="171"/>
  <c r="A97" i="171"/>
  <c r="N60" i="171"/>
  <c r="M60" i="171"/>
  <c r="L60" i="171"/>
  <c r="K60" i="171"/>
  <c r="J60" i="171"/>
  <c r="I60" i="171"/>
  <c r="H60" i="171"/>
  <c r="F60" i="171"/>
  <c r="N55" i="171"/>
  <c r="M55" i="171"/>
  <c r="M65" i="171" s="1"/>
  <c r="L55" i="171"/>
  <c r="L65" i="171" s="1"/>
  <c r="K55" i="171"/>
  <c r="K65" i="171" s="1"/>
  <c r="J55" i="171"/>
  <c r="J65" i="171" s="1"/>
  <c r="I55" i="171"/>
  <c r="I65" i="171" s="1"/>
  <c r="H55" i="171"/>
  <c r="G55" i="171"/>
  <c r="F55" i="171"/>
  <c r="N52" i="171"/>
  <c r="N64" i="171" s="1"/>
  <c r="M52" i="171"/>
  <c r="M64" i="171" s="1"/>
  <c r="L52" i="171"/>
  <c r="L64" i="171" s="1"/>
  <c r="K52" i="171"/>
  <c r="K64" i="171" s="1"/>
  <c r="J52" i="171"/>
  <c r="I52" i="171"/>
  <c r="I64" i="171" s="1"/>
  <c r="H52" i="171"/>
  <c r="G52" i="171"/>
  <c r="G64" i="171" s="1"/>
  <c r="F52" i="171"/>
  <c r="F64" i="171" s="1"/>
  <c r="J50" i="171"/>
  <c r="G50" i="171"/>
  <c r="P49" i="171"/>
  <c r="I51" i="171"/>
  <c r="I50" i="171"/>
  <c r="I48" i="171"/>
  <c r="G47" i="171"/>
  <c r="P46" i="171"/>
  <c r="H48" i="171"/>
  <c r="I47" i="171"/>
  <c r="K44" i="171"/>
  <c r="H45" i="171"/>
  <c r="I44" i="171"/>
  <c r="H42" i="171"/>
  <c r="I41" i="171"/>
  <c r="I39" i="171"/>
  <c r="H39" i="171"/>
  <c r="I38" i="171"/>
  <c r="I36" i="171"/>
  <c r="K35" i="171"/>
  <c r="J35" i="171"/>
  <c r="G35" i="171"/>
  <c r="P34" i="171"/>
  <c r="I33" i="171"/>
  <c r="K32" i="171"/>
  <c r="J32" i="171"/>
  <c r="G32" i="171"/>
  <c r="H33" i="171"/>
  <c r="I32" i="171"/>
  <c r="J29" i="171"/>
  <c r="F29" i="171"/>
  <c r="G30" i="171"/>
  <c r="I29" i="171"/>
  <c r="G27" i="171"/>
  <c r="I26" i="171"/>
  <c r="N23" i="171"/>
  <c r="G24" i="171"/>
  <c r="I23" i="171"/>
  <c r="F20" i="171"/>
  <c r="G21" i="171"/>
  <c r="I20" i="171"/>
  <c r="G18" i="171"/>
  <c r="I17" i="171"/>
  <c r="N13" i="171"/>
  <c r="M13" i="171"/>
  <c r="L13" i="171"/>
  <c r="K13" i="171"/>
  <c r="J13" i="171"/>
  <c r="I13" i="171"/>
  <c r="H13" i="171"/>
  <c r="G13" i="171"/>
  <c r="F13" i="171"/>
  <c r="B97" i="170"/>
  <c r="A97" i="170"/>
  <c r="N60" i="170"/>
  <c r="M60" i="170"/>
  <c r="L60" i="170"/>
  <c r="K60" i="170"/>
  <c r="J60" i="170"/>
  <c r="I60" i="170"/>
  <c r="H60" i="170"/>
  <c r="G60" i="170"/>
  <c r="F60" i="170"/>
  <c r="N55" i="170"/>
  <c r="M55" i="170"/>
  <c r="M65" i="170" s="1"/>
  <c r="M72" i="170" s="1"/>
  <c r="L55" i="170"/>
  <c r="L65" i="170" s="1"/>
  <c r="K55" i="170"/>
  <c r="K65" i="170" s="1"/>
  <c r="J55" i="170"/>
  <c r="I55" i="170"/>
  <c r="I65" i="170" s="1"/>
  <c r="H55" i="170"/>
  <c r="G55" i="170"/>
  <c r="F55" i="170"/>
  <c r="N52" i="170"/>
  <c r="N64" i="170" s="1"/>
  <c r="M52" i="170"/>
  <c r="M64" i="170" s="1"/>
  <c r="L52" i="170"/>
  <c r="L64" i="170" s="1"/>
  <c r="K52" i="170"/>
  <c r="J52" i="170"/>
  <c r="J64" i="170" s="1"/>
  <c r="J71" i="170" s="1"/>
  <c r="I52" i="170"/>
  <c r="H52" i="170"/>
  <c r="G52" i="170"/>
  <c r="G64" i="170" s="1"/>
  <c r="F52" i="170"/>
  <c r="F64" i="170" s="1"/>
  <c r="H51" i="170"/>
  <c r="K50" i="170"/>
  <c r="P49" i="170"/>
  <c r="I51" i="170"/>
  <c r="J50" i="170"/>
  <c r="K48" i="170"/>
  <c r="K47" i="170"/>
  <c r="P46" i="170"/>
  <c r="H48" i="170"/>
  <c r="J47" i="170"/>
  <c r="H45" i="170"/>
  <c r="J44" i="170"/>
  <c r="H42" i="170"/>
  <c r="J41" i="170"/>
  <c r="K39" i="170"/>
  <c r="H39" i="170"/>
  <c r="J38" i="170"/>
  <c r="K36" i="170"/>
  <c r="I36" i="170"/>
  <c r="P34" i="170"/>
  <c r="J35" i="170"/>
  <c r="K33" i="170"/>
  <c r="I33" i="170"/>
  <c r="H33" i="170"/>
  <c r="J32" i="170"/>
  <c r="L29" i="170"/>
  <c r="J29" i="170"/>
  <c r="H29" i="170"/>
  <c r="G30" i="170"/>
  <c r="I29" i="170"/>
  <c r="G27" i="170"/>
  <c r="I26" i="170"/>
  <c r="L23" i="170"/>
  <c r="G24" i="170"/>
  <c r="I23" i="170"/>
  <c r="H20" i="170"/>
  <c r="G21" i="170"/>
  <c r="I20" i="170"/>
  <c r="H17" i="170"/>
  <c r="G18" i="170"/>
  <c r="I17" i="170"/>
  <c r="N13" i="170"/>
  <c r="M13" i="170"/>
  <c r="L13" i="170"/>
  <c r="K13" i="170"/>
  <c r="J13" i="170"/>
  <c r="J67" i="170" s="1"/>
  <c r="I13" i="170"/>
  <c r="H13" i="170"/>
  <c r="G13" i="170"/>
  <c r="F13" i="170"/>
  <c r="I42" i="169"/>
  <c r="H42" i="169"/>
  <c r="G42" i="169"/>
  <c r="F42" i="169"/>
  <c r="E42" i="169"/>
  <c r="D42" i="169"/>
  <c r="I39" i="169"/>
  <c r="H39" i="169"/>
  <c r="H46" i="169" s="1"/>
  <c r="G39" i="169"/>
  <c r="G46" i="169" s="1"/>
  <c r="F39" i="169"/>
  <c r="F46" i="169" s="1"/>
  <c r="E39" i="169"/>
  <c r="E46" i="169" s="1"/>
  <c r="D39" i="169"/>
  <c r="D46" i="169" s="1"/>
  <c r="D52" i="169" s="1"/>
  <c r="I37" i="169"/>
  <c r="I45" i="169" s="1"/>
  <c r="I51" i="169" s="1"/>
  <c r="H37" i="169"/>
  <c r="G37" i="169"/>
  <c r="G45" i="169" s="1"/>
  <c r="F37" i="169"/>
  <c r="F45" i="169" s="1"/>
  <c r="E37" i="169"/>
  <c r="E45" i="169" s="1"/>
  <c r="D37" i="169"/>
  <c r="D45" i="169" s="1"/>
  <c r="D51" i="169" s="1"/>
  <c r="I36" i="169"/>
  <c r="H36" i="169"/>
  <c r="G36" i="169"/>
  <c r="F36" i="169"/>
  <c r="E36" i="169"/>
  <c r="K35" i="169"/>
  <c r="L35" i="169" s="1"/>
  <c r="I34" i="169"/>
  <c r="H34" i="169"/>
  <c r="G34" i="169"/>
  <c r="F34" i="169"/>
  <c r="E34" i="169"/>
  <c r="K33" i="169"/>
  <c r="L33" i="169" s="1"/>
  <c r="I32" i="169"/>
  <c r="H32" i="169"/>
  <c r="G32" i="169"/>
  <c r="F32" i="169"/>
  <c r="E32" i="169"/>
  <c r="K31" i="169"/>
  <c r="L31" i="169" s="1"/>
  <c r="I30" i="169"/>
  <c r="H30" i="169"/>
  <c r="G30" i="169"/>
  <c r="F30" i="169"/>
  <c r="K29" i="169"/>
  <c r="L29" i="169" s="1"/>
  <c r="I28" i="169"/>
  <c r="H28" i="169"/>
  <c r="G28" i="169"/>
  <c r="F28" i="169"/>
  <c r="E28" i="169"/>
  <c r="K27" i="169"/>
  <c r="L27" i="169" s="1"/>
  <c r="I26" i="169"/>
  <c r="H26" i="169"/>
  <c r="G26" i="169"/>
  <c r="F26" i="169"/>
  <c r="E26" i="169"/>
  <c r="K25" i="169"/>
  <c r="L25" i="169" s="1"/>
  <c r="I24" i="169"/>
  <c r="H24" i="169"/>
  <c r="G24" i="169"/>
  <c r="F24" i="169"/>
  <c r="E24" i="169"/>
  <c r="K23" i="169"/>
  <c r="L23" i="169" s="1"/>
  <c r="I22" i="169"/>
  <c r="H22" i="169"/>
  <c r="G22" i="169"/>
  <c r="F22" i="169"/>
  <c r="E22" i="169"/>
  <c r="K21" i="169"/>
  <c r="L21" i="169" s="1"/>
  <c r="I20" i="169"/>
  <c r="H20" i="169"/>
  <c r="G20" i="169"/>
  <c r="F20" i="169"/>
  <c r="E20" i="169"/>
  <c r="K19" i="169"/>
  <c r="L19" i="169" s="1"/>
  <c r="I18" i="169"/>
  <c r="H18" i="169"/>
  <c r="G18" i="169"/>
  <c r="F18" i="169"/>
  <c r="E18" i="169"/>
  <c r="K17" i="169"/>
  <c r="L17" i="169" s="1"/>
  <c r="I16" i="169"/>
  <c r="H16" i="169"/>
  <c r="G16" i="169"/>
  <c r="F16" i="169"/>
  <c r="K16" i="169" s="1"/>
  <c r="L16" i="169" s="1"/>
  <c r="E16" i="169"/>
  <c r="K15" i="169"/>
  <c r="L15" i="169" s="1"/>
  <c r="I14" i="169"/>
  <c r="H14" i="169"/>
  <c r="G14" i="169"/>
  <c r="F14" i="169"/>
  <c r="E14" i="169"/>
  <c r="K13" i="169"/>
  <c r="L13" i="169" s="1"/>
  <c r="I11" i="169"/>
  <c r="H11" i="169"/>
  <c r="G11" i="169"/>
  <c r="F11" i="169"/>
  <c r="E11" i="169"/>
  <c r="D11" i="169"/>
  <c r="B98" i="167"/>
  <c r="A98" i="167"/>
  <c r="Q70" i="167"/>
  <c r="P70" i="167"/>
  <c r="R69" i="167"/>
  <c r="Q69" i="167"/>
  <c r="P69" i="167"/>
  <c r="Q61" i="167"/>
  <c r="P61" i="167"/>
  <c r="O61" i="167"/>
  <c r="N61" i="167"/>
  <c r="M61" i="167"/>
  <c r="L61" i="167"/>
  <c r="K61" i="167"/>
  <c r="J61" i="167"/>
  <c r="I61" i="167"/>
  <c r="G61" i="167"/>
  <c r="F61" i="167"/>
  <c r="E61" i="167"/>
  <c r="S57" i="167"/>
  <c r="T57" i="167" s="1"/>
  <c r="Q56" i="167"/>
  <c r="Q66" i="167" s="1"/>
  <c r="Q73" i="167" s="1"/>
  <c r="P56" i="167"/>
  <c r="P66" i="167" s="1"/>
  <c r="O56" i="167"/>
  <c r="O66" i="167" s="1"/>
  <c r="N56" i="167"/>
  <c r="M56" i="167"/>
  <c r="M66" i="167" s="1"/>
  <c r="L56" i="167"/>
  <c r="L66" i="167" s="1"/>
  <c r="K56" i="167"/>
  <c r="J56" i="167"/>
  <c r="I56" i="167"/>
  <c r="I66" i="167" s="1"/>
  <c r="G56" i="167"/>
  <c r="G66" i="167" s="1"/>
  <c r="F56" i="167"/>
  <c r="F66" i="167" s="1"/>
  <c r="E56" i="167"/>
  <c r="E66" i="167" s="1"/>
  <c r="S55" i="167"/>
  <c r="T55" i="167" s="1"/>
  <c r="S54" i="167"/>
  <c r="T54" i="167" s="1"/>
  <c r="Q53" i="167"/>
  <c r="Q65" i="167" s="1"/>
  <c r="Q72" i="167" s="1"/>
  <c r="P53" i="167"/>
  <c r="P65" i="167" s="1"/>
  <c r="O53" i="167"/>
  <c r="O65" i="167" s="1"/>
  <c r="N53" i="167"/>
  <c r="N65" i="167" s="1"/>
  <c r="M53" i="167"/>
  <c r="M65" i="167" s="1"/>
  <c r="L53" i="167"/>
  <c r="K53" i="167"/>
  <c r="K65" i="167" s="1"/>
  <c r="J53" i="167"/>
  <c r="J65" i="167" s="1"/>
  <c r="I53" i="167"/>
  <c r="G53" i="167"/>
  <c r="G65" i="167" s="1"/>
  <c r="F53" i="167"/>
  <c r="F65" i="167" s="1"/>
  <c r="E53" i="167"/>
  <c r="E65" i="167" s="1"/>
  <c r="S52" i="167"/>
  <c r="T52" i="167" s="1"/>
  <c r="S51" i="167"/>
  <c r="T51" i="167" s="1"/>
  <c r="L51" i="167"/>
  <c r="E51" i="167"/>
  <c r="S49" i="167"/>
  <c r="T49" i="167" s="1"/>
  <c r="O49" i="167"/>
  <c r="N49" i="167"/>
  <c r="M49" i="167"/>
  <c r="L49" i="167"/>
  <c r="K49" i="167"/>
  <c r="J49" i="167"/>
  <c r="S48" i="167"/>
  <c r="T48" i="167" s="1"/>
  <c r="O48" i="167"/>
  <c r="G48" i="167"/>
  <c r="S46" i="167"/>
  <c r="T46" i="167" s="1"/>
  <c r="O46" i="167"/>
  <c r="N46" i="167"/>
  <c r="M46" i="167"/>
  <c r="L46" i="167"/>
  <c r="K46" i="167"/>
  <c r="S45" i="167"/>
  <c r="T45" i="167" s="1"/>
  <c r="Q45" i="167"/>
  <c r="M45" i="167"/>
  <c r="L45" i="167"/>
  <c r="K45" i="167"/>
  <c r="J45" i="167"/>
  <c r="F45" i="167"/>
  <c r="S43" i="167"/>
  <c r="T43" i="167" s="1"/>
  <c r="O43" i="167"/>
  <c r="N43" i="167"/>
  <c r="M43" i="167"/>
  <c r="L43" i="167"/>
  <c r="K43" i="167"/>
  <c r="J43" i="167"/>
  <c r="S42" i="167"/>
  <c r="T42" i="167" s="1"/>
  <c r="G42" i="167"/>
  <c r="F42" i="167"/>
  <c r="O42" i="167"/>
  <c r="S40" i="167"/>
  <c r="T40" i="167" s="1"/>
  <c r="O40" i="167"/>
  <c r="N40" i="167"/>
  <c r="M40" i="167"/>
  <c r="L40" i="167"/>
  <c r="K40" i="167"/>
  <c r="J40" i="167"/>
  <c r="S39" i="167"/>
  <c r="T39" i="167" s="1"/>
  <c r="J39" i="167"/>
  <c r="G39" i="167"/>
  <c r="S37" i="167"/>
  <c r="T37" i="167" s="1"/>
  <c r="O37" i="167"/>
  <c r="N37" i="167"/>
  <c r="M37" i="167"/>
  <c r="L37" i="167"/>
  <c r="K37" i="167"/>
  <c r="J37" i="167"/>
  <c r="S36" i="167"/>
  <c r="T36" i="167" s="1"/>
  <c r="P36" i="167"/>
  <c r="T35" i="167"/>
  <c r="S34" i="167"/>
  <c r="T34" i="167" s="1"/>
  <c r="O34" i="167"/>
  <c r="N34" i="167"/>
  <c r="M34" i="167"/>
  <c r="L34" i="167"/>
  <c r="K34" i="167"/>
  <c r="J34" i="167"/>
  <c r="S33" i="167"/>
  <c r="T33" i="167" s="1"/>
  <c r="P33" i="167"/>
  <c r="S31" i="167"/>
  <c r="T31" i="167" s="1"/>
  <c r="S30" i="167"/>
  <c r="T30" i="167" s="1"/>
  <c r="P30" i="167"/>
  <c r="O30" i="167"/>
  <c r="L30" i="167"/>
  <c r="K30" i="167"/>
  <c r="I30" i="167"/>
  <c r="J30" i="167"/>
  <c r="S29" i="167"/>
  <c r="T29" i="167" s="1"/>
  <c r="S28" i="167"/>
  <c r="T28" i="167" s="1"/>
  <c r="O28" i="167"/>
  <c r="N28" i="167"/>
  <c r="M28" i="167"/>
  <c r="L28" i="167"/>
  <c r="K28" i="167"/>
  <c r="J28" i="167"/>
  <c r="S27" i="167"/>
  <c r="T27" i="167" s="1"/>
  <c r="O27" i="167"/>
  <c r="J27" i="167"/>
  <c r="S26" i="167"/>
  <c r="T26" i="167" s="1"/>
  <c r="S25" i="167"/>
  <c r="T25" i="167" s="1"/>
  <c r="S24" i="167"/>
  <c r="T24" i="167" s="1"/>
  <c r="P24" i="167"/>
  <c r="S22" i="167"/>
  <c r="T22" i="167" s="1"/>
  <c r="O22" i="167"/>
  <c r="N22" i="167"/>
  <c r="M22" i="167"/>
  <c r="L22" i="167"/>
  <c r="K22" i="167"/>
  <c r="J22" i="167"/>
  <c r="S21" i="167"/>
  <c r="T21" i="167" s="1"/>
  <c r="P21" i="167"/>
  <c r="N21" i="167"/>
  <c r="L21" i="167"/>
  <c r="I21" i="167"/>
  <c r="O21" i="167"/>
  <c r="S19" i="167"/>
  <c r="T19" i="167" s="1"/>
  <c r="O19" i="167"/>
  <c r="N19" i="167"/>
  <c r="M19" i="167"/>
  <c r="L19" i="167"/>
  <c r="K19" i="167"/>
  <c r="J19" i="167"/>
  <c r="S18" i="167"/>
  <c r="T18" i="167" s="1"/>
  <c r="O18" i="167"/>
  <c r="M18" i="167"/>
  <c r="J18" i="167"/>
  <c r="T17" i="167"/>
  <c r="S16" i="167"/>
  <c r="T16" i="167" s="1"/>
  <c r="S15" i="167"/>
  <c r="T15" i="167" s="1"/>
  <c r="Q14" i="167"/>
  <c r="Q68" i="167" s="1"/>
  <c r="P14" i="167"/>
  <c r="O14" i="167"/>
  <c r="N14" i="167"/>
  <c r="M14" i="167"/>
  <c r="L14" i="167"/>
  <c r="K14" i="167"/>
  <c r="J14" i="167"/>
  <c r="I14" i="167"/>
  <c r="G14" i="167"/>
  <c r="F14" i="167"/>
  <c r="E14" i="167"/>
  <c r="B97" i="168"/>
  <c r="A97" i="168"/>
  <c r="L69" i="168"/>
  <c r="M60" i="168"/>
  <c r="L60" i="168"/>
  <c r="K60" i="168"/>
  <c r="J60" i="168"/>
  <c r="I60" i="168"/>
  <c r="H60" i="168"/>
  <c r="G60" i="168"/>
  <c r="F60" i="168"/>
  <c r="E60" i="168"/>
  <c r="D60" i="168"/>
  <c r="M55" i="168"/>
  <c r="L55" i="168"/>
  <c r="L65" i="168" s="1"/>
  <c r="K55" i="168"/>
  <c r="J55" i="168"/>
  <c r="I55" i="168"/>
  <c r="H55" i="168"/>
  <c r="G55" i="168"/>
  <c r="F55" i="168"/>
  <c r="E55" i="168"/>
  <c r="D55" i="168"/>
  <c r="M52" i="168"/>
  <c r="L52" i="168"/>
  <c r="L64" i="168" s="1"/>
  <c r="K52" i="168"/>
  <c r="J52" i="168"/>
  <c r="J64" i="168" s="1"/>
  <c r="I52" i="168"/>
  <c r="I64" i="168" s="1"/>
  <c r="H52" i="168"/>
  <c r="G52" i="168"/>
  <c r="G64" i="168" s="1"/>
  <c r="F52" i="168"/>
  <c r="E52" i="168"/>
  <c r="D52" i="168"/>
  <c r="O49" i="168"/>
  <c r="P49" i="168" s="1"/>
  <c r="O47" i="168"/>
  <c r="P47" i="168" s="1"/>
  <c r="O46" i="168"/>
  <c r="P46" i="168" s="1"/>
  <c r="O43" i="168"/>
  <c r="P43" i="168" s="1"/>
  <c r="O40" i="168"/>
  <c r="P40" i="168" s="1"/>
  <c r="O37" i="168"/>
  <c r="P37" i="168" s="1"/>
  <c r="O34" i="168"/>
  <c r="P34" i="168" s="1"/>
  <c r="O32" i="168"/>
  <c r="P32" i="168" s="1"/>
  <c r="O31" i="168"/>
  <c r="P31" i="168" s="1"/>
  <c r="O28" i="168"/>
  <c r="P28" i="168" s="1"/>
  <c r="O25" i="168"/>
  <c r="P25" i="168" s="1"/>
  <c r="O22" i="168"/>
  <c r="P22" i="168" s="1"/>
  <c r="O19" i="168"/>
  <c r="P19" i="168" s="1"/>
  <c r="O16" i="168"/>
  <c r="P16" i="168" s="1"/>
  <c r="M13" i="168"/>
  <c r="L13" i="168"/>
  <c r="K13" i="168"/>
  <c r="J13" i="168"/>
  <c r="I13" i="168"/>
  <c r="H13" i="168"/>
  <c r="G13" i="168"/>
  <c r="F13" i="168"/>
  <c r="E13" i="168"/>
  <c r="D13" i="168"/>
  <c r="E51" i="173" l="1"/>
  <c r="E52" i="173"/>
  <c r="M71" i="170"/>
  <c r="G48" i="169"/>
  <c r="J72" i="167"/>
  <c r="O72" i="167"/>
  <c r="J68" i="167"/>
  <c r="O73" i="167"/>
  <c r="L68" i="167"/>
  <c r="L73" i="167"/>
  <c r="M73" i="167"/>
  <c r="M72" i="167"/>
  <c r="M65" i="168"/>
  <c r="V56" i="167"/>
  <c r="M64" i="168"/>
  <c r="V53" i="167"/>
  <c r="D51" i="173"/>
  <c r="K24" i="172"/>
  <c r="L24" i="172"/>
  <c r="J24" i="172"/>
  <c r="I24" i="172"/>
  <c r="P24" i="172"/>
  <c r="H24" i="172"/>
  <c r="O24" i="172"/>
  <c r="G24" i="172"/>
  <c r="N24" i="172"/>
  <c r="F24" i="172"/>
  <c r="M24" i="172"/>
  <c r="E24" i="172"/>
  <c r="O22" i="172"/>
  <c r="G22" i="172"/>
  <c r="N22" i="172"/>
  <c r="F22" i="172"/>
  <c r="E22" i="172"/>
  <c r="M22" i="172"/>
  <c r="L22" i="172"/>
  <c r="K22" i="172"/>
  <c r="J22" i="172"/>
  <c r="H22" i="172"/>
  <c r="I22" i="172"/>
  <c r="P22" i="172"/>
  <c r="K20" i="172"/>
  <c r="J20" i="172"/>
  <c r="P20" i="172"/>
  <c r="I20" i="172"/>
  <c r="H20" i="172"/>
  <c r="L20" i="172"/>
  <c r="O20" i="172"/>
  <c r="G20" i="172"/>
  <c r="N20" i="172"/>
  <c r="F20" i="172"/>
  <c r="M20" i="172"/>
  <c r="E20" i="172"/>
  <c r="O18" i="172"/>
  <c r="G18" i="172"/>
  <c r="N18" i="172"/>
  <c r="F18" i="172"/>
  <c r="M18" i="172"/>
  <c r="E18" i="172"/>
  <c r="J18" i="172"/>
  <c r="L18" i="172"/>
  <c r="K18" i="172"/>
  <c r="P18" i="172"/>
  <c r="H18" i="172"/>
  <c r="I18" i="172"/>
  <c r="F16" i="172"/>
  <c r="J16" i="172"/>
  <c r="N16" i="172"/>
  <c r="I16" i="172"/>
  <c r="H16" i="172"/>
  <c r="M16" i="172"/>
  <c r="O16" i="172"/>
  <c r="G16" i="172"/>
  <c r="E16" i="172"/>
  <c r="L16" i="172"/>
  <c r="D65" i="168"/>
  <c r="H56" i="168"/>
  <c r="G56" i="168"/>
  <c r="F56" i="168"/>
  <c r="M56" i="168"/>
  <c r="E56" i="168"/>
  <c r="L56" i="168"/>
  <c r="K56" i="168"/>
  <c r="J56" i="168"/>
  <c r="I56" i="168"/>
  <c r="D64" i="168"/>
  <c r="I53" i="168"/>
  <c r="M53" i="168"/>
  <c r="H53" i="168"/>
  <c r="J53" i="168"/>
  <c r="G53" i="168"/>
  <c r="E53" i="168"/>
  <c r="F53" i="168"/>
  <c r="L53" i="168"/>
  <c r="K53" i="168"/>
  <c r="E14" i="168"/>
  <c r="F14" i="168"/>
  <c r="M14" i="168"/>
  <c r="L14" i="168"/>
  <c r="G14" i="168"/>
  <c r="K14" i="168"/>
  <c r="J14" i="168"/>
  <c r="I14" i="168"/>
  <c r="H14" i="168"/>
  <c r="F48" i="174"/>
  <c r="F52" i="174"/>
  <c r="F51" i="174"/>
  <c r="F40" i="174"/>
  <c r="E52" i="174"/>
  <c r="E43" i="174"/>
  <c r="E51" i="174"/>
  <c r="I18" i="174"/>
  <c r="J18" i="174" s="1"/>
  <c r="F12" i="174"/>
  <c r="I36" i="174"/>
  <c r="J36" i="174" s="1"/>
  <c r="I33" i="174"/>
  <c r="J33" i="174" s="1"/>
  <c r="I34" i="174"/>
  <c r="J34" i="174" s="1"/>
  <c r="D46" i="174"/>
  <c r="D52" i="174" s="1"/>
  <c r="I31" i="174"/>
  <c r="J31" i="174" s="1"/>
  <c r="D51" i="174"/>
  <c r="G39" i="174"/>
  <c r="G40" i="174" s="1"/>
  <c r="I32" i="174"/>
  <c r="J32" i="174" s="1"/>
  <c r="I29" i="174"/>
  <c r="J29" i="174" s="1"/>
  <c r="G37" i="174"/>
  <c r="I37" i="174" s="1"/>
  <c r="J37" i="174" s="1"/>
  <c r="G30" i="174"/>
  <c r="I30" i="174" s="1"/>
  <c r="J30" i="174" s="1"/>
  <c r="I27" i="174"/>
  <c r="J27" i="174" s="1"/>
  <c r="E38" i="174"/>
  <c r="G42" i="174"/>
  <c r="G43" i="174" s="1"/>
  <c r="G28" i="174"/>
  <c r="I28" i="174" s="1"/>
  <c r="J28" i="174" s="1"/>
  <c r="F43" i="174"/>
  <c r="F49" i="174" s="1"/>
  <c r="I25" i="174"/>
  <c r="J25" i="174" s="1"/>
  <c r="G26" i="174"/>
  <c r="I26" i="174" s="1"/>
  <c r="J26" i="174" s="1"/>
  <c r="G24" i="174"/>
  <c r="I24" i="174" s="1"/>
  <c r="J24" i="174" s="1"/>
  <c r="I22" i="174"/>
  <c r="J22" i="174" s="1"/>
  <c r="I19" i="174"/>
  <c r="J19" i="174" s="1"/>
  <c r="I20" i="174"/>
  <c r="J20" i="174" s="1"/>
  <c r="I17" i="174"/>
  <c r="J17" i="174" s="1"/>
  <c r="I16" i="174"/>
  <c r="J16" i="174" s="1"/>
  <c r="I13" i="174"/>
  <c r="J13" i="174" s="1"/>
  <c r="E12" i="174"/>
  <c r="G11" i="174"/>
  <c r="G12" i="174" s="1"/>
  <c r="F48" i="173"/>
  <c r="F51" i="173"/>
  <c r="F52" i="173"/>
  <c r="I32" i="173"/>
  <c r="J32" i="173" s="1"/>
  <c r="F43" i="173"/>
  <c r="E12" i="173"/>
  <c r="I35" i="173"/>
  <c r="J35" i="173" s="1"/>
  <c r="I36" i="173"/>
  <c r="J36" i="173" s="1"/>
  <c r="I33" i="173"/>
  <c r="J33" i="173" s="1"/>
  <c r="G42" i="173"/>
  <c r="G43" i="173" s="1"/>
  <c r="I29" i="173"/>
  <c r="J29" i="173" s="1"/>
  <c r="G39" i="173"/>
  <c r="G40" i="173" s="1"/>
  <c r="G37" i="173"/>
  <c r="I37" i="173" s="1"/>
  <c r="J37" i="173" s="1"/>
  <c r="E38" i="173"/>
  <c r="F38" i="173"/>
  <c r="E43" i="173"/>
  <c r="D48" i="173"/>
  <c r="I14" i="173"/>
  <c r="J14" i="173" s="1"/>
  <c r="F12" i="173"/>
  <c r="P36" i="172"/>
  <c r="H36" i="172"/>
  <c r="O36" i="172"/>
  <c r="G36" i="172"/>
  <c r="N36" i="172"/>
  <c r="F36" i="172"/>
  <c r="M36" i="172"/>
  <c r="E36" i="172"/>
  <c r="L36" i="172"/>
  <c r="K36" i="172"/>
  <c r="J36" i="172"/>
  <c r="I36" i="172"/>
  <c r="K51" i="172"/>
  <c r="L34" i="172"/>
  <c r="K34" i="172"/>
  <c r="J34" i="172"/>
  <c r="I34" i="172"/>
  <c r="P34" i="172"/>
  <c r="H34" i="172"/>
  <c r="O34" i="172"/>
  <c r="G34" i="172"/>
  <c r="N34" i="172"/>
  <c r="F34" i="172"/>
  <c r="M34" i="172"/>
  <c r="E34" i="172"/>
  <c r="P54" i="172"/>
  <c r="P32" i="172"/>
  <c r="H32" i="172"/>
  <c r="O32" i="172"/>
  <c r="G32" i="172"/>
  <c r="N32" i="172"/>
  <c r="F32" i="172"/>
  <c r="M32" i="172"/>
  <c r="E32" i="172"/>
  <c r="L32" i="172"/>
  <c r="K32" i="172"/>
  <c r="J32" i="172"/>
  <c r="I32" i="172"/>
  <c r="K49" i="172"/>
  <c r="K55" i="172" s="1"/>
  <c r="P30" i="172"/>
  <c r="H30" i="172"/>
  <c r="I30" i="172"/>
  <c r="O30" i="172"/>
  <c r="G30" i="172"/>
  <c r="N30" i="172"/>
  <c r="F30" i="172"/>
  <c r="M30" i="172"/>
  <c r="E30" i="172"/>
  <c r="L30" i="172"/>
  <c r="K30" i="172"/>
  <c r="J30" i="172"/>
  <c r="F49" i="172"/>
  <c r="F55" i="172" s="1"/>
  <c r="N49" i="172"/>
  <c r="N55" i="172" s="1"/>
  <c r="G49" i="172"/>
  <c r="G55" i="172" s="1"/>
  <c r="O49" i="172"/>
  <c r="O55" i="172" s="1"/>
  <c r="H49" i="172"/>
  <c r="H55" i="172" s="1"/>
  <c r="P49" i="172"/>
  <c r="P55" i="172" s="1"/>
  <c r="I49" i="172"/>
  <c r="I55" i="172" s="1"/>
  <c r="J49" i="172"/>
  <c r="J55" i="172" s="1"/>
  <c r="I48" i="172"/>
  <c r="I54" i="172" s="1"/>
  <c r="J48" i="172"/>
  <c r="J54" i="172" s="1"/>
  <c r="K48" i="172"/>
  <c r="K54" i="172" s="1"/>
  <c r="L48" i="172"/>
  <c r="L54" i="172" s="1"/>
  <c r="E48" i="172"/>
  <c r="E54" i="172" s="1"/>
  <c r="M48" i="172"/>
  <c r="M54" i="172" s="1"/>
  <c r="F48" i="172"/>
  <c r="F54" i="172" s="1"/>
  <c r="N48" i="172"/>
  <c r="N54" i="172" s="1"/>
  <c r="G48" i="172"/>
  <c r="G54" i="172" s="1"/>
  <c r="O48" i="172"/>
  <c r="O54" i="172" s="1"/>
  <c r="P28" i="172"/>
  <c r="H28" i="172"/>
  <c r="O28" i="172"/>
  <c r="G28" i="172"/>
  <c r="N28" i="172"/>
  <c r="F28" i="172"/>
  <c r="M28" i="172"/>
  <c r="E28" i="172"/>
  <c r="L28" i="172"/>
  <c r="K28" i="172"/>
  <c r="J28" i="172"/>
  <c r="I28" i="172"/>
  <c r="H48" i="172"/>
  <c r="H54" i="172" s="1"/>
  <c r="L26" i="172"/>
  <c r="K26" i="172"/>
  <c r="J26" i="172"/>
  <c r="I26" i="172"/>
  <c r="P26" i="172"/>
  <c r="H26" i="172"/>
  <c r="E26" i="172"/>
  <c r="O26" i="172"/>
  <c r="G26" i="172"/>
  <c r="N26" i="172"/>
  <c r="F26" i="172"/>
  <c r="M26" i="172"/>
  <c r="P51" i="172"/>
  <c r="D37" i="172"/>
  <c r="I38" i="172" s="1"/>
  <c r="D39" i="172"/>
  <c r="M40" i="172" s="1"/>
  <c r="D11" i="172"/>
  <c r="G51" i="172"/>
  <c r="O51" i="172"/>
  <c r="E51" i="172"/>
  <c r="M51" i="172"/>
  <c r="F51" i="172"/>
  <c r="N51" i="172"/>
  <c r="H51" i="172"/>
  <c r="F71" i="171"/>
  <c r="N71" i="171"/>
  <c r="J72" i="171"/>
  <c r="M72" i="171"/>
  <c r="I71" i="171"/>
  <c r="I67" i="171"/>
  <c r="M71" i="171"/>
  <c r="K71" i="171"/>
  <c r="K72" i="171"/>
  <c r="I72" i="171"/>
  <c r="G71" i="171"/>
  <c r="L72" i="171"/>
  <c r="H67" i="171"/>
  <c r="L71" i="171"/>
  <c r="L67" i="171"/>
  <c r="L72" i="170"/>
  <c r="H67" i="170"/>
  <c r="G67" i="170"/>
  <c r="F71" i="170"/>
  <c r="N71" i="170"/>
  <c r="I67" i="170"/>
  <c r="I72" i="170"/>
  <c r="G71" i="170"/>
  <c r="K72" i="170"/>
  <c r="L71" i="170"/>
  <c r="K11" i="169"/>
  <c r="L11" i="169" s="1"/>
  <c r="G52" i="169"/>
  <c r="G51" i="169"/>
  <c r="K32" i="169"/>
  <c r="L32" i="169" s="1"/>
  <c r="K24" i="169"/>
  <c r="L24" i="169" s="1"/>
  <c r="K34" i="169"/>
  <c r="L34" i="169" s="1"/>
  <c r="F52" i="169"/>
  <c r="K36" i="169"/>
  <c r="L36" i="169" s="1"/>
  <c r="K28" i="169"/>
  <c r="L28" i="169" s="1"/>
  <c r="E52" i="169"/>
  <c r="E51" i="169"/>
  <c r="F51" i="169"/>
  <c r="H52" i="169"/>
  <c r="K30" i="169"/>
  <c r="L30" i="169" s="1"/>
  <c r="K26" i="169"/>
  <c r="L26" i="169" s="1"/>
  <c r="I43" i="169"/>
  <c r="K22" i="169"/>
  <c r="L22" i="169" s="1"/>
  <c r="K20" i="169"/>
  <c r="L20" i="169" s="1"/>
  <c r="K18" i="169"/>
  <c r="L18" i="169" s="1"/>
  <c r="E48" i="169"/>
  <c r="F48" i="169"/>
  <c r="H48" i="169"/>
  <c r="I48" i="169"/>
  <c r="K14" i="169"/>
  <c r="L14" i="169" s="1"/>
  <c r="H12" i="169"/>
  <c r="I38" i="169"/>
  <c r="I40" i="169"/>
  <c r="F40" i="169"/>
  <c r="G43" i="169"/>
  <c r="G38" i="169"/>
  <c r="H38" i="169"/>
  <c r="E43" i="169"/>
  <c r="I12" i="169"/>
  <c r="D48" i="169"/>
  <c r="F12" i="169"/>
  <c r="M68" i="167"/>
  <c r="O68" i="167"/>
  <c r="N72" i="167"/>
  <c r="N68" i="167"/>
  <c r="K55" i="167"/>
  <c r="O63" i="167"/>
  <c r="K72" i="167"/>
  <c r="L16" i="167"/>
  <c r="M62" i="167"/>
  <c r="L62" i="167"/>
  <c r="P72" i="167"/>
  <c r="P68" i="167"/>
  <c r="P73" i="167"/>
  <c r="N58" i="167"/>
  <c r="I73" i="167"/>
  <c r="J58" i="167"/>
  <c r="K58" i="167"/>
  <c r="L58" i="167"/>
  <c r="O58" i="167"/>
  <c r="K63" i="167"/>
  <c r="J63" i="167"/>
  <c r="N55" i="167"/>
  <c r="L63" i="167"/>
  <c r="M63" i="167"/>
  <c r="N63" i="167"/>
  <c r="Q62" i="167"/>
  <c r="P62" i="167"/>
  <c r="I62" i="167"/>
  <c r="K16" i="167"/>
  <c r="G72" i="167"/>
  <c r="G73" i="167"/>
  <c r="F72" i="167"/>
  <c r="F73" i="167"/>
  <c r="F68" i="167"/>
  <c r="E73" i="167"/>
  <c r="E72" i="167"/>
  <c r="G68" i="167"/>
  <c r="I71" i="168"/>
  <c r="K67" i="168"/>
  <c r="M72" i="168"/>
  <c r="M71" i="168"/>
  <c r="M67" i="168"/>
  <c r="O20" i="168"/>
  <c r="P20" i="168" s="1"/>
  <c r="L71" i="168"/>
  <c r="O41" i="168"/>
  <c r="P41" i="168" s="1"/>
  <c r="L72" i="168"/>
  <c r="O35" i="168"/>
  <c r="P35" i="168" s="1"/>
  <c r="O26" i="168"/>
  <c r="P26" i="168" s="1"/>
  <c r="O23" i="168"/>
  <c r="P23" i="168" s="1"/>
  <c r="O50" i="168"/>
  <c r="P50" i="168" s="1"/>
  <c r="E65" i="168"/>
  <c r="E72" i="168" s="1"/>
  <c r="J57" i="168"/>
  <c r="H57" i="168"/>
  <c r="G57" i="168"/>
  <c r="F57" i="168"/>
  <c r="K57" i="168"/>
  <c r="I57" i="168"/>
  <c r="E64" i="168"/>
  <c r="E71" i="168" s="1"/>
  <c r="F54" i="168"/>
  <c r="K54" i="168"/>
  <c r="J54" i="168"/>
  <c r="I54" i="168"/>
  <c r="H54" i="168"/>
  <c r="G54" i="168"/>
  <c r="E67" i="168"/>
  <c r="K15" i="168"/>
  <c r="F15" i="168"/>
  <c r="J15" i="168"/>
  <c r="H15" i="168"/>
  <c r="I15" i="168"/>
  <c r="G15" i="168"/>
  <c r="K61" i="168"/>
  <c r="G62" i="168"/>
  <c r="O44" i="168"/>
  <c r="P44" i="168" s="1"/>
  <c r="F65" i="168"/>
  <c r="F72" i="168" s="1"/>
  <c r="H65" i="168"/>
  <c r="H72" i="168" s="1"/>
  <c r="H62" i="168"/>
  <c r="J62" i="168"/>
  <c r="K64" i="168"/>
  <c r="K71" i="168" s="1"/>
  <c r="J67" i="168"/>
  <c r="K62" i="168"/>
  <c r="O52" i="168"/>
  <c r="P52" i="168" s="1"/>
  <c r="G71" i="168"/>
  <c r="F62" i="168"/>
  <c r="J71" i="168"/>
  <c r="F67" i="168"/>
  <c r="G67" i="168"/>
  <c r="D71" i="168"/>
  <c r="D72" i="168"/>
  <c r="O38" i="168"/>
  <c r="P38" i="168" s="1"/>
  <c r="L61" i="168"/>
  <c r="E61" i="168"/>
  <c r="M61" i="168"/>
  <c r="O29" i="168"/>
  <c r="P29" i="168" s="1"/>
  <c r="O17" i="168"/>
  <c r="P17" i="168" s="1"/>
  <c r="F72" i="131"/>
  <c r="F65" i="131"/>
  <c r="F71" i="131"/>
  <c r="F68" i="131"/>
  <c r="F16" i="131"/>
  <c r="P43" i="170"/>
  <c r="Q43" i="170" s="1"/>
  <c r="Q18" i="167"/>
  <c r="M21" i="167"/>
  <c r="L24" i="167"/>
  <c r="M39" i="167"/>
  <c r="P45" i="167"/>
  <c r="L48" i="167"/>
  <c r="I51" i="167"/>
  <c r="L20" i="170"/>
  <c r="H26" i="170"/>
  <c r="E60" i="170"/>
  <c r="L62" i="170" s="1"/>
  <c r="P37" i="170"/>
  <c r="Q37" i="170" s="1"/>
  <c r="K41" i="170"/>
  <c r="G45" i="170"/>
  <c r="I48" i="170"/>
  <c r="L51" i="170"/>
  <c r="F17" i="171"/>
  <c r="N20" i="171"/>
  <c r="F26" i="171"/>
  <c r="E60" i="171"/>
  <c r="F62" i="171" s="1"/>
  <c r="P37" i="171"/>
  <c r="Q37" i="171" s="1"/>
  <c r="G41" i="171"/>
  <c r="J44" i="171"/>
  <c r="K47" i="171"/>
  <c r="J51" i="171"/>
  <c r="N24" i="167"/>
  <c r="G36" i="167"/>
  <c r="M48" i="167"/>
  <c r="G38" i="171"/>
  <c r="I18" i="167"/>
  <c r="Q24" i="167"/>
  <c r="K27" i="167"/>
  <c r="Q30" i="167"/>
  <c r="M36" i="167"/>
  <c r="N48" i="167"/>
  <c r="M51" i="167"/>
  <c r="J17" i="170"/>
  <c r="L26" i="170"/>
  <c r="P31" i="170"/>
  <c r="K35" i="170"/>
  <c r="G39" i="170"/>
  <c r="I42" i="170"/>
  <c r="K45" i="170"/>
  <c r="E55" i="170"/>
  <c r="M57" i="170" s="1"/>
  <c r="N17" i="171"/>
  <c r="N26" i="171"/>
  <c r="P31" i="171"/>
  <c r="Q31" i="171" s="1"/>
  <c r="J38" i="171"/>
  <c r="K41" i="171"/>
  <c r="I45" i="171"/>
  <c r="P27" i="167"/>
  <c r="I27" i="167"/>
  <c r="D56" i="167"/>
  <c r="G42" i="170"/>
  <c r="K18" i="167"/>
  <c r="Q21" i="167"/>
  <c r="L27" i="167"/>
  <c r="I45" i="167"/>
  <c r="P48" i="167"/>
  <c r="N51" i="167"/>
  <c r="L17" i="170"/>
  <c r="H23" i="170"/>
  <c r="K32" i="170"/>
  <c r="G36" i="170"/>
  <c r="I39" i="170"/>
  <c r="K42" i="170"/>
  <c r="H18" i="171"/>
  <c r="F23" i="171"/>
  <c r="K38" i="171"/>
  <c r="I42" i="171"/>
  <c r="K51" i="167"/>
  <c r="J26" i="170"/>
  <c r="K38" i="170"/>
  <c r="I45" i="170"/>
  <c r="J17" i="171"/>
  <c r="J26" i="171"/>
  <c r="J41" i="171"/>
  <c r="D52" i="171"/>
  <c r="M53" i="171" s="1"/>
  <c r="L18" i="167"/>
  <c r="S23" i="167"/>
  <c r="T23" i="167" s="1"/>
  <c r="M27" i="167"/>
  <c r="E42" i="167"/>
  <c r="Q48" i="167"/>
  <c r="Q51" i="167"/>
  <c r="D13" i="170"/>
  <c r="G14" i="170" s="1"/>
  <c r="J23" i="170"/>
  <c r="G33" i="170"/>
  <c r="J23" i="171"/>
  <c r="P43" i="171"/>
  <c r="Q43" i="171" s="1"/>
  <c r="P18" i="167"/>
  <c r="I24" i="167"/>
  <c r="Q27" i="167"/>
  <c r="H61" i="167"/>
  <c r="J62" i="167" s="1"/>
  <c r="F39" i="167"/>
  <c r="D53" i="167"/>
  <c r="F54" i="167" s="1"/>
  <c r="O45" i="167"/>
  <c r="I48" i="167"/>
  <c r="J20" i="170"/>
  <c r="P40" i="170"/>
  <c r="Q40" i="170" s="1"/>
  <c r="K44" i="170"/>
  <c r="G48" i="170"/>
  <c r="J51" i="170"/>
  <c r="J20" i="171"/>
  <c r="N29" i="171"/>
  <c r="D60" i="171"/>
  <c r="L61" i="171" s="1"/>
  <c r="P40" i="171"/>
  <c r="Q40" i="171" s="1"/>
  <c r="G44" i="171"/>
  <c r="J47" i="171"/>
  <c r="K50" i="171"/>
  <c r="I14" i="174"/>
  <c r="J14" i="174" s="1"/>
  <c r="D48" i="174"/>
  <c r="E48" i="174"/>
  <c r="F38" i="174"/>
  <c r="E40" i="174"/>
  <c r="I30" i="173"/>
  <c r="J30" i="173" s="1"/>
  <c r="I34" i="173"/>
  <c r="J34" i="173" s="1"/>
  <c r="I28" i="173"/>
  <c r="J28" i="173" s="1"/>
  <c r="G16" i="173"/>
  <c r="I16" i="173" s="1"/>
  <c r="J16" i="173" s="1"/>
  <c r="G18" i="173"/>
  <c r="I18" i="173" s="1"/>
  <c r="J18" i="173" s="1"/>
  <c r="G20" i="173"/>
  <c r="I20" i="173" s="1"/>
  <c r="J20" i="173" s="1"/>
  <c r="G22" i="173"/>
  <c r="I22" i="173" s="1"/>
  <c r="J22" i="173" s="1"/>
  <c r="G24" i="173"/>
  <c r="I24" i="173" s="1"/>
  <c r="J24" i="173" s="1"/>
  <c r="G26" i="173"/>
  <c r="I26" i="173" s="1"/>
  <c r="J26" i="173" s="1"/>
  <c r="E48" i="173"/>
  <c r="G11" i="173"/>
  <c r="G12" i="173" s="1"/>
  <c r="I25" i="173"/>
  <c r="J25" i="173" s="1"/>
  <c r="E40" i="173"/>
  <c r="D46" i="173"/>
  <c r="D52" i="173" s="1"/>
  <c r="F40" i="173"/>
  <c r="E49" i="172"/>
  <c r="E55" i="172" s="1"/>
  <c r="M49" i="172"/>
  <c r="M55" i="172" s="1"/>
  <c r="D45" i="172"/>
  <c r="I46" i="172" s="1"/>
  <c r="I51" i="172"/>
  <c r="L49" i="172"/>
  <c r="L55" i="172" s="1"/>
  <c r="J51" i="172"/>
  <c r="L51" i="172"/>
  <c r="H21" i="171"/>
  <c r="H30" i="171"/>
  <c r="J67" i="171"/>
  <c r="P16" i="171"/>
  <c r="Q16" i="171" s="1"/>
  <c r="K17" i="171"/>
  <c r="I18" i="171"/>
  <c r="P19" i="171"/>
  <c r="Q19" i="171" s="1"/>
  <c r="K20" i="171"/>
  <c r="I21" i="171"/>
  <c r="P22" i="171"/>
  <c r="Q22" i="171" s="1"/>
  <c r="K23" i="171"/>
  <c r="I24" i="171"/>
  <c r="P25" i="171"/>
  <c r="Q25" i="171" s="1"/>
  <c r="K26" i="171"/>
  <c r="I27" i="171"/>
  <c r="P28" i="171"/>
  <c r="Q28" i="171" s="1"/>
  <c r="K29" i="171"/>
  <c r="I30" i="171"/>
  <c r="L32" i="171"/>
  <c r="J33" i="171"/>
  <c r="Q34" i="171"/>
  <c r="L35" i="171"/>
  <c r="J36" i="171"/>
  <c r="L38" i="171"/>
  <c r="J39" i="171"/>
  <c r="L41" i="171"/>
  <c r="J42" i="171"/>
  <c r="L44" i="171"/>
  <c r="J45" i="171"/>
  <c r="Q46" i="171"/>
  <c r="L47" i="171"/>
  <c r="J48" i="171"/>
  <c r="Q49" i="171"/>
  <c r="L50" i="171"/>
  <c r="K51" i="171"/>
  <c r="F65" i="171"/>
  <c r="F72" i="171" s="1"/>
  <c r="N65" i="171"/>
  <c r="N72" i="171" s="1"/>
  <c r="K67" i="171"/>
  <c r="H24" i="171"/>
  <c r="H64" i="171"/>
  <c r="H71" i="171" s="1"/>
  <c r="L17" i="171"/>
  <c r="J18" i="171"/>
  <c r="L20" i="171"/>
  <c r="J21" i="171"/>
  <c r="L23" i="171"/>
  <c r="J24" i="171"/>
  <c r="L26" i="171"/>
  <c r="J27" i="171"/>
  <c r="L29" i="171"/>
  <c r="J30" i="171"/>
  <c r="E32" i="171"/>
  <c r="P32" i="171" s="1"/>
  <c r="M32" i="171"/>
  <c r="K33" i="171"/>
  <c r="E35" i="171"/>
  <c r="P35" i="171" s="1"/>
  <c r="M35" i="171"/>
  <c r="K36" i="171"/>
  <c r="E38" i="171"/>
  <c r="P38" i="171" s="1"/>
  <c r="M38" i="171"/>
  <c r="K39" i="171"/>
  <c r="E41" i="171"/>
  <c r="P41" i="171" s="1"/>
  <c r="M41" i="171"/>
  <c r="K42" i="171"/>
  <c r="E44" i="171"/>
  <c r="P44" i="171" s="1"/>
  <c r="M44" i="171"/>
  <c r="K45" i="171"/>
  <c r="E47" i="171"/>
  <c r="P47" i="171" s="1"/>
  <c r="M47" i="171"/>
  <c r="K48" i="171"/>
  <c r="E50" i="171"/>
  <c r="P50" i="171" s="1"/>
  <c r="M50" i="171"/>
  <c r="L51" i="171"/>
  <c r="J64" i="171"/>
  <c r="J71" i="171" s="1"/>
  <c r="G65" i="171"/>
  <c r="G72" i="171" s="1"/>
  <c r="H27" i="171"/>
  <c r="E17" i="171"/>
  <c r="P17" i="171" s="1"/>
  <c r="M17" i="171"/>
  <c r="K18" i="171"/>
  <c r="E20" i="171"/>
  <c r="P20" i="171" s="1"/>
  <c r="M20" i="171"/>
  <c r="K21" i="171"/>
  <c r="E23" i="171"/>
  <c r="P23" i="171" s="1"/>
  <c r="M23" i="171"/>
  <c r="K24" i="171"/>
  <c r="E26" i="171"/>
  <c r="P26" i="171" s="1"/>
  <c r="M26" i="171"/>
  <c r="K27" i="171"/>
  <c r="E29" i="171"/>
  <c r="P29" i="171" s="1"/>
  <c r="M29" i="171"/>
  <c r="K30" i="171"/>
  <c r="F32" i="171"/>
  <c r="N32" i="171"/>
  <c r="L33" i="171"/>
  <c r="F35" i="171"/>
  <c r="N35" i="171"/>
  <c r="L36" i="171"/>
  <c r="F38" i="171"/>
  <c r="N38" i="171"/>
  <c r="L39" i="171"/>
  <c r="F41" i="171"/>
  <c r="N41" i="171"/>
  <c r="L42" i="171"/>
  <c r="F44" i="171"/>
  <c r="N44" i="171"/>
  <c r="L45" i="171"/>
  <c r="F47" i="171"/>
  <c r="N47" i="171"/>
  <c r="L48" i="171"/>
  <c r="F50" i="171"/>
  <c r="M51" i="171"/>
  <c r="H65" i="171"/>
  <c r="H72" i="171" s="1"/>
  <c r="M67" i="171"/>
  <c r="L21" i="171"/>
  <c r="L24" i="171"/>
  <c r="L27" i="171"/>
  <c r="M33" i="171"/>
  <c r="M36" i="171"/>
  <c r="M39" i="171"/>
  <c r="M42" i="171"/>
  <c r="M45" i="171"/>
  <c r="M48" i="171"/>
  <c r="F51" i="171"/>
  <c r="F67" i="171"/>
  <c r="N67" i="171"/>
  <c r="L30" i="171"/>
  <c r="G17" i="171"/>
  <c r="M18" i="171"/>
  <c r="G20" i="171"/>
  <c r="M21" i="171"/>
  <c r="G23" i="171"/>
  <c r="M24" i="171"/>
  <c r="G26" i="171"/>
  <c r="M27" i="171"/>
  <c r="G29" i="171"/>
  <c r="M30" i="171"/>
  <c r="H32" i="171"/>
  <c r="F33" i="171"/>
  <c r="N33" i="171"/>
  <c r="H35" i="171"/>
  <c r="F36" i="171"/>
  <c r="N36" i="171"/>
  <c r="H38" i="171"/>
  <c r="F39" i="171"/>
  <c r="N39" i="171"/>
  <c r="H41" i="171"/>
  <c r="F42" i="171"/>
  <c r="N42" i="171"/>
  <c r="H44" i="171"/>
  <c r="F45" i="171"/>
  <c r="N45" i="171"/>
  <c r="H47" i="171"/>
  <c r="F48" i="171"/>
  <c r="N48" i="171"/>
  <c r="H50" i="171"/>
  <c r="G51" i="171"/>
  <c r="E52" i="171"/>
  <c r="M54" i="171" s="1"/>
  <c r="D55" i="171"/>
  <c r="N56" i="171" s="1"/>
  <c r="L18" i="171"/>
  <c r="D13" i="171"/>
  <c r="L14" i="171" s="1"/>
  <c r="H17" i="171"/>
  <c r="F18" i="171"/>
  <c r="N18" i="171"/>
  <c r="H20" i="171"/>
  <c r="F21" i="171"/>
  <c r="N21" i="171"/>
  <c r="H23" i="171"/>
  <c r="F24" i="171"/>
  <c r="N24" i="171"/>
  <c r="H26" i="171"/>
  <c r="F27" i="171"/>
  <c r="N27" i="171"/>
  <c r="H29" i="171"/>
  <c r="F30" i="171"/>
  <c r="G33" i="171"/>
  <c r="I35" i="171"/>
  <c r="G36" i="171"/>
  <c r="G39" i="171"/>
  <c r="G42" i="171"/>
  <c r="G45" i="171"/>
  <c r="G48" i="171"/>
  <c r="H51" i="171"/>
  <c r="E55" i="171"/>
  <c r="K57" i="171" s="1"/>
  <c r="E13" i="171"/>
  <c r="M15" i="171" s="1"/>
  <c r="H36" i="171"/>
  <c r="H62" i="170"/>
  <c r="H18" i="170"/>
  <c r="H21" i="170"/>
  <c r="H27" i="170"/>
  <c r="H30" i="170"/>
  <c r="H64" i="170"/>
  <c r="H71" i="170" s="1"/>
  <c r="P16" i="170"/>
  <c r="Q16" i="170" s="1"/>
  <c r="K17" i="170"/>
  <c r="I18" i="170"/>
  <c r="P19" i="170"/>
  <c r="Q19" i="170" s="1"/>
  <c r="K20" i="170"/>
  <c r="I21" i="170"/>
  <c r="P22" i="170"/>
  <c r="Q22" i="170" s="1"/>
  <c r="K23" i="170"/>
  <c r="I24" i="170"/>
  <c r="P25" i="170"/>
  <c r="Q25" i="170" s="1"/>
  <c r="K26" i="170"/>
  <c r="I27" i="170"/>
  <c r="P28" i="170"/>
  <c r="Q28" i="170" s="1"/>
  <c r="K29" i="170"/>
  <c r="I30" i="170"/>
  <c r="Q31" i="170"/>
  <c r="L32" i="170"/>
  <c r="J33" i="170"/>
  <c r="Q34" i="170"/>
  <c r="L35" i="170"/>
  <c r="J36" i="170"/>
  <c r="L38" i="170"/>
  <c r="J39" i="170"/>
  <c r="L41" i="170"/>
  <c r="J42" i="170"/>
  <c r="L44" i="170"/>
  <c r="J45" i="170"/>
  <c r="Q46" i="170"/>
  <c r="L47" i="170"/>
  <c r="J48" i="170"/>
  <c r="Q49" i="170"/>
  <c r="L50" i="170"/>
  <c r="K51" i="170"/>
  <c r="I64" i="170"/>
  <c r="I71" i="170" s="1"/>
  <c r="F65" i="170"/>
  <c r="F72" i="170" s="1"/>
  <c r="N65" i="170"/>
  <c r="N72" i="170" s="1"/>
  <c r="K67" i="170"/>
  <c r="J21" i="170"/>
  <c r="E38" i="170"/>
  <c r="P38" i="170" s="1"/>
  <c r="P47" i="170"/>
  <c r="M50" i="170"/>
  <c r="G65" i="170"/>
  <c r="G72" i="170" s="1"/>
  <c r="L67" i="170"/>
  <c r="H24" i="170"/>
  <c r="J24" i="170"/>
  <c r="M32" i="170"/>
  <c r="M35" i="170"/>
  <c r="M41" i="170"/>
  <c r="M44" i="170"/>
  <c r="M47" i="170"/>
  <c r="E50" i="170"/>
  <c r="P50" i="170" s="1"/>
  <c r="E17" i="170"/>
  <c r="P17" i="170" s="1"/>
  <c r="M17" i="170"/>
  <c r="K18" i="170"/>
  <c r="E20" i="170"/>
  <c r="P20" i="170" s="1"/>
  <c r="M20" i="170"/>
  <c r="K21" i="170"/>
  <c r="E23" i="170"/>
  <c r="P23" i="170" s="1"/>
  <c r="M23" i="170"/>
  <c r="K24" i="170"/>
  <c r="E26" i="170"/>
  <c r="P26" i="170" s="1"/>
  <c r="K27" i="170"/>
  <c r="E29" i="170"/>
  <c r="P29" i="170" s="1"/>
  <c r="M29" i="170"/>
  <c r="K30" i="170"/>
  <c r="F32" i="170"/>
  <c r="N32" i="170"/>
  <c r="L33" i="170"/>
  <c r="F35" i="170"/>
  <c r="N35" i="170"/>
  <c r="L36" i="170"/>
  <c r="F38" i="170"/>
  <c r="N38" i="170"/>
  <c r="L39" i="170"/>
  <c r="F41" i="170"/>
  <c r="N41" i="170"/>
  <c r="L42" i="170"/>
  <c r="F44" i="170"/>
  <c r="N44" i="170"/>
  <c r="L45" i="170"/>
  <c r="F47" i="170"/>
  <c r="N47" i="170"/>
  <c r="L48" i="170"/>
  <c r="F50" i="170"/>
  <c r="M51" i="170"/>
  <c r="K64" i="170"/>
  <c r="K71" i="170" s="1"/>
  <c r="H65" i="170"/>
  <c r="H72" i="170" s="1"/>
  <c r="M67" i="170"/>
  <c r="J30" i="170"/>
  <c r="E35" i="170"/>
  <c r="P35" i="170" s="1"/>
  <c r="M38" i="170"/>
  <c r="E44" i="170"/>
  <c r="P44" i="170" s="1"/>
  <c r="F17" i="170"/>
  <c r="N17" i="170"/>
  <c r="L18" i="170"/>
  <c r="F20" i="170"/>
  <c r="N20" i="170"/>
  <c r="L21" i="170"/>
  <c r="F23" i="170"/>
  <c r="N23" i="170"/>
  <c r="L24" i="170"/>
  <c r="F26" i="170"/>
  <c r="N26" i="170"/>
  <c r="L27" i="170"/>
  <c r="F29" i="170"/>
  <c r="N29" i="170"/>
  <c r="L30" i="170"/>
  <c r="G32" i="170"/>
  <c r="M33" i="170"/>
  <c r="G35" i="170"/>
  <c r="M36" i="170"/>
  <c r="G38" i="170"/>
  <c r="M39" i="170"/>
  <c r="G41" i="170"/>
  <c r="M42" i="170"/>
  <c r="G44" i="170"/>
  <c r="M45" i="170"/>
  <c r="G47" i="170"/>
  <c r="M48" i="170"/>
  <c r="G50" i="170"/>
  <c r="F51" i="170"/>
  <c r="D52" i="170"/>
  <c r="K53" i="170" s="1"/>
  <c r="F67" i="170"/>
  <c r="N67" i="170"/>
  <c r="J18" i="170"/>
  <c r="J27" i="170"/>
  <c r="E32" i="170"/>
  <c r="P32" i="170" s="1"/>
  <c r="E41" i="170"/>
  <c r="P41" i="170" s="1"/>
  <c r="G17" i="170"/>
  <c r="M18" i="170"/>
  <c r="G20" i="170"/>
  <c r="M21" i="170"/>
  <c r="G23" i="170"/>
  <c r="M24" i="170"/>
  <c r="G26" i="170"/>
  <c r="M27" i="170"/>
  <c r="G29" i="170"/>
  <c r="M30" i="170"/>
  <c r="H32" i="170"/>
  <c r="F33" i="170"/>
  <c r="N33" i="170"/>
  <c r="H35" i="170"/>
  <c r="F36" i="170"/>
  <c r="N36" i="170"/>
  <c r="H38" i="170"/>
  <c r="F39" i="170"/>
  <c r="N39" i="170"/>
  <c r="H41" i="170"/>
  <c r="F42" i="170"/>
  <c r="N42" i="170"/>
  <c r="H44" i="170"/>
  <c r="F45" i="170"/>
  <c r="N45" i="170"/>
  <c r="H47" i="170"/>
  <c r="F48" i="170"/>
  <c r="N48" i="170"/>
  <c r="H50" i="170"/>
  <c r="G51" i="170"/>
  <c r="E52" i="170"/>
  <c r="G54" i="170" s="1"/>
  <c r="N56" i="170"/>
  <c r="H56" i="170"/>
  <c r="J65" i="170"/>
  <c r="J72" i="170" s="1"/>
  <c r="N21" i="170"/>
  <c r="F24" i="170"/>
  <c r="N27" i="170"/>
  <c r="F30" i="170"/>
  <c r="I38" i="170"/>
  <c r="D60" i="170"/>
  <c r="F18" i="170"/>
  <c r="N18" i="170"/>
  <c r="F21" i="170"/>
  <c r="N24" i="170"/>
  <c r="F27" i="170"/>
  <c r="I32" i="170"/>
  <c r="I35" i="170"/>
  <c r="I41" i="170"/>
  <c r="I44" i="170"/>
  <c r="I47" i="170"/>
  <c r="I50" i="170"/>
  <c r="E13" i="170"/>
  <c r="N15" i="170" s="1"/>
  <c r="H36" i="170"/>
  <c r="E12" i="169"/>
  <c r="K39" i="169"/>
  <c r="L39" i="169" s="1"/>
  <c r="F43" i="169"/>
  <c r="H45" i="169"/>
  <c r="H51" i="169" s="1"/>
  <c r="K37" i="169"/>
  <c r="L37" i="169" s="1"/>
  <c r="I46" i="169"/>
  <c r="I52" i="169" s="1"/>
  <c r="G12" i="169"/>
  <c r="E40" i="169"/>
  <c r="H43" i="169"/>
  <c r="E38" i="169"/>
  <c r="F38" i="169"/>
  <c r="G40" i="169"/>
  <c r="H40" i="169"/>
  <c r="D66" i="167"/>
  <c r="N16" i="167"/>
  <c r="J21" i="167"/>
  <c r="J24" i="167"/>
  <c r="M30" i="167"/>
  <c r="Q33" i="167"/>
  <c r="E36" i="167"/>
  <c r="N36" i="167"/>
  <c r="S38" i="167"/>
  <c r="T38" i="167" s="1"/>
  <c r="K39" i="167"/>
  <c r="P42" i="167"/>
  <c r="J48" i="167"/>
  <c r="F51" i="167"/>
  <c r="O51" i="167"/>
  <c r="L55" i="167"/>
  <c r="F57" i="167"/>
  <c r="M58" i="167"/>
  <c r="K62" i="167"/>
  <c r="L65" i="167"/>
  <c r="L72" i="167" s="1"/>
  <c r="N66" i="167"/>
  <c r="N73" i="167" s="1"/>
  <c r="J33" i="167"/>
  <c r="M16" i="167"/>
  <c r="H14" i="167"/>
  <c r="O16" i="167"/>
  <c r="N18" i="167"/>
  <c r="S20" i="167"/>
  <c r="T20" i="167" s="1"/>
  <c r="K21" i="167"/>
  <c r="K24" i="167"/>
  <c r="N27" i="167"/>
  <c r="N30" i="167"/>
  <c r="I33" i="167"/>
  <c r="F36" i="167"/>
  <c r="O36" i="167"/>
  <c r="L39" i="167"/>
  <c r="I42" i="167"/>
  <c r="Q42" i="167"/>
  <c r="E45" i="167"/>
  <c r="N45" i="167"/>
  <c r="S47" i="167"/>
  <c r="T47" i="167" s="1"/>
  <c r="K48" i="167"/>
  <c r="G51" i="167"/>
  <c r="P51" i="167"/>
  <c r="M55" i="167"/>
  <c r="G57" i="167"/>
  <c r="I68" i="167"/>
  <c r="H56" i="167"/>
  <c r="M57" i="167" s="1"/>
  <c r="M24" i="167"/>
  <c r="T32" i="167"/>
  <c r="K33" i="167"/>
  <c r="I36" i="167"/>
  <c r="Q36" i="167"/>
  <c r="E39" i="167"/>
  <c r="N39" i="167"/>
  <c r="S41" i="167"/>
  <c r="T41" i="167" s="1"/>
  <c r="K42" i="167"/>
  <c r="G45" i="167"/>
  <c r="J51" i="167"/>
  <c r="H53" i="167"/>
  <c r="O54" i="167" s="1"/>
  <c r="O55" i="167"/>
  <c r="D61" i="167"/>
  <c r="G63" i="167" s="1"/>
  <c r="N62" i="167"/>
  <c r="K68" i="167"/>
  <c r="L33" i="167"/>
  <c r="J36" i="167"/>
  <c r="O39" i="167"/>
  <c r="L42" i="167"/>
  <c r="E48" i="167"/>
  <c r="S50" i="167"/>
  <c r="T50" i="167" s="1"/>
  <c r="J66" i="167"/>
  <c r="J73" i="167" s="1"/>
  <c r="J42" i="167"/>
  <c r="D14" i="167"/>
  <c r="O24" i="167"/>
  <c r="M33" i="167"/>
  <c r="K36" i="167"/>
  <c r="P39" i="167"/>
  <c r="M42" i="167"/>
  <c r="F48" i="167"/>
  <c r="I65" i="167"/>
  <c r="I72" i="167" s="1"/>
  <c r="K66" i="167"/>
  <c r="K73" i="167" s="1"/>
  <c r="E68" i="167"/>
  <c r="N33" i="167"/>
  <c r="L36" i="167"/>
  <c r="I39" i="167"/>
  <c r="Q39" i="167"/>
  <c r="N42" i="167"/>
  <c r="S44" i="167"/>
  <c r="T44" i="167" s="1"/>
  <c r="J55" i="167"/>
  <c r="E57" i="167"/>
  <c r="O13" i="168"/>
  <c r="P13" i="168" s="1"/>
  <c r="I61" i="168"/>
  <c r="I62" i="168"/>
  <c r="H64" i="168"/>
  <c r="H71" i="168" s="1"/>
  <c r="D67" i="168"/>
  <c r="L67" i="168"/>
  <c r="J61" i="168"/>
  <c r="G65" i="168"/>
  <c r="G72" i="168" s="1"/>
  <c r="F61" i="168"/>
  <c r="K65" i="168"/>
  <c r="K72" i="168" s="1"/>
  <c r="I67" i="168"/>
  <c r="M62" i="168"/>
  <c r="I65" i="168"/>
  <c r="I72" i="168" s="1"/>
  <c r="J65" i="168"/>
  <c r="J72" i="168" s="1"/>
  <c r="H67" i="168"/>
  <c r="G61" i="168"/>
  <c r="F64" i="168"/>
  <c r="F71" i="168" s="1"/>
  <c r="O55" i="168"/>
  <c r="P55" i="168" s="1"/>
  <c r="H61" i="168"/>
  <c r="E49" i="173" l="1"/>
  <c r="L70" i="167"/>
  <c r="L69" i="167"/>
  <c r="G15" i="167"/>
  <c r="F15" i="167"/>
  <c r="E15" i="167"/>
  <c r="K68" i="168"/>
  <c r="I12" i="173"/>
  <c r="J12" i="173" s="1"/>
  <c r="L12" i="172"/>
  <c r="K12" i="172"/>
  <c r="J12" i="172"/>
  <c r="I12" i="172"/>
  <c r="I52" i="172" s="1"/>
  <c r="P12" i="172"/>
  <c r="H12" i="172"/>
  <c r="O12" i="172"/>
  <c r="G12" i="172"/>
  <c r="E12" i="172"/>
  <c r="N12" i="172"/>
  <c r="F12" i="172"/>
  <c r="M12" i="172"/>
  <c r="L68" i="168"/>
  <c r="I53" i="171"/>
  <c r="I68" i="168"/>
  <c r="K14" i="170"/>
  <c r="E14" i="170"/>
  <c r="E49" i="174"/>
  <c r="I39" i="174"/>
  <c r="J39" i="174" s="1"/>
  <c r="I40" i="174"/>
  <c r="J40" i="174" s="1"/>
  <c r="G38" i="174"/>
  <c r="I38" i="174" s="1"/>
  <c r="J38" i="174" s="1"/>
  <c r="G45" i="174"/>
  <c r="G51" i="174" s="1"/>
  <c r="G46" i="174"/>
  <c r="G52" i="174" s="1"/>
  <c r="I12" i="174"/>
  <c r="J12" i="174" s="1"/>
  <c r="I11" i="174"/>
  <c r="J11" i="174" s="1"/>
  <c r="G49" i="174"/>
  <c r="G48" i="174"/>
  <c r="I39" i="173"/>
  <c r="J39" i="173" s="1"/>
  <c r="F49" i="173"/>
  <c r="G38" i="173"/>
  <c r="I38" i="173" s="1"/>
  <c r="J38" i="173" s="1"/>
  <c r="G46" i="173"/>
  <c r="G52" i="173" s="1"/>
  <c r="G45" i="173"/>
  <c r="G51" i="173" s="1"/>
  <c r="D49" i="172"/>
  <c r="D55" i="172" s="1"/>
  <c r="H38" i="172"/>
  <c r="L38" i="172"/>
  <c r="E40" i="172"/>
  <c r="N38" i="172"/>
  <c r="I40" i="172"/>
  <c r="G40" i="172"/>
  <c r="L40" i="172"/>
  <c r="K38" i="172"/>
  <c r="F38" i="172"/>
  <c r="P40" i="172"/>
  <c r="N40" i="172"/>
  <c r="J38" i="172"/>
  <c r="M38" i="172"/>
  <c r="H40" i="172"/>
  <c r="F40" i="172"/>
  <c r="O38" i="172"/>
  <c r="K40" i="172"/>
  <c r="P38" i="172"/>
  <c r="J40" i="172"/>
  <c r="O40" i="172"/>
  <c r="G38" i="172"/>
  <c r="E38" i="172"/>
  <c r="D48" i="172"/>
  <c r="D54" i="172" s="1"/>
  <c r="D51" i="172"/>
  <c r="N61" i="171"/>
  <c r="J61" i="171"/>
  <c r="H61" i="171"/>
  <c r="I14" i="170"/>
  <c r="F49" i="169"/>
  <c r="I49" i="169"/>
  <c r="E49" i="169"/>
  <c r="H49" i="169"/>
  <c r="G49" i="169"/>
  <c r="K15" i="167"/>
  <c r="S14" i="167"/>
  <c r="T14" i="167" s="1"/>
  <c r="K70" i="167"/>
  <c r="K69" i="167"/>
  <c r="F69" i="168"/>
  <c r="I69" i="168"/>
  <c r="J69" i="168"/>
  <c r="E68" i="168"/>
  <c r="G69" i="168"/>
  <c r="K69" i="168"/>
  <c r="H69" i="168"/>
  <c r="H68" i="168"/>
  <c r="M68" i="168"/>
  <c r="F68" i="168"/>
  <c r="G68" i="168"/>
  <c r="J68" i="168"/>
  <c r="O14" i="168"/>
  <c r="P14" i="168" s="1"/>
  <c r="F57" i="171"/>
  <c r="M62" i="171"/>
  <c r="M69" i="171" s="1"/>
  <c r="H54" i="171"/>
  <c r="I62" i="171"/>
  <c r="G54" i="171"/>
  <c r="J62" i="171"/>
  <c r="K62" i="171"/>
  <c r="G62" i="171"/>
  <c r="H62" i="171"/>
  <c r="N62" i="171"/>
  <c r="L62" i="171"/>
  <c r="G14" i="171"/>
  <c r="J53" i="171"/>
  <c r="H57" i="170"/>
  <c r="J62" i="170"/>
  <c r="G62" i="170"/>
  <c r="L57" i="170"/>
  <c r="K62" i="170"/>
  <c r="M62" i="170"/>
  <c r="I62" i="170"/>
  <c r="N62" i="170"/>
  <c r="N69" i="170" s="1"/>
  <c r="F62" i="170"/>
  <c r="M15" i="170"/>
  <c r="D67" i="170"/>
  <c r="L14" i="170"/>
  <c r="M14" i="170"/>
  <c r="N14" i="170"/>
  <c r="F14" i="170"/>
  <c r="Q54" i="167"/>
  <c r="E54" i="167"/>
  <c r="D65" i="167"/>
  <c r="D72" i="167" s="1"/>
  <c r="S53" i="167"/>
  <c r="T53" i="167" s="1"/>
  <c r="G54" i="167"/>
  <c r="I63" i="167"/>
  <c r="J57" i="170"/>
  <c r="L68" i="171"/>
  <c r="G53" i="171"/>
  <c r="F61" i="171"/>
  <c r="J15" i="171"/>
  <c r="K61" i="171"/>
  <c r="K15" i="170"/>
  <c r="K57" i="170"/>
  <c r="K54" i="170"/>
  <c r="D64" i="171"/>
  <c r="D71" i="171" s="1"/>
  <c r="N53" i="171"/>
  <c r="G61" i="171"/>
  <c r="I61" i="171"/>
  <c r="H53" i="171"/>
  <c r="F53" i="171"/>
  <c r="M61" i="171"/>
  <c r="N57" i="170"/>
  <c r="E61" i="171"/>
  <c r="G57" i="170"/>
  <c r="F57" i="170"/>
  <c r="E65" i="170"/>
  <c r="E72" i="170" s="1"/>
  <c r="P55" i="170"/>
  <c r="Q55" i="170" s="1"/>
  <c r="I57" i="170"/>
  <c r="K53" i="171"/>
  <c r="L53" i="171"/>
  <c r="H14" i="170"/>
  <c r="J14" i="170"/>
  <c r="G49" i="173"/>
  <c r="G48" i="173"/>
  <c r="I40" i="173"/>
  <c r="J40" i="173" s="1"/>
  <c r="I11" i="173"/>
  <c r="J11" i="173" s="1"/>
  <c r="L46" i="172"/>
  <c r="L52" i="172" s="1"/>
  <c r="M46" i="172"/>
  <c r="E46" i="172"/>
  <c r="N46" i="172"/>
  <c r="P46" i="172"/>
  <c r="H46" i="172"/>
  <c r="F46" i="172"/>
  <c r="K46" i="172"/>
  <c r="O46" i="172"/>
  <c r="J46" i="172"/>
  <c r="G46" i="172"/>
  <c r="I54" i="171"/>
  <c r="P52" i="171"/>
  <c r="Q52" i="171" s="1"/>
  <c r="E64" i="171"/>
  <c r="E71" i="171" s="1"/>
  <c r="N54" i="171"/>
  <c r="F54" i="171"/>
  <c r="E53" i="171"/>
  <c r="P53" i="171" s="1"/>
  <c r="J54" i="171"/>
  <c r="J57" i="171"/>
  <c r="K14" i="171"/>
  <c r="N14" i="171"/>
  <c r="F14" i="171"/>
  <c r="L56" i="171"/>
  <c r="G15" i="171"/>
  <c r="L15" i="171"/>
  <c r="E67" i="171"/>
  <c r="E14" i="171"/>
  <c r="P13" i="171"/>
  <c r="Q13" i="171" s="1"/>
  <c r="H15" i="171"/>
  <c r="I14" i="171"/>
  <c r="H14" i="171"/>
  <c r="D67" i="171"/>
  <c r="J14" i="171"/>
  <c r="L54" i="171"/>
  <c r="K54" i="171"/>
  <c r="M56" i="171"/>
  <c r="H56" i="171"/>
  <c r="H57" i="171"/>
  <c r="M57" i="171"/>
  <c r="I57" i="171"/>
  <c r="E56" i="171"/>
  <c r="P56" i="171" s="1"/>
  <c r="P55" i="171"/>
  <c r="Q55" i="171" s="1"/>
  <c r="E65" i="171"/>
  <c r="E72" i="171" s="1"/>
  <c r="M14" i="171"/>
  <c r="L57" i="171"/>
  <c r="G57" i="171"/>
  <c r="K15" i="171"/>
  <c r="N15" i="171"/>
  <c r="D65" i="171"/>
  <c r="D72" i="171" s="1"/>
  <c r="J56" i="171"/>
  <c r="K56" i="171"/>
  <c r="G56" i="171"/>
  <c r="F56" i="171"/>
  <c r="N57" i="171"/>
  <c r="I56" i="171"/>
  <c r="I15" i="171"/>
  <c r="F15" i="171"/>
  <c r="F69" i="171" s="1"/>
  <c r="J61" i="170"/>
  <c r="L61" i="170"/>
  <c r="J53" i="170"/>
  <c r="I53" i="170"/>
  <c r="D64" i="170"/>
  <c r="D71" i="170" s="1"/>
  <c r="L53" i="170"/>
  <c r="M56" i="170"/>
  <c r="M54" i="170"/>
  <c r="G53" i="170"/>
  <c r="L56" i="170"/>
  <c r="I15" i="170"/>
  <c r="I54" i="170"/>
  <c r="E56" i="170"/>
  <c r="P56" i="170" s="1"/>
  <c r="H61" i="170"/>
  <c r="G56" i="170"/>
  <c r="G61" i="170"/>
  <c r="G68" i="170" s="1"/>
  <c r="N61" i="170"/>
  <c r="M53" i="170"/>
  <c r="K61" i="170"/>
  <c r="K68" i="170" s="1"/>
  <c r="I61" i="170"/>
  <c r="P52" i="170"/>
  <c r="Q52" i="170" s="1"/>
  <c r="E64" i="170"/>
  <c r="E71" i="170" s="1"/>
  <c r="L54" i="170"/>
  <c r="E53" i="170"/>
  <c r="P53" i="170" s="1"/>
  <c r="J54" i="170"/>
  <c r="N54" i="170"/>
  <c r="F61" i="170"/>
  <c r="H54" i="170"/>
  <c r="M61" i="170"/>
  <c r="F54" i="170"/>
  <c r="N53" i="170"/>
  <c r="L15" i="170"/>
  <c r="L69" i="170" s="1"/>
  <c r="E61" i="170"/>
  <c r="D65" i="170"/>
  <c r="D72" i="170" s="1"/>
  <c r="I56" i="170"/>
  <c r="K56" i="170"/>
  <c r="G15" i="170"/>
  <c r="J15" i="170"/>
  <c r="E67" i="170"/>
  <c r="P13" i="170"/>
  <c r="Q13" i="170" s="1"/>
  <c r="H15" i="170"/>
  <c r="H69" i="170" s="1"/>
  <c r="H53" i="170"/>
  <c r="F56" i="170"/>
  <c r="F53" i="170"/>
  <c r="J56" i="170"/>
  <c r="F15" i="170"/>
  <c r="K38" i="169"/>
  <c r="L38" i="169" s="1"/>
  <c r="K12" i="169"/>
  <c r="L12" i="169" s="1"/>
  <c r="K40" i="169"/>
  <c r="L40" i="169" s="1"/>
  <c r="D68" i="167"/>
  <c r="O15" i="167"/>
  <c r="L15" i="167"/>
  <c r="J15" i="167"/>
  <c r="H68" i="167"/>
  <c r="P15" i="167"/>
  <c r="I54" i="167"/>
  <c r="N57" i="167"/>
  <c r="I57" i="167"/>
  <c r="K57" i="167"/>
  <c r="Q57" i="167"/>
  <c r="H66" i="167"/>
  <c r="H73" i="167" s="1"/>
  <c r="M70" i="167"/>
  <c r="M69" i="167"/>
  <c r="J69" i="167"/>
  <c r="J70" i="167"/>
  <c r="N15" i="167"/>
  <c r="E63" i="167"/>
  <c r="H62" i="167"/>
  <c r="M54" i="167"/>
  <c r="H65" i="167"/>
  <c r="H72" i="167" s="1"/>
  <c r="J54" i="167"/>
  <c r="P54" i="167"/>
  <c r="N54" i="167"/>
  <c r="F63" i="167"/>
  <c r="G62" i="167"/>
  <c r="D62" i="167"/>
  <c r="E62" i="167"/>
  <c r="P57" i="167"/>
  <c r="O70" i="167"/>
  <c r="O69" i="167"/>
  <c r="S56" i="167"/>
  <c r="T56" i="167" s="1"/>
  <c r="J57" i="167"/>
  <c r="Q15" i="167"/>
  <c r="D73" i="167"/>
  <c r="K54" i="167"/>
  <c r="L57" i="167"/>
  <c r="M15" i="167"/>
  <c r="O57" i="167"/>
  <c r="N70" i="167"/>
  <c r="N69" i="167"/>
  <c r="F62" i="167"/>
  <c r="L54" i="167"/>
  <c r="O56" i="168"/>
  <c r="P56" i="168" s="1"/>
  <c r="O53" i="168"/>
  <c r="P53" i="168" s="1"/>
  <c r="K52" i="172" l="1"/>
  <c r="N52" i="172"/>
  <c r="G69" i="170"/>
  <c r="M52" i="172"/>
  <c r="O52" i="172"/>
  <c r="M68" i="171"/>
  <c r="J68" i="171"/>
  <c r="H52" i="172"/>
  <c r="F52" i="172"/>
  <c r="G52" i="172"/>
  <c r="E52" i="172"/>
  <c r="J52" i="172"/>
  <c r="P52" i="172"/>
  <c r="N68" i="171"/>
  <c r="L69" i="171"/>
  <c r="N69" i="171"/>
  <c r="I69" i="171"/>
  <c r="G68" i="171"/>
  <c r="H68" i="171"/>
  <c r="J69" i="170"/>
  <c r="F68" i="170"/>
  <c r="I68" i="170"/>
  <c r="L68" i="170"/>
  <c r="M68" i="170"/>
  <c r="J69" i="171"/>
  <c r="H69" i="171"/>
  <c r="K69" i="171"/>
  <c r="G69" i="171"/>
  <c r="K68" i="171"/>
  <c r="F69" i="170"/>
  <c r="K69" i="170"/>
  <c r="I69" i="170"/>
  <c r="M69" i="170"/>
  <c r="J68" i="170"/>
  <c r="H68" i="170"/>
  <c r="N68" i="170"/>
  <c r="I69" i="167"/>
  <c r="I68" i="171"/>
  <c r="F68" i="171"/>
  <c r="E68" i="171"/>
  <c r="P14" i="171"/>
  <c r="E68" i="170"/>
  <c r="P14" i="170"/>
  <c r="G69" i="167"/>
  <c r="G70" i="167"/>
  <c r="E70" i="167"/>
  <c r="E69" i="167"/>
  <c r="F69" i="167"/>
  <c r="F70" i="167"/>
  <c r="D54" i="118" l="1"/>
  <c r="K314" i="24"/>
  <c r="P13" i="23"/>
  <c r="O44" i="23"/>
  <c r="O50" i="23"/>
  <c r="O41" i="23"/>
  <c r="O47" i="23"/>
  <c r="F50" i="23"/>
  <c r="N50" i="23"/>
  <c r="E49" i="23"/>
  <c r="E50" i="23" s="1"/>
  <c r="E46" i="23"/>
  <c r="E43" i="23"/>
  <c r="E40" i="23"/>
  <c r="E37" i="23"/>
  <c r="E34" i="23"/>
  <c r="P32" i="23"/>
  <c r="R16" i="23"/>
  <c r="E19" i="23"/>
  <c r="J17" i="23"/>
  <c r="O35" i="24"/>
  <c r="D462" i="24"/>
  <c r="D404" i="24"/>
  <c r="D346" i="24"/>
  <c r="D288" i="24"/>
  <c r="D230" i="24"/>
  <c r="D172" i="24"/>
  <c r="D114" i="24"/>
  <c r="D55" i="109" l="1"/>
  <c r="K20" i="109"/>
  <c r="H16" i="99"/>
  <c r="C19" i="44"/>
  <c r="C26" i="44" s="1"/>
  <c r="C20" i="44"/>
  <c r="C27" i="44" s="1"/>
  <c r="G89" i="24"/>
  <c r="H89" i="24"/>
  <c r="I89" i="24"/>
  <c r="J89" i="24"/>
  <c r="K89" i="24"/>
  <c r="F89" i="24"/>
  <c r="E35" i="130"/>
  <c r="E33" i="130"/>
  <c r="E31" i="130"/>
  <c r="E29" i="130"/>
  <c r="E27" i="130"/>
  <c r="E25" i="130"/>
  <c r="E23" i="130"/>
  <c r="E21" i="130"/>
  <c r="E19" i="130"/>
  <c r="E17" i="130"/>
  <c r="E15" i="130"/>
  <c r="E13" i="130"/>
  <c r="D35" i="130"/>
  <c r="D33" i="130"/>
  <c r="D31" i="130"/>
  <c r="D29" i="130"/>
  <c r="D27" i="130"/>
  <c r="D25" i="130"/>
  <c r="D23" i="130"/>
  <c r="D21" i="130"/>
  <c r="D19" i="130"/>
  <c r="D17" i="130"/>
  <c r="D15" i="130"/>
  <c r="D13" i="130"/>
  <c r="U28" i="42"/>
  <c r="H17" i="129"/>
  <c r="I17" i="129"/>
  <c r="J17" i="129"/>
  <c r="K17" i="129"/>
  <c r="L17" i="129"/>
  <c r="M17" i="129"/>
  <c r="I10" i="122"/>
  <c r="J23" i="129"/>
  <c r="I15" i="129"/>
  <c r="E316" i="24"/>
  <c r="D35" i="129"/>
  <c r="E35" i="129"/>
  <c r="D33" i="129"/>
  <c r="E33" i="129"/>
  <c r="D31" i="129"/>
  <c r="E31" i="129"/>
  <c r="D29" i="129"/>
  <c r="E29" i="129"/>
  <c r="D27" i="129"/>
  <c r="E27" i="129"/>
  <c r="D25" i="129"/>
  <c r="E25" i="129"/>
  <c r="D23" i="129"/>
  <c r="E23" i="129"/>
  <c r="D21" i="129"/>
  <c r="E21" i="129"/>
  <c r="D19" i="129"/>
  <c r="E19" i="129"/>
  <c r="D17" i="129"/>
  <c r="E17" i="129"/>
  <c r="D15" i="129"/>
  <c r="E15" i="129"/>
  <c r="D13" i="129"/>
  <c r="E13" i="129"/>
  <c r="D35" i="126"/>
  <c r="E35" i="126"/>
  <c r="D33" i="126"/>
  <c r="E33" i="126"/>
  <c r="D31" i="126"/>
  <c r="E31" i="126"/>
  <c r="D29" i="126"/>
  <c r="E29" i="126"/>
  <c r="D27" i="126"/>
  <c r="E27" i="126"/>
  <c r="D25" i="126"/>
  <c r="E25" i="126"/>
  <c r="D23" i="126"/>
  <c r="E23" i="126"/>
  <c r="D21" i="126"/>
  <c r="E21" i="126"/>
  <c r="D19" i="126"/>
  <c r="E19" i="126"/>
  <c r="D17" i="126"/>
  <c r="E17" i="126"/>
  <c r="D15" i="126"/>
  <c r="E15" i="126"/>
  <c r="D13" i="126"/>
  <c r="E13" i="126"/>
  <c r="E35" i="114"/>
  <c r="E33" i="114"/>
  <c r="E31" i="114"/>
  <c r="E29" i="114"/>
  <c r="E27" i="114"/>
  <c r="E25" i="114"/>
  <c r="E23" i="114"/>
  <c r="E21" i="114"/>
  <c r="E19" i="114"/>
  <c r="E17" i="114"/>
  <c r="E15" i="114"/>
  <c r="E13" i="114"/>
  <c r="D35" i="114"/>
  <c r="D33" i="114"/>
  <c r="D31" i="114"/>
  <c r="D29" i="114"/>
  <c r="D27" i="114"/>
  <c r="D25" i="114"/>
  <c r="D23" i="114"/>
  <c r="D21" i="114"/>
  <c r="D19" i="114"/>
  <c r="D17" i="114"/>
  <c r="E191" i="24"/>
  <c r="N191" i="24" s="1"/>
  <c r="D15" i="114"/>
  <c r="D13" i="114"/>
  <c r="E194" i="24"/>
  <c r="N194" i="24" s="1"/>
  <c r="D35" i="116"/>
  <c r="D33" i="116"/>
  <c r="D31" i="116"/>
  <c r="D29" i="116"/>
  <c r="D27" i="116"/>
  <c r="D25" i="116"/>
  <c r="E35" i="116"/>
  <c r="E33" i="116"/>
  <c r="E31" i="116"/>
  <c r="E29" i="116"/>
  <c r="E27" i="116"/>
  <c r="E25" i="116"/>
  <c r="E23" i="116"/>
  <c r="E21" i="116"/>
  <c r="E19" i="116"/>
  <c r="E17" i="116"/>
  <c r="E15" i="116"/>
  <c r="E13" i="116"/>
  <c r="D23" i="116"/>
  <c r="D21" i="116"/>
  <c r="D19" i="116"/>
  <c r="D17" i="116"/>
  <c r="D15" i="116"/>
  <c r="D13" i="116"/>
  <c r="M109" i="24"/>
  <c r="M106" i="24"/>
  <c r="M103" i="24"/>
  <c r="E85" i="24"/>
  <c r="E82" i="24"/>
  <c r="N39" i="24"/>
  <c r="N36" i="24"/>
  <c r="E35" i="115"/>
  <c r="E33" i="115"/>
  <c r="E31" i="115"/>
  <c r="E29" i="115"/>
  <c r="E27" i="115"/>
  <c r="E25" i="115"/>
  <c r="D35" i="115"/>
  <c r="D33" i="115"/>
  <c r="D31" i="115"/>
  <c r="D29" i="115"/>
  <c r="D27" i="115"/>
  <c r="D25" i="115"/>
  <c r="E23" i="115"/>
  <c r="E21" i="115"/>
  <c r="E19" i="115"/>
  <c r="E17" i="115"/>
  <c r="E15" i="115"/>
  <c r="D23" i="115"/>
  <c r="D21" i="115"/>
  <c r="D19" i="115"/>
  <c r="D17" i="115"/>
  <c r="D15" i="115"/>
  <c r="E13" i="115"/>
  <c r="D13" i="115"/>
  <c r="N33" i="24"/>
  <c r="N30" i="24"/>
  <c r="P17" i="23"/>
  <c r="P20" i="23"/>
  <c r="P26" i="23"/>
  <c r="P23" i="23"/>
  <c r="M23" i="23"/>
  <c r="P52" i="23"/>
  <c r="R34" i="27"/>
  <c r="R32" i="27"/>
  <c r="R30" i="27"/>
  <c r="R28" i="27"/>
  <c r="R26" i="27"/>
  <c r="R24" i="27"/>
  <c r="R22" i="27"/>
  <c r="R20" i="27"/>
  <c r="R18" i="27"/>
  <c r="R16" i="27"/>
  <c r="R14" i="27"/>
  <c r="R12" i="27"/>
  <c r="S33" i="27"/>
  <c r="S31" i="27"/>
  <c r="R31" i="27"/>
  <c r="S27" i="27"/>
  <c r="S25" i="27"/>
  <c r="R25" i="27"/>
  <c r="S21" i="27"/>
  <c r="S19" i="27"/>
  <c r="R19" i="27"/>
  <c r="S15" i="27"/>
  <c r="M31" i="27"/>
  <c r="M25" i="27"/>
  <c r="L34" i="27"/>
  <c r="L32" i="27"/>
  <c r="L30" i="27"/>
  <c r="L28" i="27"/>
  <c r="L26" i="27"/>
  <c r="L24" i="27"/>
  <c r="L25" i="27"/>
  <c r="L31" i="27"/>
  <c r="M19" i="27"/>
  <c r="L22" i="27"/>
  <c r="L20" i="27"/>
  <c r="L18" i="27"/>
  <c r="L16" i="27"/>
  <c r="L19" i="27"/>
  <c r="L14" i="27"/>
  <c r="L12" i="27"/>
  <c r="O13" i="27" s="1"/>
  <c r="D20" i="27"/>
  <c r="L49" i="164"/>
  <c r="M49" i="164" s="1"/>
  <c r="E46" i="164"/>
  <c r="L46" i="164" s="1"/>
  <c r="M46" i="164" s="1"/>
  <c r="E43" i="164"/>
  <c r="E40" i="164"/>
  <c r="L40" i="164" s="1"/>
  <c r="M40" i="164" s="1"/>
  <c r="E37" i="164"/>
  <c r="E34" i="164"/>
  <c r="E31" i="164"/>
  <c r="E28" i="164"/>
  <c r="E25" i="164"/>
  <c r="E22" i="164"/>
  <c r="E19" i="164"/>
  <c r="E16" i="164"/>
  <c r="U48" i="48"/>
  <c r="U45" i="48"/>
  <c r="U42" i="48"/>
  <c r="U39" i="48"/>
  <c r="U36" i="48"/>
  <c r="U33" i="48"/>
  <c r="U30" i="48"/>
  <c r="U27" i="48"/>
  <c r="U24" i="48"/>
  <c r="U21" i="48"/>
  <c r="U18" i="48"/>
  <c r="U15" i="48"/>
  <c r="D55" i="164"/>
  <c r="D65" i="164" s="1"/>
  <c r="F48" i="48"/>
  <c r="F45" i="48"/>
  <c r="F42" i="48"/>
  <c r="F39" i="48"/>
  <c r="F36" i="48"/>
  <c r="F33" i="48"/>
  <c r="F30" i="48"/>
  <c r="F27" i="48"/>
  <c r="F24" i="48"/>
  <c r="F21" i="48"/>
  <c r="F18" i="48"/>
  <c r="F15" i="48"/>
  <c r="B97" i="164"/>
  <c r="A97" i="164"/>
  <c r="J60" i="164"/>
  <c r="I60" i="164"/>
  <c r="H60" i="164"/>
  <c r="G60" i="164"/>
  <c r="F60" i="164"/>
  <c r="D60" i="164"/>
  <c r="J55" i="164"/>
  <c r="I55" i="164"/>
  <c r="H55" i="164"/>
  <c r="G55" i="164"/>
  <c r="F55" i="164"/>
  <c r="J52" i="164"/>
  <c r="I52" i="164"/>
  <c r="H52" i="164"/>
  <c r="G52" i="164"/>
  <c r="F52" i="164"/>
  <c r="D52" i="164"/>
  <c r="D64" i="164" s="1"/>
  <c r="J50" i="164"/>
  <c r="I50" i="164"/>
  <c r="H50" i="164"/>
  <c r="G50" i="164"/>
  <c r="F50" i="164"/>
  <c r="J47" i="164"/>
  <c r="I47" i="164"/>
  <c r="H47" i="164"/>
  <c r="G47" i="164"/>
  <c r="F47" i="164"/>
  <c r="J44" i="164"/>
  <c r="I44" i="164"/>
  <c r="H44" i="164"/>
  <c r="G44" i="164"/>
  <c r="F44" i="164"/>
  <c r="J41" i="164"/>
  <c r="I41" i="164"/>
  <c r="H41" i="164"/>
  <c r="G41" i="164"/>
  <c r="F41" i="164"/>
  <c r="J38" i="164"/>
  <c r="I38" i="164"/>
  <c r="H38" i="164"/>
  <c r="G38" i="164"/>
  <c r="F38" i="164"/>
  <c r="J35" i="164"/>
  <c r="I35" i="164"/>
  <c r="H35" i="164"/>
  <c r="G35" i="164"/>
  <c r="F35" i="164"/>
  <c r="J32" i="164"/>
  <c r="I32" i="164"/>
  <c r="H32" i="164"/>
  <c r="G32" i="164"/>
  <c r="J26" i="164"/>
  <c r="I26" i="164"/>
  <c r="H26" i="164"/>
  <c r="G26" i="164"/>
  <c r="F26" i="164"/>
  <c r="J23" i="164"/>
  <c r="I23" i="164"/>
  <c r="H23" i="164"/>
  <c r="G23" i="164"/>
  <c r="F23" i="164"/>
  <c r="J20" i="164"/>
  <c r="I20" i="164"/>
  <c r="H20" i="164"/>
  <c r="G20" i="164"/>
  <c r="F20" i="164"/>
  <c r="J17" i="164"/>
  <c r="I17" i="164"/>
  <c r="H17" i="164"/>
  <c r="G17" i="164"/>
  <c r="F17" i="164"/>
  <c r="J13" i="164"/>
  <c r="I13" i="164"/>
  <c r="H13" i="164"/>
  <c r="G13" i="164"/>
  <c r="F13" i="164"/>
  <c r="D13" i="164"/>
  <c r="D48" i="105"/>
  <c r="D45" i="105"/>
  <c r="D42" i="105"/>
  <c r="D39" i="105"/>
  <c r="D36" i="105"/>
  <c r="M37" i="105" s="1"/>
  <c r="D33" i="105"/>
  <c r="D30" i="105"/>
  <c r="D27" i="105"/>
  <c r="D24" i="105"/>
  <c r="D21" i="105"/>
  <c r="D18" i="105"/>
  <c r="D15" i="105"/>
  <c r="H12" i="107"/>
  <c r="F13" i="163"/>
  <c r="F16" i="163"/>
  <c r="F18" i="163"/>
  <c r="F20" i="163"/>
  <c r="F22" i="163"/>
  <c r="F24" i="163"/>
  <c r="F26" i="163"/>
  <c r="F28" i="163"/>
  <c r="F30" i="163"/>
  <c r="F32" i="163"/>
  <c r="F34" i="163"/>
  <c r="F36" i="163"/>
  <c r="F38" i="163"/>
  <c r="F39" i="163"/>
  <c r="F47" i="163" s="1"/>
  <c r="F41" i="163"/>
  <c r="F48" i="163" s="1"/>
  <c r="F44" i="163"/>
  <c r="G38" i="163"/>
  <c r="G36" i="163"/>
  <c r="G34" i="163"/>
  <c r="G32" i="163"/>
  <c r="G30" i="163"/>
  <c r="G28" i="163"/>
  <c r="G26" i="163"/>
  <c r="G24" i="163"/>
  <c r="G22" i="163"/>
  <c r="G20" i="163"/>
  <c r="G18" i="163"/>
  <c r="G16" i="163"/>
  <c r="E47" i="164" l="1"/>
  <c r="L47" i="164" s="1"/>
  <c r="F48" i="164"/>
  <c r="G48" i="164"/>
  <c r="H48" i="164"/>
  <c r="J48" i="164"/>
  <c r="I48" i="164"/>
  <c r="F45" i="164"/>
  <c r="G45" i="164"/>
  <c r="J45" i="164"/>
  <c r="I45" i="164"/>
  <c r="H45" i="164"/>
  <c r="I42" i="164"/>
  <c r="H42" i="164"/>
  <c r="G42" i="164"/>
  <c r="F42" i="164"/>
  <c r="J42" i="164"/>
  <c r="F39" i="164"/>
  <c r="H39" i="164"/>
  <c r="J39" i="164"/>
  <c r="I39" i="164"/>
  <c r="G39" i="164"/>
  <c r="J36" i="164"/>
  <c r="I36" i="164"/>
  <c r="H36" i="164"/>
  <c r="G36" i="164"/>
  <c r="F36" i="164"/>
  <c r="G33" i="164"/>
  <c r="H33" i="164"/>
  <c r="I33" i="164"/>
  <c r="J33" i="164"/>
  <c r="H30" i="164"/>
  <c r="G30" i="164"/>
  <c r="F30" i="164"/>
  <c r="J30" i="164"/>
  <c r="I30" i="164"/>
  <c r="G27" i="164"/>
  <c r="J27" i="164"/>
  <c r="I27" i="164"/>
  <c r="H27" i="164"/>
  <c r="F27" i="164"/>
  <c r="E23" i="164"/>
  <c r="L23" i="164" s="1"/>
  <c r="J24" i="164"/>
  <c r="I24" i="164"/>
  <c r="H24" i="164"/>
  <c r="G24" i="164"/>
  <c r="F24" i="164"/>
  <c r="G21" i="164"/>
  <c r="F21" i="164"/>
  <c r="H21" i="164"/>
  <c r="I21" i="164"/>
  <c r="J21" i="164"/>
  <c r="J18" i="164"/>
  <c r="F18" i="164"/>
  <c r="H18" i="164"/>
  <c r="I18" i="164"/>
  <c r="E13" i="164"/>
  <c r="I15" i="164" s="1"/>
  <c r="G18" i="164"/>
  <c r="F318" i="24"/>
  <c r="G318" i="24"/>
  <c r="K318" i="24"/>
  <c r="J318" i="24"/>
  <c r="I318" i="24"/>
  <c r="H318" i="24"/>
  <c r="H65" i="164"/>
  <c r="H72" i="164" s="1"/>
  <c r="I65" i="164"/>
  <c r="J65" i="164"/>
  <c r="J72" i="164" s="1"/>
  <c r="F65" i="164"/>
  <c r="F72" i="164" s="1"/>
  <c r="G65" i="164"/>
  <c r="G72" i="164" s="1"/>
  <c r="G64" i="164"/>
  <c r="G71" i="164" s="1"/>
  <c r="I64" i="164"/>
  <c r="I71" i="164" s="1"/>
  <c r="F14" i="164"/>
  <c r="E35" i="164"/>
  <c r="L35" i="164" s="1"/>
  <c r="L16" i="164"/>
  <c r="E17" i="164"/>
  <c r="L17" i="164" s="1"/>
  <c r="F53" i="163"/>
  <c r="E41" i="164"/>
  <c r="L41" i="164" s="1"/>
  <c r="E32" i="164"/>
  <c r="L32" i="164" s="1"/>
  <c r="L31" i="164"/>
  <c r="M31" i="164" s="1"/>
  <c r="L22" i="164"/>
  <c r="M22" i="164" s="1"/>
  <c r="E20" i="164"/>
  <c r="L20" i="164" s="1"/>
  <c r="N316" i="24"/>
  <c r="E37" i="126"/>
  <c r="E11" i="126"/>
  <c r="E39" i="126"/>
  <c r="E39" i="115"/>
  <c r="E11" i="114"/>
  <c r="U12" i="48"/>
  <c r="D12" i="105"/>
  <c r="R10" i="27"/>
  <c r="L41" i="27"/>
  <c r="L10" i="27"/>
  <c r="D37" i="116"/>
  <c r="D11" i="116"/>
  <c r="D11" i="115"/>
  <c r="D11" i="129"/>
  <c r="D39" i="126"/>
  <c r="D42" i="126"/>
  <c r="D37" i="126"/>
  <c r="F12" i="48"/>
  <c r="D11" i="114"/>
  <c r="D11" i="126"/>
  <c r="D11" i="130"/>
  <c r="G67" i="164"/>
  <c r="I72" i="164"/>
  <c r="I67" i="164"/>
  <c r="E50" i="164"/>
  <c r="L50" i="164" s="1"/>
  <c r="L43" i="164"/>
  <c r="M43" i="164" s="1"/>
  <c r="E55" i="164"/>
  <c r="H57" i="164" s="1"/>
  <c r="E44" i="164"/>
  <c r="L44" i="164" s="1"/>
  <c r="E38" i="164"/>
  <c r="L38" i="164" s="1"/>
  <c r="L37" i="164"/>
  <c r="M37" i="164" s="1"/>
  <c r="E52" i="164"/>
  <c r="E64" i="164" s="1"/>
  <c r="E60" i="164"/>
  <c r="J62" i="164" s="1"/>
  <c r="L34" i="164"/>
  <c r="M34" i="164" s="1"/>
  <c r="E29" i="164"/>
  <c r="L29" i="164" s="1"/>
  <c r="L28" i="164"/>
  <c r="M28" i="164" s="1"/>
  <c r="L25" i="164"/>
  <c r="M25" i="164" s="1"/>
  <c r="E26" i="164"/>
  <c r="L26" i="164" s="1"/>
  <c r="L19" i="164"/>
  <c r="M19" i="164" s="1"/>
  <c r="M16" i="164"/>
  <c r="D72" i="164"/>
  <c r="D71" i="164"/>
  <c r="G61" i="164"/>
  <c r="I61" i="164"/>
  <c r="D67" i="164"/>
  <c r="J61" i="164"/>
  <c r="G14" i="164"/>
  <c r="I14" i="164"/>
  <c r="G53" i="164"/>
  <c r="I53" i="164"/>
  <c r="G56" i="164"/>
  <c r="I56" i="164"/>
  <c r="F61" i="164"/>
  <c r="H61" i="164"/>
  <c r="F64" i="164"/>
  <c r="F71" i="164" s="1"/>
  <c r="H64" i="164"/>
  <c r="H71" i="164" s="1"/>
  <c r="J64" i="164"/>
  <c r="J71" i="164" s="1"/>
  <c r="F67" i="164"/>
  <c r="H67" i="164"/>
  <c r="J67" i="164"/>
  <c r="H14" i="164"/>
  <c r="J14" i="164"/>
  <c r="F53" i="164"/>
  <c r="H53" i="164"/>
  <c r="J53" i="164"/>
  <c r="F56" i="164"/>
  <c r="H56" i="164"/>
  <c r="J56" i="164"/>
  <c r="F54" i="163"/>
  <c r="F50" i="163"/>
  <c r="G44" i="163"/>
  <c r="E44" i="163"/>
  <c r="D44" i="163"/>
  <c r="F45" i="163" s="1"/>
  <c r="G41" i="163"/>
  <c r="E41" i="163"/>
  <c r="D41" i="163"/>
  <c r="D48" i="163" s="1"/>
  <c r="G39" i="163"/>
  <c r="E39" i="163"/>
  <c r="E47" i="163" s="1"/>
  <c r="D39" i="163"/>
  <c r="D47" i="163" s="1"/>
  <c r="E38" i="163"/>
  <c r="H38" i="163"/>
  <c r="E36" i="163"/>
  <c r="H36" i="163"/>
  <c r="E34" i="163"/>
  <c r="H34" i="163"/>
  <c r="E32" i="163"/>
  <c r="H32" i="163"/>
  <c r="E30" i="163"/>
  <c r="H39" i="163"/>
  <c r="E28" i="163"/>
  <c r="E26" i="163"/>
  <c r="H26" i="163"/>
  <c r="E24" i="163"/>
  <c r="H24" i="163"/>
  <c r="E22" i="163"/>
  <c r="H22" i="163"/>
  <c r="E20" i="163"/>
  <c r="H20" i="163"/>
  <c r="E18" i="163"/>
  <c r="H18" i="163"/>
  <c r="E16" i="163"/>
  <c r="H16" i="163"/>
  <c r="G13" i="163"/>
  <c r="E13" i="163"/>
  <c r="D13" i="163"/>
  <c r="F14" i="163" s="1"/>
  <c r="F54" i="164" l="1"/>
  <c r="H54" i="164"/>
  <c r="J54" i="164"/>
  <c r="I54" i="164"/>
  <c r="G54" i="164"/>
  <c r="J15" i="164"/>
  <c r="J69" i="164" s="1"/>
  <c r="F15" i="164"/>
  <c r="H15" i="164"/>
  <c r="G15" i="164"/>
  <c r="F57" i="164"/>
  <c r="J57" i="164"/>
  <c r="I57" i="164"/>
  <c r="G57" i="164"/>
  <c r="E53" i="163"/>
  <c r="E65" i="164"/>
  <c r="E72" i="164" s="1"/>
  <c r="E56" i="164"/>
  <c r="L56" i="164" s="1"/>
  <c r="L55" i="164"/>
  <c r="M55" i="164" s="1"/>
  <c r="E53" i="164"/>
  <c r="L53" i="164" s="1"/>
  <c r="F40" i="163"/>
  <c r="F42" i="163"/>
  <c r="G45" i="163"/>
  <c r="F51" i="163"/>
  <c r="D53" i="163"/>
  <c r="E14" i="163"/>
  <c r="G14" i="163"/>
  <c r="D48" i="126"/>
  <c r="J68" i="164"/>
  <c r="L52" i="164"/>
  <c r="M52" i="164" s="1"/>
  <c r="G62" i="164"/>
  <c r="E67" i="164"/>
  <c r="H62" i="164"/>
  <c r="E61" i="164"/>
  <c r="E71" i="164"/>
  <c r="I62" i="164"/>
  <c r="F62" i="164"/>
  <c r="E14" i="164"/>
  <c r="L13" i="164"/>
  <c r="M13" i="164" s="1"/>
  <c r="G68" i="164"/>
  <c r="H68" i="164"/>
  <c r="F68" i="164"/>
  <c r="I68" i="164"/>
  <c r="G48" i="163"/>
  <c r="G54" i="163" s="1"/>
  <c r="G42" i="163"/>
  <c r="G47" i="163"/>
  <c r="G53" i="163" s="1"/>
  <c r="G40" i="163"/>
  <c r="H13" i="163"/>
  <c r="H14" i="163" s="1"/>
  <c r="H44" i="163"/>
  <c r="E42" i="163"/>
  <c r="J32" i="163"/>
  <c r="K32" i="163" s="1"/>
  <c r="J36" i="163"/>
  <c r="K36" i="163" s="1"/>
  <c r="D54" i="163"/>
  <c r="E50" i="163"/>
  <c r="D50" i="163"/>
  <c r="G50" i="163"/>
  <c r="J18" i="163"/>
  <c r="K18" i="163" s="1"/>
  <c r="J22" i="163"/>
  <c r="K22" i="163" s="1"/>
  <c r="J26" i="163"/>
  <c r="K26" i="163" s="1"/>
  <c r="H47" i="163"/>
  <c r="H40" i="163"/>
  <c r="J16" i="163"/>
  <c r="K16" i="163" s="1"/>
  <c r="J20" i="163"/>
  <c r="K20" i="163" s="1"/>
  <c r="J24" i="163"/>
  <c r="K24" i="163" s="1"/>
  <c r="J34" i="163"/>
  <c r="K34" i="163" s="1"/>
  <c r="J38" i="163"/>
  <c r="K38" i="163" s="1"/>
  <c r="J39" i="163"/>
  <c r="K39" i="163" s="1"/>
  <c r="E40" i="163"/>
  <c r="H41" i="163"/>
  <c r="J41" i="163" s="1"/>
  <c r="K41" i="163" s="1"/>
  <c r="E45" i="163"/>
  <c r="E48" i="163"/>
  <c r="E54" i="163" s="1"/>
  <c r="J15" i="163"/>
  <c r="K15" i="163" s="1"/>
  <c r="J17" i="163"/>
  <c r="K17" i="163" s="1"/>
  <c r="J19" i="163"/>
  <c r="K19" i="163" s="1"/>
  <c r="J21" i="163"/>
  <c r="K21" i="163" s="1"/>
  <c r="J23" i="163"/>
  <c r="K23" i="163" s="1"/>
  <c r="J25" i="163"/>
  <c r="K25" i="163" s="1"/>
  <c r="J27" i="163"/>
  <c r="K27" i="163" s="1"/>
  <c r="H28" i="163"/>
  <c r="J28" i="163" s="1"/>
  <c r="K28" i="163" s="1"/>
  <c r="J29" i="163"/>
  <c r="K29" i="163" s="1"/>
  <c r="H30" i="163"/>
  <c r="J30" i="163" s="1"/>
  <c r="K30" i="163" s="1"/>
  <c r="J31" i="163"/>
  <c r="K31" i="163" s="1"/>
  <c r="J33" i="163"/>
  <c r="K33" i="163" s="1"/>
  <c r="J35" i="163"/>
  <c r="K35" i="163" s="1"/>
  <c r="J37" i="163"/>
  <c r="K37" i="163" s="1"/>
  <c r="J13" i="163" l="1"/>
  <c r="K13" i="163" s="1"/>
  <c r="E51" i="163"/>
  <c r="G51" i="163"/>
  <c r="J14" i="163"/>
  <c r="K14" i="163" s="1"/>
  <c r="H50" i="163"/>
  <c r="E68" i="164"/>
  <c r="H69" i="164"/>
  <c r="G69" i="164"/>
  <c r="I69" i="164"/>
  <c r="F69" i="164"/>
  <c r="L14" i="164"/>
  <c r="H53" i="163"/>
  <c r="H45" i="163"/>
  <c r="H51" i="163" s="1"/>
  <c r="H42" i="163"/>
  <c r="J42" i="163" s="1"/>
  <c r="K42" i="163" s="1"/>
  <c r="H48" i="163"/>
  <c r="H54" i="163" s="1"/>
  <c r="J40" i="163"/>
  <c r="K40" i="163" s="1"/>
  <c r="D19" i="107" l="1"/>
  <c r="D17" i="107"/>
  <c r="D49" i="138"/>
  <c r="D46" i="138"/>
  <c r="D43" i="138"/>
  <c r="D40" i="138"/>
  <c r="D37" i="138"/>
  <c r="D34" i="138"/>
  <c r="P35" i="138" s="1"/>
  <c r="D31" i="138"/>
  <c r="D28" i="138"/>
  <c r="D25" i="138"/>
  <c r="D22" i="138"/>
  <c r="D19" i="138"/>
  <c r="D16" i="138"/>
  <c r="D49" i="137"/>
  <c r="D46" i="137"/>
  <c r="D43" i="137"/>
  <c r="D40" i="137"/>
  <c r="D37" i="137"/>
  <c r="D34" i="137"/>
  <c r="D31" i="137"/>
  <c r="D28" i="137"/>
  <c r="D25" i="137"/>
  <c r="D22" i="137"/>
  <c r="D19" i="137"/>
  <c r="D16" i="137"/>
  <c r="P13" i="137"/>
  <c r="R48" i="12"/>
  <c r="R45" i="12"/>
  <c r="R42" i="12"/>
  <c r="R39" i="12"/>
  <c r="R36" i="12"/>
  <c r="R33" i="12"/>
  <c r="R30" i="12"/>
  <c r="R27" i="12"/>
  <c r="R24" i="12"/>
  <c r="R21" i="12"/>
  <c r="R18" i="12"/>
  <c r="R15" i="12"/>
  <c r="E48" i="12"/>
  <c r="E45" i="12"/>
  <c r="E42" i="12"/>
  <c r="E39" i="12"/>
  <c r="E36" i="12"/>
  <c r="E33" i="12"/>
  <c r="E30" i="12"/>
  <c r="D18" i="27"/>
  <c r="D16" i="27"/>
  <c r="D14" i="27"/>
  <c r="D12" i="27"/>
  <c r="D34" i="27" l="1"/>
  <c r="D32" i="139"/>
  <c r="D32" i="124"/>
  <c r="D32" i="140"/>
  <c r="D32" i="123"/>
  <c r="D32" i="125"/>
  <c r="D32" i="122"/>
  <c r="D32" i="121"/>
  <c r="G49" i="12"/>
  <c r="F49" i="12"/>
  <c r="H49" i="12"/>
  <c r="K49" i="12"/>
  <c r="M49" i="12"/>
  <c r="J49" i="12"/>
  <c r="I49" i="12"/>
  <c r="E32" i="140"/>
  <c r="E32" i="123"/>
  <c r="E32" i="121"/>
  <c r="E32" i="125"/>
  <c r="E32" i="122"/>
  <c r="E32" i="139"/>
  <c r="E32" i="124"/>
  <c r="Z49" i="12"/>
  <c r="X49" i="12"/>
  <c r="W49" i="12"/>
  <c r="V49" i="12"/>
  <c r="U49" i="12"/>
  <c r="T49" i="12"/>
  <c r="E30" i="121"/>
  <c r="E30" i="140"/>
  <c r="E30" i="139"/>
  <c r="E30" i="123"/>
  <c r="E30" i="125"/>
  <c r="E30" i="124"/>
  <c r="E30" i="122"/>
  <c r="X46" i="12"/>
  <c r="Z46" i="12"/>
  <c r="W46" i="12"/>
  <c r="U46" i="12"/>
  <c r="V46" i="12"/>
  <c r="T46" i="12"/>
  <c r="D32" i="27"/>
  <c r="D30" i="140"/>
  <c r="D30" i="139"/>
  <c r="D30" i="123"/>
  <c r="D30" i="121"/>
  <c r="D30" i="125"/>
  <c r="D30" i="124"/>
  <c r="D30" i="122"/>
  <c r="H46" i="12"/>
  <c r="F46" i="12"/>
  <c r="K46" i="12"/>
  <c r="G46" i="12"/>
  <c r="I46" i="12"/>
  <c r="M46" i="12"/>
  <c r="J46" i="12"/>
  <c r="D30" i="27"/>
  <c r="D28" i="139"/>
  <c r="D28" i="121"/>
  <c r="D28" i="140"/>
  <c r="D28" i="125"/>
  <c r="D28" i="122"/>
  <c r="D28" i="123"/>
  <c r="D28" i="124"/>
  <c r="I43" i="12"/>
  <c r="H43" i="12"/>
  <c r="K43" i="12"/>
  <c r="G43" i="12"/>
  <c r="F43" i="12"/>
  <c r="M43" i="12"/>
  <c r="J43" i="12"/>
  <c r="E28" i="139"/>
  <c r="E28" i="125"/>
  <c r="E28" i="122"/>
  <c r="E28" i="140"/>
  <c r="E28" i="123"/>
  <c r="E28" i="121"/>
  <c r="E28" i="124"/>
  <c r="Z43" i="12"/>
  <c r="X43" i="12"/>
  <c r="W43" i="12"/>
  <c r="V43" i="12"/>
  <c r="U43" i="12"/>
  <c r="T43" i="12"/>
  <c r="D28" i="27"/>
  <c r="D38" i="27" s="1"/>
  <c r="D26" i="121"/>
  <c r="D26" i="139"/>
  <c r="E54" i="12"/>
  <c r="D26" i="140"/>
  <c r="D36" i="140" s="1"/>
  <c r="D26" i="124"/>
  <c r="D36" i="124" s="1"/>
  <c r="D26" i="125"/>
  <c r="D26" i="123"/>
  <c r="D26" i="122"/>
  <c r="K40" i="12"/>
  <c r="J40" i="12"/>
  <c r="H40" i="12"/>
  <c r="I40" i="12"/>
  <c r="G40" i="12"/>
  <c r="M40" i="12"/>
  <c r="F40" i="12"/>
  <c r="E26" i="121"/>
  <c r="E26" i="140"/>
  <c r="E26" i="125"/>
  <c r="E26" i="139"/>
  <c r="E26" i="124"/>
  <c r="E26" i="123"/>
  <c r="E26" i="122"/>
  <c r="Z40" i="12"/>
  <c r="X40" i="12"/>
  <c r="W40" i="12"/>
  <c r="V40" i="12"/>
  <c r="U40" i="12"/>
  <c r="T40" i="12"/>
  <c r="E24" i="140"/>
  <c r="E24" i="123"/>
  <c r="E34" i="123" s="1"/>
  <c r="E24" i="124"/>
  <c r="E24" i="125"/>
  <c r="E24" i="122"/>
  <c r="E24" i="121"/>
  <c r="E24" i="139"/>
  <c r="Z37" i="12"/>
  <c r="V37" i="12"/>
  <c r="T37" i="12"/>
  <c r="X37" i="12"/>
  <c r="W37" i="12"/>
  <c r="U37" i="12"/>
  <c r="D26" i="27"/>
  <c r="E51" i="12"/>
  <c r="D24" i="124"/>
  <c r="D34" i="124" s="1"/>
  <c r="D24" i="140"/>
  <c r="D24" i="123"/>
  <c r="D24" i="125"/>
  <c r="D24" i="122"/>
  <c r="D24" i="139"/>
  <c r="D24" i="121"/>
  <c r="D34" i="121" s="1"/>
  <c r="M37" i="12"/>
  <c r="F37" i="12"/>
  <c r="G37" i="12"/>
  <c r="K37" i="12"/>
  <c r="I37" i="12"/>
  <c r="J37" i="12"/>
  <c r="H37" i="12"/>
  <c r="E22" i="140"/>
  <c r="E22" i="139"/>
  <c r="E22" i="123"/>
  <c r="E22" i="121"/>
  <c r="E22" i="125"/>
  <c r="E22" i="124"/>
  <c r="E22" i="122"/>
  <c r="X34" i="12"/>
  <c r="T34" i="12"/>
  <c r="W34" i="12"/>
  <c r="U34" i="12"/>
  <c r="V34" i="12"/>
  <c r="Z34" i="12"/>
  <c r="D24" i="27"/>
  <c r="D22" i="125"/>
  <c r="D22" i="124"/>
  <c r="D22" i="140"/>
  <c r="D22" i="139"/>
  <c r="D22" i="123"/>
  <c r="D22" i="121"/>
  <c r="D22" i="122"/>
  <c r="F34" i="12"/>
  <c r="M34" i="12"/>
  <c r="K34" i="12"/>
  <c r="I34" i="12"/>
  <c r="G34" i="12"/>
  <c r="J34" i="12"/>
  <c r="H34" i="12"/>
  <c r="D22" i="27"/>
  <c r="D20" i="139"/>
  <c r="D8" i="139" s="1"/>
  <c r="D20" i="124"/>
  <c r="D8" i="124" s="1"/>
  <c r="D20" i="125"/>
  <c r="D8" i="125" s="1"/>
  <c r="D20" i="122"/>
  <c r="D8" i="122" s="1"/>
  <c r="D20" i="121"/>
  <c r="D8" i="121" s="1"/>
  <c r="D20" i="140"/>
  <c r="D8" i="140" s="1"/>
  <c r="D20" i="123"/>
  <c r="D8" i="123" s="1"/>
  <c r="G31" i="12"/>
  <c r="H31" i="12"/>
  <c r="F31" i="12"/>
  <c r="I31" i="12"/>
  <c r="M31" i="12"/>
  <c r="J31" i="12"/>
  <c r="K31" i="12"/>
  <c r="E20" i="139"/>
  <c r="E20" i="125"/>
  <c r="E20" i="122"/>
  <c r="E20" i="140"/>
  <c r="E20" i="123"/>
  <c r="E20" i="121"/>
  <c r="E20" i="124"/>
  <c r="W31" i="12"/>
  <c r="T31" i="12"/>
  <c r="V31" i="12"/>
  <c r="U31" i="12"/>
  <c r="Z31" i="12"/>
  <c r="X31" i="12"/>
  <c r="E18" i="121"/>
  <c r="E18" i="124"/>
  <c r="E18" i="139"/>
  <c r="E18" i="123"/>
  <c r="E18" i="125"/>
  <c r="E18" i="140"/>
  <c r="E18" i="122"/>
  <c r="V28" i="12"/>
  <c r="U28" i="12"/>
  <c r="W28" i="12"/>
  <c r="T28" i="12"/>
  <c r="Z28" i="12"/>
  <c r="X28" i="12"/>
  <c r="E16" i="140"/>
  <c r="E16" i="123"/>
  <c r="E16" i="124"/>
  <c r="E16" i="121"/>
  <c r="E16" i="125"/>
  <c r="E16" i="122"/>
  <c r="E16" i="139"/>
  <c r="Z25" i="12"/>
  <c r="U25" i="12"/>
  <c r="X25" i="12"/>
  <c r="T25" i="12"/>
  <c r="W25" i="12"/>
  <c r="V25" i="12"/>
  <c r="E14" i="121"/>
  <c r="E14" i="140"/>
  <c r="E14" i="139"/>
  <c r="E14" i="123"/>
  <c r="E14" i="124"/>
  <c r="E14" i="125"/>
  <c r="E14" i="122"/>
  <c r="T22" i="12"/>
  <c r="W22" i="12"/>
  <c r="V22" i="12"/>
  <c r="Z22" i="12"/>
  <c r="U22" i="12"/>
  <c r="X22" i="12"/>
  <c r="E12" i="125"/>
  <c r="E12" i="122"/>
  <c r="E12" i="140"/>
  <c r="E12" i="123"/>
  <c r="E12" i="124"/>
  <c r="E12" i="139"/>
  <c r="E12" i="121"/>
  <c r="U19" i="12"/>
  <c r="T19" i="12"/>
  <c r="Z19" i="12"/>
  <c r="X19" i="12"/>
  <c r="W19" i="12"/>
  <c r="V19" i="12"/>
  <c r="E10" i="121"/>
  <c r="E10" i="124"/>
  <c r="E10" i="123"/>
  <c r="E10" i="122"/>
  <c r="E10" i="125"/>
  <c r="E10" i="139"/>
  <c r="E10" i="140"/>
  <c r="Z16" i="12"/>
  <c r="W16" i="12"/>
  <c r="X16" i="12"/>
  <c r="V16" i="12"/>
  <c r="U16" i="12"/>
  <c r="T16" i="12"/>
  <c r="E33" i="107"/>
  <c r="E34" i="27"/>
  <c r="E32" i="27"/>
  <c r="E31" i="107"/>
  <c r="E30" i="27"/>
  <c r="E29" i="107"/>
  <c r="E27" i="107"/>
  <c r="E28" i="27"/>
  <c r="D55" i="137"/>
  <c r="E26" i="27"/>
  <c r="E25" i="107"/>
  <c r="E24" i="27"/>
  <c r="E23" i="107"/>
  <c r="D23" i="107"/>
  <c r="E22" i="27"/>
  <c r="E21" i="107"/>
  <c r="E19" i="107"/>
  <c r="E20" i="27"/>
  <c r="E17" i="107"/>
  <c r="E18" i="27"/>
  <c r="E15" i="107"/>
  <c r="E16" i="27"/>
  <c r="E13" i="107"/>
  <c r="E14" i="27"/>
  <c r="E12" i="27"/>
  <c r="E11" i="107"/>
  <c r="D33" i="107"/>
  <c r="D52" i="137"/>
  <c r="D31" i="107"/>
  <c r="D29" i="107"/>
  <c r="D27" i="107"/>
  <c r="D25" i="107"/>
  <c r="D21" i="107"/>
  <c r="D13" i="138"/>
  <c r="D13" i="137"/>
  <c r="D15" i="107"/>
  <c r="D10" i="27"/>
  <c r="D13" i="107"/>
  <c r="D11" i="107"/>
  <c r="G44" i="158"/>
  <c r="F37" i="158"/>
  <c r="G37" i="158"/>
  <c r="G45" i="158" s="1"/>
  <c r="F41" i="158"/>
  <c r="G41" i="158"/>
  <c r="F9" i="158"/>
  <c r="G9" i="158"/>
  <c r="D33" i="158"/>
  <c r="H34" i="158" s="1"/>
  <c r="D31" i="158"/>
  <c r="F32" i="158" s="1"/>
  <c r="D29" i="158"/>
  <c r="F30" i="158" s="1"/>
  <c r="D27" i="158"/>
  <c r="H28" i="158" s="1"/>
  <c r="D25" i="158"/>
  <c r="F26" i="158" s="1"/>
  <c r="D23" i="158"/>
  <c r="F24" i="158" s="1"/>
  <c r="D21" i="158"/>
  <c r="G22" i="158" s="1"/>
  <c r="D19" i="158"/>
  <c r="F20" i="158" s="1"/>
  <c r="D17" i="158"/>
  <c r="F18" i="158" s="1"/>
  <c r="D15" i="158"/>
  <c r="F16" i="158" s="1"/>
  <c r="D13" i="158"/>
  <c r="F14" i="158" s="1"/>
  <c r="D11" i="158"/>
  <c r="H12" i="158" s="1"/>
  <c r="L45" i="162"/>
  <c r="K45" i="162"/>
  <c r="J45" i="162"/>
  <c r="I45" i="162"/>
  <c r="H45" i="162"/>
  <c r="G45" i="162"/>
  <c r="F45" i="162"/>
  <c r="E45" i="162"/>
  <c r="M39" i="162"/>
  <c r="L39" i="162"/>
  <c r="L49" i="162" s="1"/>
  <c r="K39" i="162"/>
  <c r="K49" i="162" s="1"/>
  <c r="J39" i="162"/>
  <c r="I39" i="162"/>
  <c r="H39" i="162"/>
  <c r="H49" i="162" s="1"/>
  <c r="G39" i="162"/>
  <c r="G49" i="162" s="1"/>
  <c r="F39" i="162"/>
  <c r="F49" i="162" s="1"/>
  <c r="E39" i="162"/>
  <c r="E49" i="162" s="1"/>
  <c r="M37" i="162"/>
  <c r="L37" i="162"/>
  <c r="K37" i="162"/>
  <c r="J37" i="162"/>
  <c r="J48" i="162" s="1"/>
  <c r="I37" i="162"/>
  <c r="I48" i="162" s="1"/>
  <c r="H37" i="162"/>
  <c r="H48" i="162" s="1"/>
  <c r="G37" i="162"/>
  <c r="G48" i="162" s="1"/>
  <c r="F37" i="162"/>
  <c r="F48" i="162" s="1"/>
  <c r="E37" i="162"/>
  <c r="E48" i="162" s="1"/>
  <c r="D35" i="162"/>
  <c r="D33" i="162"/>
  <c r="D31" i="162"/>
  <c r="D29" i="162"/>
  <c r="D27" i="162"/>
  <c r="D25" i="162"/>
  <c r="D23" i="162"/>
  <c r="D21" i="162"/>
  <c r="D19" i="162"/>
  <c r="D17" i="162"/>
  <c r="D15" i="162"/>
  <c r="J14" i="162"/>
  <c r="G14" i="162"/>
  <c r="I14" i="162"/>
  <c r="M11" i="162"/>
  <c r="L11" i="162"/>
  <c r="K11" i="162"/>
  <c r="J11" i="162"/>
  <c r="I11" i="162"/>
  <c r="H11" i="162"/>
  <c r="G11" i="162"/>
  <c r="F11" i="162"/>
  <c r="E11" i="162"/>
  <c r="I16" i="48"/>
  <c r="S13" i="77"/>
  <c r="T13" i="77" s="1"/>
  <c r="U13" i="77" s="1"/>
  <c r="D13" i="111"/>
  <c r="D54" i="77"/>
  <c r="D64" i="77" s="1"/>
  <c r="I27" i="105"/>
  <c r="AU25" i="115"/>
  <c r="D54" i="105"/>
  <c r="D51" i="105"/>
  <c r="H22" i="158" l="1"/>
  <c r="K55" i="162"/>
  <c r="F36" i="162"/>
  <c r="L36" i="162"/>
  <c r="F34" i="162"/>
  <c r="L34" i="162"/>
  <c r="G32" i="162"/>
  <c r="L32" i="162"/>
  <c r="H30" i="162"/>
  <c r="L30" i="162"/>
  <c r="J28" i="162"/>
  <c r="L28" i="162"/>
  <c r="L26" i="162"/>
  <c r="K26" i="162"/>
  <c r="F24" i="162"/>
  <c r="L24" i="162"/>
  <c r="K22" i="162"/>
  <c r="L22" i="162"/>
  <c r="F20" i="162"/>
  <c r="L20" i="162"/>
  <c r="J18" i="162"/>
  <c r="L18" i="162"/>
  <c r="H16" i="162"/>
  <c r="L16" i="162"/>
  <c r="E34" i="140"/>
  <c r="E36" i="140"/>
  <c r="E36" i="122"/>
  <c r="E36" i="123"/>
  <c r="E36" i="125"/>
  <c r="E34" i="125"/>
  <c r="E34" i="139"/>
  <c r="E36" i="139"/>
  <c r="E34" i="121"/>
  <c r="E36" i="121"/>
  <c r="D36" i="121"/>
  <c r="D34" i="139"/>
  <c r="D36" i="139"/>
  <c r="D34" i="125"/>
  <c r="D36" i="125"/>
  <c r="D36" i="27"/>
  <c r="D34" i="122"/>
  <c r="D36" i="122"/>
  <c r="D34" i="123"/>
  <c r="D36" i="123"/>
  <c r="E36" i="124"/>
  <c r="D34" i="140"/>
  <c r="E38" i="17"/>
  <c r="E34" i="122"/>
  <c r="E34" i="124"/>
  <c r="E8" i="124"/>
  <c r="E8" i="125"/>
  <c r="E8" i="123"/>
  <c r="E8" i="140"/>
  <c r="E8" i="121"/>
  <c r="E8" i="139"/>
  <c r="E8" i="122"/>
  <c r="G51" i="158"/>
  <c r="G50" i="158"/>
  <c r="F34" i="158"/>
  <c r="F22" i="158"/>
  <c r="H18" i="158"/>
  <c r="G34" i="158"/>
  <c r="H32" i="158"/>
  <c r="G32" i="158"/>
  <c r="H30" i="158"/>
  <c r="G30" i="158"/>
  <c r="G28" i="158"/>
  <c r="F28" i="158"/>
  <c r="H26" i="158"/>
  <c r="G26" i="158"/>
  <c r="H24" i="158"/>
  <c r="G24" i="158"/>
  <c r="H20" i="158"/>
  <c r="G20" i="158"/>
  <c r="G18" i="158"/>
  <c r="H16" i="158"/>
  <c r="G16" i="158"/>
  <c r="H14" i="158"/>
  <c r="G14" i="158"/>
  <c r="F12" i="158"/>
  <c r="G12" i="158"/>
  <c r="J51" i="162"/>
  <c r="F51" i="162"/>
  <c r="L55" i="162"/>
  <c r="L51" i="162"/>
  <c r="E34" i="162"/>
  <c r="F32" i="162"/>
  <c r="I32" i="162"/>
  <c r="G30" i="162"/>
  <c r="K30" i="162"/>
  <c r="E24" i="162"/>
  <c r="J24" i="162"/>
  <c r="F16" i="162"/>
  <c r="I16" i="162"/>
  <c r="D35" i="107"/>
  <c r="E36" i="27"/>
  <c r="E38" i="27"/>
  <c r="E10" i="27"/>
  <c r="E9" i="107"/>
  <c r="F45" i="158"/>
  <c r="F51" i="158" s="1"/>
  <c r="F44" i="158"/>
  <c r="F50" i="158" s="1"/>
  <c r="F47" i="158"/>
  <c r="G47" i="158"/>
  <c r="I54" i="162"/>
  <c r="G54" i="162"/>
  <c r="F55" i="162"/>
  <c r="H54" i="162"/>
  <c r="G55" i="162"/>
  <c r="H55" i="162"/>
  <c r="J54" i="162"/>
  <c r="F54" i="162"/>
  <c r="E54" i="162"/>
  <c r="E55" i="162"/>
  <c r="K51" i="162"/>
  <c r="E51" i="162"/>
  <c r="E18" i="162"/>
  <c r="E22" i="162"/>
  <c r="I30" i="162"/>
  <c r="J32" i="162"/>
  <c r="F18" i="162"/>
  <c r="F22" i="162"/>
  <c r="I26" i="162"/>
  <c r="J30" i="162"/>
  <c r="G22" i="162"/>
  <c r="H18" i="162"/>
  <c r="H28" i="162"/>
  <c r="G34" i="162"/>
  <c r="I18" i="162"/>
  <c r="K28" i="162"/>
  <c r="E32" i="162"/>
  <c r="H34" i="162"/>
  <c r="G18" i="162"/>
  <c r="I34" i="162"/>
  <c r="F30" i="162"/>
  <c r="H32" i="162"/>
  <c r="K14" i="162"/>
  <c r="J16" i="162"/>
  <c r="H20" i="162"/>
  <c r="E26" i="162"/>
  <c r="H36" i="162"/>
  <c r="I49" i="162"/>
  <c r="I55" i="162" s="1"/>
  <c r="H51" i="162"/>
  <c r="D11" i="162"/>
  <c r="L12" i="162" s="1"/>
  <c r="G36" i="162"/>
  <c r="G51" i="162"/>
  <c r="K16" i="162"/>
  <c r="I20" i="162"/>
  <c r="H22" i="162"/>
  <c r="G24" i="162"/>
  <c r="F26" i="162"/>
  <c r="E28" i="162"/>
  <c r="K32" i="162"/>
  <c r="J34" i="162"/>
  <c r="I36" i="162"/>
  <c r="D45" i="162"/>
  <c r="E46" i="162" s="1"/>
  <c r="K48" i="162"/>
  <c r="K54" i="162" s="1"/>
  <c r="J49" i="162"/>
  <c r="J55" i="162" s="1"/>
  <c r="I51" i="162"/>
  <c r="G20" i="162"/>
  <c r="D39" i="162"/>
  <c r="E14" i="162"/>
  <c r="K18" i="162"/>
  <c r="J20" i="162"/>
  <c r="I22" i="162"/>
  <c r="H24" i="162"/>
  <c r="G26" i="162"/>
  <c r="F28" i="162"/>
  <c r="E30" i="162"/>
  <c r="K34" i="162"/>
  <c r="J36" i="162"/>
  <c r="L48" i="162"/>
  <c r="L54" i="162" s="1"/>
  <c r="F14" i="162"/>
  <c r="E16" i="162"/>
  <c r="K20" i="162"/>
  <c r="J22" i="162"/>
  <c r="I24" i="162"/>
  <c r="H26" i="162"/>
  <c r="G28" i="162"/>
  <c r="K36" i="162"/>
  <c r="H14" i="162"/>
  <c r="G16" i="162"/>
  <c r="E20" i="162"/>
  <c r="K24" i="162"/>
  <c r="J26" i="162"/>
  <c r="I28" i="162"/>
  <c r="E36" i="162"/>
  <c r="D37" i="162"/>
  <c r="I40" i="162" l="1"/>
  <c r="L40" i="162"/>
  <c r="I38" i="162"/>
  <c r="L38" i="162"/>
  <c r="F46" i="162"/>
  <c r="L46" i="162"/>
  <c r="E40" i="162"/>
  <c r="G40" i="162"/>
  <c r="J40" i="162"/>
  <c r="H46" i="162"/>
  <c r="F40" i="162"/>
  <c r="G38" i="162"/>
  <c r="F38" i="162"/>
  <c r="H38" i="162"/>
  <c r="G46" i="162"/>
  <c r="I46" i="162"/>
  <c r="D51" i="162"/>
  <c r="H12" i="162"/>
  <c r="K12" i="162"/>
  <c r="G12" i="162"/>
  <c r="K38" i="162"/>
  <c r="F12" i="162"/>
  <c r="J12" i="162"/>
  <c r="J38" i="162"/>
  <c r="E38" i="162"/>
  <c r="D48" i="162"/>
  <c r="D54" i="162" s="1"/>
  <c r="J46" i="162"/>
  <c r="K46" i="162"/>
  <c r="H40" i="162"/>
  <c r="D49" i="162"/>
  <c r="D55" i="162" s="1"/>
  <c r="K40" i="162"/>
  <c r="L52" i="162"/>
  <c r="E12" i="162"/>
  <c r="E52" i="162" s="1"/>
  <c r="I12" i="162"/>
  <c r="H52" i="162" l="1"/>
  <c r="F52" i="162"/>
  <c r="I52" i="162"/>
  <c r="G52" i="162"/>
  <c r="K52" i="162"/>
  <c r="J52" i="162"/>
  <c r="H24" i="107" l="1"/>
  <c r="L9" i="107"/>
  <c r="K9" i="107"/>
  <c r="H9" i="107"/>
  <c r="G9" i="107"/>
  <c r="L22" i="107"/>
  <c r="L20" i="107" l="1"/>
  <c r="L18" i="107"/>
  <c r="J9" i="107"/>
  <c r="L10" i="107" s="1"/>
  <c r="F9" i="107"/>
  <c r="H10" i="107" s="1"/>
  <c r="D9" i="107"/>
  <c r="J37" i="107"/>
  <c r="J35" i="107"/>
  <c r="E49" i="154"/>
  <c r="E46" i="154"/>
  <c r="E43" i="154"/>
  <c r="E40" i="154"/>
  <c r="E37" i="154"/>
  <c r="E34" i="154"/>
  <c r="E31" i="154"/>
  <c r="E25" i="154"/>
  <c r="E22" i="154"/>
  <c r="E19" i="154"/>
  <c r="E16" i="154"/>
  <c r="E12" i="17"/>
  <c r="D55" i="138" l="1"/>
  <c r="Y25" i="17"/>
  <c r="V31" i="17"/>
  <c r="F34" i="17"/>
  <c r="F32" i="17"/>
  <c r="F30" i="17"/>
  <c r="F28" i="17"/>
  <c r="F26" i="17"/>
  <c r="F24" i="17"/>
  <c r="F22" i="17"/>
  <c r="F20" i="17"/>
  <c r="F18" i="17"/>
  <c r="F16" i="17"/>
  <c r="F14" i="17"/>
  <c r="F12" i="17"/>
  <c r="E34" i="17"/>
  <c r="E32" i="17"/>
  <c r="E30" i="17"/>
  <c r="E28" i="17"/>
  <c r="E26" i="17"/>
  <c r="E24" i="17"/>
  <c r="E22" i="17"/>
  <c r="E20" i="17"/>
  <c r="E18" i="17"/>
  <c r="E16" i="17"/>
  <c r="E14" i="17"/>
  <c r="P59" i="137"/>
  <c r="F10" i="17" l="1"/>
  <c r="E10" i="17"/>
  <c r="E31" i="137" l="1"/>
  <c r="F18" i="137" l="1"/>
  <c r="E22" i="137"/>
  <c r="E19" i="137"/>
  <c r="R19" i="137" s="1"/>
  <c r="F17" i="137"/>
  <c r="W35" i="12" l="1"/>
  <c r="V35" i="12"/>
  <c r="U35" i="12"/>
  <c r="T35" i="12"/>
  <c r="S34" i="12"/>
  <c r="X35" i="12"/>
  <c r="D39" i="74"/>
  <c r="D6" i="143" l="1"/>
  <c r="AB51" i="141"/>
  <c r="AA51" i="141"/>
  <c r="Z51" i="141"/>
  <c r="Y51" i="141"/>
  <c r="X51" i="141"/>
  <c r="W51" i="141"/>
  <c r="V51" i="141"/>
  <c r="U51" i="141"/>
  <c r="T51" i="141"/>
  <c r="S51" i="141"/>
  <c r="R51" i="141"/>
  <c r="Q51" i="141"/>
  <c r="AB48" i="141"/>
  <c r="AA48" i="141"/>
  <c r="Z48" i="141"/>
  <c r="Y48" i="141"/>
  <c r="X48" i="141"/>
  <c r="W48" i="141"/>
  <c r="V48" i="141"/>
  <c r="U48" i="141"/>
  <c r="T48" i="141"/>
  <c r="S48" i="141"/>
  <c r="R48" i="141"/>
  <c r="Q48" i="141"/>
  <c r="AB45" i="141"/>
  <c r="AA45" i="141"/>
  <c r="Z45" i="141"/>
  <c r="Y45" i="141"/>
  <c r="X45" i="141"/>
  <c r="W45" i="141"/>
  <c r="V45" i="141"/>
  <c r="U45" i="141"/>
  <c r="T45" i="141"/>
  <c r="S45" i="141"/>
  <c r="R45" i="141"/>
  <c r="Q45" i="141"/>
  <c r="AB42" i="141"/>
  <c r="AA42" i="141"/>
  <c r="Z42" i="141"/>
  <c r="Y42" i="141"/>
  <c r="X42" i="141"/>
  <c r="W42" i="141"/>
  <c r="V42" i="141"/>
  <c r="U42" i="141"/>
  <c r="T42" i="141"/>
  <c r="S42" i="141"/>
  <c r="R42" i="141"/>
  <c r="Q42" i="141"/>
  <c r="AB39" i="141"/>
  <c r="AA39" i="141"/>
  <c r="Z39" i="141"/>
  <c r="Y39" i="141"/>
  <c r="X39" i="141"/>
  <c r="W39" i="141"/>
  <c r="V39" i="141"/>
  <c r="U39" i="141"/>
  <c r="T39" i="141"/>
  <c r="S39" i="141"/>
  <c r="R39" i="141"/>
  <c r="Q39" i="141"/>
  <c r="AB36" i="141"/>
  <c r="AA36" i="141"/>
  <c r="Z36" i="141"/>
  <c r="Y36" i="141"/>
  <c r="X36" i="141"/>
  <c r="W36" i="141"/>
  <c r="V36" i="141"/>
  <c r="U36" i="141"/>
  <c r="T36" i="141"/>
  <c r="S36" i="141"/>
  <c r="R36" i="141"/>
  <c r="Q36" i="141"/>
  <c r="AB33" i="141"/>
  <c r="AA33" i="141"/>
  <c r="Z33" i="141"/>
  <c r="Y33" i="141"/>
  <c r="X33" i="141"/>
  <c r="W33" i="141"/>
  <c r="V33" i="141"/>
  <c r="U33" i="141"/>
  <c r="T33" i="141"/>
  <c r="S33" i="141"/>
  <c r="R33" i="141"/>
  <c r="Q33" i="141"/>
  <c r="AB30" i="141"/>
  <c r="AA30" i="141"/>
  <c r="Z30" i="141"/>
  <c r="Y30" i="141"/>
  <c r="X30" i="141"/>
  <c r="W30" i="141"/>
  <c r="V30" i="141"/>
  <c r="U30" i="141"/>
  <c r="T30" i="141"/>
  <c r="S30" i="141"/>
  <c r="R30" i="141"/>
  <c r="Q30" i="141"/>
  <c r="AB27" i="141"/>
  <c r="AA27" i="141"/>
  <c r="Z27" i="141"/>
  <c r="Y27" i="141"/>
  <c r="X27" i="141"/>
  <c r="W27" i="141"/>
  <c r="V27" i="141"/>
  <c r="U27" i="141"/>
  <c r="T27" i="141"/>
  <c r="S27" i="141"/>
  <c r="R27" i="141"/>
  <c r="Q27" i="141"/>
  <c r="AB24" i="141"/>
  <c r="AA24" i="141"/>
  <c r="Z24" i="141"/>
  <c r="Y24" i="141"/>
  <c r="X24" i="141"/>
  <c r="W24" i="141"/>
  <c r="V24" i="141"/>
  <c r="U24" i="141"/>
  <c r="T24" i="141"/>
  <c r="S24" i="141"/>
  <c r="R24" i="141"/>
  <c r="Q24" i="141"/>
  <c r="AB21" i="141"/>
  <c r="AA21" i="141"/>
  <c r="Z21" i="141"/>
  <c r="Y21" i="141"/>
  <c r="X21" i="141"/>
  <c r="W21" i="141"/>
  <c r="V21" i="141"/>
  <c r="U21" i="141"/>
  <c r="T21" i="141"/>
  <c r="S21" i="141"/>
  <c r="R21" i="141"/>
  <c r="Q21" i="141"/>
  <c r="AB18" i="141"/>
  <c r="AA18" i="141"/>
  <c r="Z18" i="141"/>
  <c r="Y18" i="141"/>
  <c r="X18" i="141"/>
  <c r="W18" i="141"/>
  <c r="T18" i="141"/>
  <c r="U18" i="141"/>
  <c r="V18" i="141"/>
  <c r="R18" i="141"/>
  <c r="S18" i="141"/>
  <c r="Q18" i="141"/>
  <c r="J51" i="141"/>
  <c r="I51" i="141"/>
  <c r="H51" i="141"/>
  <c r="J48" i="141"/>
  <c r="I48" i="141"/>
  <c r="H48" i="141"/>
  <c r="J45" i="141"/>
  <c r="I45" i="141"/>
  <c r="H45" i="141"/>
  <c r="J42" i="141"/>
  <c r="I42" i="141"/>
  <c r="H42" i="141"/>
  <c r="J39" i="141"/>
  <c r="I39" i="141"/>
  <c r="H39" i="141"/>
  <c r="J36" i="141"/>
  <c r="I36" i="141"/>
  <c r="H36" i="141"/>
  <c r="J33" i="141"/>
  <c r="I33" i="141"/>
  <c r="H33" i="141"/>
  <c r="J30" i="141"/>
  <c r="I30" i="141"/>
  <c r="H30" i="141"/>
  <c r="J27" i="141"/>
  <c r="I27" i="141"/>
  <c r="H27" i="141"/>
  <c r="J24" i="141"/>
  <c r="I24" i="141"/>
  <c r="H24" i="141"/>
  <c r="J21" i="141"/>
  <c r="I21" i="141"/>
  <c r="H21" i="141"/>
  <c r="J18" i="141"/>
  <c r="I18" i="141"/>
  <c r="H18" i="141"/>
  <c r="S29" i="116"/>
  <c r="S31" i="116"/>
  <c r="S33" i="116"/>
  <c r="S35" i="116"/>
  <c r="H15" i="149"/>
  <c r="W51" i="118"/>
  <c r="Q33" i="43"/>
  <c r="Q30" i="43"/>
  <c r="Q27" i="43"/>
  <c r="Q24" i="43"/>
  <c r="Q21" i="43"/>
  <c r="Q18" i="43"/>
  <c r="AI39" i="115"/>
  <c r="T11" i="115"/>
  <c r="AA32" i="116" l="1"/>
  <c r="Z32" i="116"/>
  <c r="Y32" i="116"/>
  <c r="X32" i="116"/>
  <c r="AE32" i="116"/>
  <c r="W32" i="116"/>
  <c r="AD32" i="116"/>
  <c r="V32" i="116"/>
  <c r="AC32" i="116"/>
  <c r="U32" i="116"/>
  <c r="AB32" i="116"/>
  <c r="T32" i="116"/>
  <c r="AE30" i="116"/>
  <c r="W30" i="116"/>
  <c r="AD30" i="116"/>
  <c r="V30" i="116"/>
  <c r="AC30" i="116"/>
  <c r="U30" i="116"/>
  <c r="AB30" i="116"/>
  <c r="T30" i="116"/>
  <c r="AA30" i="116"/>
  <c r="Z30" i="116"/>
  <c r="Y30" i="116"/>
  <c r="X30" i="116"/>
  <c r="Y36" i="116"/>
  <c r="X36" i="116"/>
  <c r="AB36" i="116"/>
  <c r="AE36" i="116"/>
  <c r="W36" i="116"/>
  <c r="AD36" i="116"/>
  <c r="V36" i="116"/>
  <c r="T36" i="116"/>
  <c r="AC36" i="116"/>
  <c r="U36" i="116"/>
  <c r="AA36" i="116"/>
  <c r="Z36" i="116"/>
  <c r="Y34" i="116"/>
  <c r="X34" i="116"/>
  <c r="AE34" i="116"/>
  <c r="W34" i="116"/>
  <c r="AB34" i="116"/>
  <c r="AD34" i="116"/>
  <c r="V34" i="116"/>
  <c r="AC34" i="116"/>
  <c r="U34" i="116"/>
  <c r="T34" i="116"/>
  <c r="AA34" i="116"/>
  <c r="Z34" i="116"/>
  <c r="S19" i="115"/>
  <c r="AA20" i="115" l="1"/>
  <c r="Z20" i="115"/>
  <c r="Y20" i="115"/>
  <c r="X20" i="115"/>
  <c r="AE20" i="115"/>
  <c r="W20" i="115"/>
  <c r="AD20" i="115"/>
  <c r="V20" i="115"/>
  <c r="AC20" i="115"/>
  <c r="U20" i="115"/>
  <c r="AB20" i="115"/>
  <c r="T20" i="115"/>
  <c r="E11" i="115"/>
  <c r="K48" i="42"/>
  <c r="E31" i="120"/>
  <c r="E28" i="120"/>
  <c r="E25" i="120"/>
  <c r="E22" i="120"/>
  <c r="E19" i="120"/>
  <c r="E13" i="120" l="1"/>
  <c r="H21" i="154"/>
  <c r="AC35" i="126"/>
  <c r="AB35" i="126"/>
  <c r="AA35" i="126"/>
  <c r="Z35" i="126"/>
  <c r="Y35" i="126"/>
  <c r="X35" i="126"/>
  <c r="W35" i="126"/>
  <c r="AC33" i="126"/>
  <c r="AB33" i="126"/>
  <c r="AA33" i="126"/>
  <c r="Z33" i="126"/>
  <c r="Y33" i="126"/>
  <c r="X33" i="126"/>
  <c r="W33" i="126"/>
  <c r="AC31" i="126"/>
  <c r="AB31" i="126"/>
  <c r="AA31" i="126"/>
  <c r="Z31" i="126"/>
  <c r="Y31" i="126"/>
  <c r="X31" i="126"/>
  <c r="W31" i="126"/>
  <c r="AC29" i="126"/>
  <c r="AB29" i="126"/>
  <c r="AA29" i="126"/>
  <c r="Z29" i="126"/>
  <c r="Y29" i="126"/>
  <c r="X29" i="126"/>
  <c r="W29" i="126"/>
  <c r="AC27" i="126"/>
  <c r="AB27" i="126"/>
  <c r="AA27" i="126"/>
  <c r="Z27" i="126"/>
  <c r="Y27" i="126"/>
  <c r="X27" i="126"/>
  <c r="W27" i="126"/>
  <c r="AC25" i="126"/>
  <c r="AB25" i="126"/>
  <c r="AA25" i="126"/>
  <c r="Z25" i="126"/>
  <c r="Y25" i="126"/>
  <c r="X25" i="126"/>
  <c r="W25" i="126"/>
  <c r="AC23" i="126"/>
  <c r="AB23" i="126"/>
  <c r="AA23" i="126"/>
  <c r="Z23" i="126"/>
  <c r="Y23" i="126"/>
  <c r="X23" i="126"/>
  <c r="W23" i="126"/>
  <c r="AC21" i="126"/>
  <c r="AB21" i="126"/>
  <c r="AA21" i="126"/>
  <c r="Z21" i="126"/>
  <c r="Y21" i="126"/>
  <c r="X21" i="126"/>
  <c r="W21" i="126"/>
  <c r="AC19" i="126"/>
  <c r="AB19" i="126"/>
  <c r="AA19" i="126"/>
  <c r="Z19" i="126"/>
  <c r="Y19" i="126"/>
  <c r="X19" i="126"/>
  <c r="W19" i="126"/>
  <c r="AC17" i="126"/>
  <c r="AB17" i="126"/>
  <c r="AA17" i="126"/>
  <c r="Z17" i="126"/>
  <c r="Y17" i="126"/>
  <c r="X17" i="126"/>
  <c r="W17" i="126"/>
  <c r="AC15" i="126"/>
  <c r="AB15" i="126"/>
  <c r="AA15" i="126"/>
  <c r="Z15" i="126"/>
  <c r="Y15" i="126"/>
  <c r="X15" i="126"/>
  <c r="W15" i="126"/>
  <c r="AC13" i="126"/>
  <c r="AB13" i="126"/>
  <c r="AA13" i="126"/>
  <c r="Z13" i="126"/>
  <c r="Y13" i="126"/>
  <c r="X13" i="126"/>
  <c r="W13" i="126"/>
  <c r="U35" i="126"/>
  <c r="T35" i="126"/>
  <c r="S35" i="126"/>
  <c r="R35" i="126"/>
  <c r="Q35" i="126"/>
  <c r="P35" i="126"/>
  <c r="O35" i="126"/>
  <c r="U33" i="126"/>
  <c r="T33" i="126"/>
  <c r="S33" i="126"/>
  <c r="R33" i="126"/>
  <c r="Q33" i="126"/>
  <c r="P33" i="126"/>
  <c r="O33" i="126"/>
  <c r="U31" i="126"/>
  <c r="T31" i="126"/>
  <c r="S31" i="126"/>
  <c r="R31" i="126"/>
  <c r="Q31" i="126"/>
  <c r="P31" i="126"/>
  <c r="O31" i="126"/>
  <c r="U29" i="126"/>
  <c r="T29" i="126"/>
  <c r="S29" i="126"/>
  <c r="R29" i="126"/>
  <c r="Q29" i="126"/>
  <c r="P29" i="126"/>
  <c r="O29" i="126"/>
  <c r="U27" i="126"/>
  <c r="T27" i="126"/>
  <c r="S27" i="126"/>
  <c r="R27" i="126"/>
  <c r="Q27" i="126"/>
  <c r="P27" i="126"/>
  <c r="O27" i="126"/>
  <c r="U25" i="126"/>
  <c r="T25" i="126"/>
  <c r="S25" i="126"/>
  <c r="R25" i="126"/>
  <c r="Q25" i="126"/>
  <c r="P25" i="126"/>
  <c r="O25" i="126"/>
  <c r="U23" i="126"/>
  <c r="T23" i="126"/>
  <c r="S23" i="126"/>
  <c r="R23" i="126"/>
  <c r="Q23" i="126"/>
  <c r="P23" i="126"/>
  <c r="O23" i="126"/>
  <c r="U21" i="126"/>
  <c r="T21" i="126"/>
  <c r="S21" i="126"/>
  <c r="R21" i="126"/>
  <c r="Q21" i="126"/>
  <c r="P21" i="126"/>
  <c r="O21" i="126"/>
  <c r="U19" i="126"/>
  <c r="T19" i="126"/>
  <c r="S19" i="126"/>
  <c r="R19" i="126"/>
  <c r="Q19" i="126"/>
  <c r="P19" i="126"/>
  <c r="O19" i="126"/>
  <c r="U17" i="126"/>
  <c r="T17" i="126"/>
  <c r="S17" i="126"/>
  <c r="R17" i="126"/>
  <c r="Q17" i="126"/>
  <c r="P17" i="126"/>
  <c r="O17" i="126"/>
  <c r="U15" i="126"/>
  <c r="T15" i="126"/>
  <c r="S15" i="126"/>
  <c r="R15" i="126"/>
  <c r="Q15" i="126"/>
  <c r="P15" i="126"/>
  <c r="O15" i="126"/>
  <c r="U13" i="126"/>
  <c r="T13" i="126"/>
  <c r="S13" i="126"/>
  <c r="R13" i="126"/>
  <c r="Q13" i="126"/>
  <c r="P13" i="126"/>
  <c r="O13" i="126"/>
  <c r="U23" i="114"/>
  <c r="AA11" i="42"/>
  <c r="Z11" i="42"/>
  <c r="Y11" i="42"/>
  <c r="X11" i="42"/>
  <c r="W11" i="42"/>
  <c r="V11" i="42"/>
  <c r="U11" i="42"/>
  <c r="U64" i="42" s="1"/>
  <c r="T11" i="42"/>
  <c r="S11" i="42"/>
  <c r="R13" i="27" s="1"/>
  <c r="R11" i="42"/>
  <c r="Q11" i="42"/>
  <c r="P11" i="42"/>
  <c r="O11" i="42"/>
  <c r="N11" i="42"/>
  <c r="M13" i="27" s="1"/>
  <c r="M11" i="42"/>
  <c r="L13" i="27" s="1"/>
  <c r="L12" i="42"/>
  <c r="G11" i="42"/>
  <c r="H11" i="42"/>
  <c r="I11" i="42"/>
  <c r="J11" i="42"/>
  <c r="K11" i="42"/>
  <c r="F57" i="42"/>
  <c r="G29" i="126" l="1"/>
  <c r="S13" i="27"/>
  <c r="T64" i="42"/>
  <c r="G13" i="126"/>
  <c r="AR15" i="114"/>
  <c r="J34" i="158" l="1"/>
  <c r="I34" i="158"/>
  <c r="E34" i="158"/>
  <c r="D9" i="158"/>
  <c r="J41" i="158"/>
  <c r="I41" i="158"/>
  <c r="H41" i="158"/>
  <c r="E41" i="158"/>
  <c r="D41" i="158"/>
  <c r="J37" i="158"/>
  <c r="J45" i="158" s="1"/>
  <c r="I37" i="158"/>
  <c r="H37" i="158"/>
  <c r="E37" i="158"/>
  <c r="E45" i="158" s="1"/>
  <c r="D37" i="158"/>
  <c r="J44" i="158"/>
  <c r="I44" i="158"/>
  <c r="E44" i="158"/>
  <c r="D35" i="158"/>
  <c r="J32" i="158"/>
  <c r="I32" i="158"/>
  <c r="E32" i="158"/>
  <c r="J30" i="158"/>
  <c r="I30" i="158"/>
  <c r="E30" i="158"/>
  <c r="J28" i="158"/>
  <c r="I28" i="158"/>
  <c r="E28" i="158"/>
  <c r="J26" i="158"/>
  <c r="I26" i="158"/>
  <c r="E26" i="158"/>
  <c r="J24" i="158"/>
  <c r="I24" i="158"/>
  <c r="E24" i="158"/>
  <c r="J22" i="158"/>
  <c r="I22" i="158"/>
  <c r="E22" i="158"/>
  <c r="J20" i="158"/>
  <c r="I20" i="158"/>
  <c r="E20" i="158"/>
  <c r="J18" i="158"/>
  <c r="I18" i="158"/>
  <c r="E18" i="158"/>
  <c r="J16" i="158"/>
  <c r="I16" i="158"/>
  <c r="E16" i="158"/>
  <c r="J14" i="158"/>
  <c r="I14" i="158"/>
  <c r="E14" i="158"/>
  <c r="J12" i="158"/>
  <c r="I12" i="158"/>
  <c r="E12" i="158"/>
  <c r="J9" i="158"/>
  <c r="I9" i="158"/>
  <c r="H9" i="158"/>
  <c r="E9" i="158"/>
  <c r="G13" i="157"/>
  <c r="G14" i="157" s="1"/>
  <c r="F42" i="157"/>
  <c r="E42" i="157"/>
  <c r="D42" i="157"/>
  <c r="F39" i="157"/>
  <c r="F46" i="157" s="1"/>
  <c r="E39" i="157"/>
  <c r="D39" i="157"/>
  <c r="F37" i="157"/>
  <c r="F45" i="157" s="1"/>
  <c r="E37" i="157"/>
  <c r="E45" i="157" s="1"/>
  <c r="D37" i="157"/>
  <c r="F36" i="157"/>
  <c r="E36" i="157"/>
  <c r="G35" i="157"/>
  <c r="G36" i="157" s="1"/>
  <c r="F34" i="157"/>
  <c r="E34" i="157"/>
  <c r="G33" i="157"/>
  <c r="G34" i="157" s="1"/>
  <c r="F32" i="157"/>
  <c r="E32" i="157"/>
  <c r="G31" i="157"/>
  <c r="G32" i="157" s="1"/>
  <c r="E30" i="157"/>
  <c r="G29" i="157"/>
  <c r="F28" i="157"/>
  <c r="E28" i="157"/>
  <c r="G27" i="157"/>
  <c r="F26" i="157"/>
  <c r="E26" i="157"/>
  <c r="G25" i="157"/>
  <c r="F24" i="157"/>
  <c r="E24" i="157"/>
  <c r="G23" i="157"/>
  <c r="G24" i="157" s="1"/>
  <c r="F22" i="157"/>
  <c r="E22" i="157"/>
  <c r="G21" i="157"/>
  <c r="G22" i="157" s="1"/>
  <c r="F20" i="157"/>
  <c r="E20" i="157"/>
  <c r="G19" i="157"/>
  <c r="G20" i="157" s="1"/>
  <c r="F18" i="157"/>
  <c r="E18" i="157"/>
  <c r="G17" i="157"/>
  <c r="G18" i="157" s="1"/>
  <c r="F16" i="157"/>
  <c r="E16" i="157"/>
  <c r="G15" i="157"/>
  <c r="G16" i="157" s="1"/>
  <c r="F14" i="157"/>
  <c r="E14" i="157"/>
  <c r="F11" i="157"/>
  <c r="E11" i="157"/>
  <c r="D11" i="157"/>
  <c r="E10" i="158" l="1"/>
  <c r="H42" i="158"/>
  <c r="I36" i="157"/>
  <c r="J36" i="157" s="1"/>
  <c r="H10" i="158"/>
  <c r="D45" i="158"/>
  <c r="D51" i="158" s="1"/>
  <c r="F38" i="158"/>
  <c r="G38" i="158"/>
  <c r="G36" i="158"/>
  <c r="F36" i="158"/>
  <c r="F42" i="158"/>
  <c r="G42" i="158"/>
  <c r="I20" i="157"/>
  <c r="J20" i="157" s="1"/>
  <c r="F10" i="158"/>
  <c r="G10" i="158"/>
  <c r="H45" i="158"/>
  <c r="H51" i="158" s="1"/>
  <c r="H38" i="158"/>
  <c r="H44" i="158"/>
  <c r="H50" i="158" s="1"/>
  <c r="H36" i="158"/>
  <c r="F51" i="157"/>
  <c r="E51" i="157"/>
  <c r="D48" i="157"/>
  <c r="E12" i="157"/>
  <c r="F12" i="157"/>
  <c r="I50" i="158"/>
  <c r="I42" i="158"/>
  <c r="I47" i="158"/>
  <c r="E50" i="158"/>
  <c r="E51" i="158"/>
  <c r="E47" i="158"/>
  <c r="J50" i="158"/>
  <c r="H47" i="158"/>
  <c r="J51" i="158"/>
  <c r="I38" i="158"/>
  <c r="J38" i="158"/>
  <c r="E42" i="158"/>
  <c r="J42" i="158"/>
  <c r="I10" i="158"/>
  <c r="J10" i="158"/>
  <c r="J36" i="158"/>
  <c r="E38" i="158"/>
  <c r="D44" i="158"/>
  <c r="D50" i="158" s="1"/>
  <c r="D47" i="158"/>
  <c r="J47" i="158"/>
  <c r="I36" i="158"/>
  <c r="E36" i="158"/>
  <c r="I45" i="158"/>
  <c r="I51" i="158" s="1"/>
  <c r="G37" i="157"/>
  <c r="G45" i="157" s="1"/>
  <c r="I34" i="157"/>
  <c r="J34" i="157" s="1"/>
  <c r="F52" i="157"/>
  <c r="F38" i="157"/>
  <c r="F40" i="157"/>
  <c r="F48" i="157"/>
  <c r="G39" i="157"/>
  <c r="I39" i="157" s="1"/>
  <c r="J39" i="157" s="1"/>
  <c r="G42" i="157"/>
  <c r="G43" i="157" s="1"/>
  <c r="I18" i="157"/>
  <c r="J18" i="157" s="1"/>
  <c r="E48" i="157"/>
  <c r="G11" i="157"/>
  <c r="G12" i="157" s="1"/>
  <c r="I16" i="157"/>
  <c r="J16" i="157" s="1"/>
  <c r="I24" i="157"/>
  <c r="J24" i="157" s="1"/>
  <c r="I32" i="157"/>
  <c r="J32" i="157" s="1"/>
  <c r="I14" i="157"/>
  <c r="J14" i="157" s="1"/>
  <c r="I22" i="157"/>
  <c r="J22" i="157" s="1"/>
  <c r="I13" i="157"/>
  <c r="J13" i="157" s="1"/>
  <c r="I15" i="157"/>
  <c r="J15" i="157" s="1"/>
  <c r="I17" i="157"/>
  <c r="J17" i="157" s="1"/>
  <c r="I19" i="157"/>
  <c r="J19" i="157" s="1"/>
  <c r="I21" i="157"/>
  <c r="J21" i="157" s="1"/>
  <c r="I23" i="157"/>
  <c r="J23" i="157" s="1"/>
  <c r="I25" i="157"/>
  <c r="J25" i="157" s="1"/>
  <c r="G26" i="157"/>
  <c r="I26" i="157" s="1"/>
  <c r="J26" i="157" s="1"/>
  <c r="I27" i="157"/>
  <c r="J27" i="157" s="1"/>
  <c r="G28" i="157"/>
  <c r="I28" i="157" s="1"/>
  <c r="J28" i="157" s="1"/>
  <c r="I29" i="157"/>
  <c r="J29" i="157" s="1"/>
  <c r="G30" i="157"/>
  <c r="I30" i="157" s="1"/>
  <c r="J30" i="157" s="1"/>
  <c r="I31" i="157"/>
  <c r="J31" i="157" s="1"/>
  <c r="I33" i="157"/>
  <c r="J33" i="157" s="1"/>
  <c r="I35" i="157"/>
  <c r="J35" i="157" s="1"/>
  <c r="E40" i="157"/>
  <c r="D45" i="157"/>
  <c r="D51" i="157" s="1"/>
  <c r="D46" i="157"/>
  <c r="D52" i="157" s="1"/>
  <c r="E38" i="157"/>
  <c r="E43" i="157"/>
  <c r="E46" i="157"/>
  <c r="E52" i="157" s="1"/>
  <c r="F43" i="157"/>
  <c r="E48" i="158" l="1"/>
  <c r="I37" i="157"/>
  <c r="J37" i="157" s="1"/>
  <c r="G48" i="158"/>
  <c r="F48" i="158"/>
  <c r="G38" i="157"/>
  <c r="I38" i="157" s="1"/>
  <c r="J38" i="157" s="1"/>
  <c r="E49" i="157"/>
  <c r="I12" i="157"/>
  <c r="J12" i="157" s="1"/>
  <c r="I48" i="158"/>
  <c r="G46" i="157"/>
  <c r="G52" i="157" s="1"/>
  <c r="F49" i="157"/>
  <c r="J48" i="158"/>
  <c r="H48" i="158"/>
  <c r="G40" i="157"/>
  <c r="I40" i="157" s="1"/>
  <c r="J40" i="157" s="1"/>
  <c r="G51" i="157"/>
  <c r="I11" i="157"/>
  <c r="J11" i="157" s="1"/>
  <c r="G48" i="157"/>
  <c r="G49" i="157"/>
  <c r="L51" i="154" l="1"/>
  <c r="L50" i="154"/>
  <c r="J50" i="154"/>
  <c r="J51" i="154"/>
  <c r="L45" i="154"/>
  <c r="L44" i="154"/>
  <c r="L42" i="154"/>
  <c r="L41" i="154"/>
  <c r="L39" i="154"/>
  <c r="L38" i="154"/>
  <c r="L33" i="154"/>
  <c r="L32" i="154"/>
  <c r="L27" i="154"/>
  <c r="L26" i="154"/>
  <c r="L24" i="154"/>
  <c r="L23" i="154"/>
  <c r="L21" i="154"/>
  <c r="L20" i="154"/>
  <c r="L18" i="154"/>
  <c r="L17" i="154"/>
  <c r="K42" i="154"/>
  <c r="L29" i="154"/>
  <c r="K51" i="154"/>
  <c r="K50" i="154"/>
  <c r="L48" i="154"/>
  <c r="K48" i="154"/>
  <c r="J48" i="154"/>
  <c r="L47" i="154"/>
  <c r="K47" i="154"/>
  <c r="J47" i="154"/>
  <c r="K45" i="154"/>
  <c r="J45" i="154"/>
  <c r="K44" i="154"/>
  <c r="J44" i="154"/>
  <c r="J42" i="154"/>
  <c r="K41" i="154"/>
  <c r="J41" i="154"/>
  <c r="K39" i="154"/>
  <c r="J39" i="154"/>
  <c r="K38" i="154"/>
  <c r="J38" i="154"/>
  <c r="L36" i="154"/>
  <c r="K36" i="154"/>
  <c r="J36" i="154"/>
  <c r="L35" i="154"/>
  <c r="K35" i="154"/>
  <c r="J35" i="154"/>
  <c r="K33" i="154"/>
  <c r="J33" i="154"/>
  <c r="K32" i="154"/>
  <c r="J32" i="154"/>
  <c r="K29" i="154"/>
  <c r="J29" i="154"/>
  <c r="J27" i="154"/>
  <c r="K26" i="154"/>
  <c r="J26" i="154"/>
  <c r="K24" i="154"/>
  <c r="J24" i="154"/>
  <c r="K23" i="154"/>
  <c r="J23" i="154"/>
  <c r="K21" i="154"/>
  <c r="J21" i="154"/>
  <c r="K20" i="154"/>
  <c r="J20" i="154"/>
  <c r="K18" i="154"/>
  <c r="K17" i="154"/>
  <c r="J18" i="154"/>
  <c r="J17" i="154"/>
  <c r="J59" i="154"/>
  <c r="K59" i="154"/>
  <c r="L59" i="154"/>
  <c r="M59" i="154"/>
  <c r="I27" i="154"/>
  <c r="F21" i="154"/>
  <c r="E13" i="154"/>
  <c r="M26" i="154"/>
  <c r="M27" i="154"/>
  <c r="L55" i="154"/>
  <c r="L64" i="154" s="1"/>
  <c r="K55" i="154"/>
  <c r="K64" i="154" s="1"/>
  <c r="J55" i="154"/>
  <c r="J64" i="154" s="1"/>
  <c r="L52" i="154"/>
  <c r="L63" i="154" s="1"/>
  <c r="K52" i="154"/>
  <c r="K63" i="154" s="1"/>
  <c r="J52" i="154"/>
  <c r="J63" i="154" s="1"/>
  <c r="L13" i="154"/>
  <c r="K13" i="154"/>
  <c r="J13" i="154"/>
  <c r="B94" i="154"/>
  <c r="Q59" i="154"/>
  <c r="P59" i="154"/>
  <c r="O59" i="154"/>
  <c r="N59" i="154"/>
  <c r="I59" i="154"/>
  <c r="H59" i="154"/>
  <c r="G59" i="154"/>
  <c r="F59" i="154"/>
  <c r="D59" i="154"/>
  <c r="Q55" i="154"/>
  <c r="P55" i="154"/>
  <c r="O55" i="154"/>
  <c r="O64" i="154" s="1"/>
  <c r="N55" i="154"/>
  <c r="M55" i="154"/>
  <c r="I55" i="154"/>
  <c r="I64" i="154" s="1"/>
  <c r="H55" i="154"/>
  <c r="G55" i="154"/>
  <c r="F55" i="154"/>
  <c r="F64" i="154" s="1"/>
  <c r="Q52" i="154"/>
  <c r="Q63" i="154" s="1"/>
  <c r="P52" i="154"/>
  <c r="P63" i="154" s="1"/>
  <c r="O52" i="154"/>
  <c r="N52" i="154"/>
  <c r="M52" i="154"/>
  <c r="M63" i="154" s="1"/>
  <c r="I52" i="154"/>
  <c r="I63" i="154" s="1"/>
  <c r="H52" i="154"/>
  <c r="G52" i="154"/>
  <c r="F52" i="154"/>
  <c r="F63" i="154" s="1"/>
  <c r="D52" i="154"/>
  <c r="M51" i="154"/>
  <c r="Q50" i="154"/>
  <c r="P50" i="154"/>
  <c r="O50" i="154"/>
  <c r="N50" i="154"/>
  <c r="M50" i="154"/>
  <c r="I50" i="154"/>
  <c r="H50" i="154"/>
  <c r="G50" i="154"/>
  <c r="F50" i="154"/>
  <c r="N51" i="154"/>
  <c r="Q47" i="154"/>
  <c r="P47" i="154"/>
  <c r="O47" i="154"/>
  <c r="N47" i="154"/>
  <c r="M47" i="154"/>
  <c r="I47" i="154"/>
  <c r="H47" i="154"/>
  <c r="G47" i="154"/>
  <c r="F47" i="154"/>
  <c r="I48" i="154"/>
  <c r="M45" i="154"/>
  <c r="Q44" i="154"/>
  <c r="P44" i="154"/>
  <c r="O44" i="154"/>
  <c r="N44" i="154"/>
  <c r="M44" i="154"/>
  <c r="I44" i="154"/>
  <c r="H44" i="154"/>
  <c r="G44" i="154"/>
  <c r="F44" i="154"/>
  <c r="N45" i="154"/>
  <c r="Q41" i="154"/>
  <c r="P41" i="154"/>
  <c r="N41" i="154"/>
  <c r="M41" i="154"/>
  <c r="I41" i="154"/>
  <c r="H41" i="154"/>
  <c r="G41" i="154"/>
  <c r="F41" i="154"/>
  <c r="M39" i="154"/>
  <c r="Q38" i="154"/>
  <c r="P38" i="154"/>
  <c r="O38" i="154"/>
  <c r="N38" i="154"/>
  <c r="M38" i="154"/>
  <c r="I38" i="154"/>
  <c r="H38" i="154"/>
  <c r="G38" i="154"/>
  <c r="F38" i="154"/>
  <c r="N39" i="154"/>
  <c r="Q35" i="154"/>
  <c r="P35" i="154"/>
  <c r="O35" i="154"/>
  <c r="N35" i="154"/>
  <c r="M35" i="154"/>
  <c r="I35" i="154"/>
  <c r="H35" i="154"/>
  <c r="G35" i="154"/>
  <c r="F35" i="154"/>
  <c r="I36" i="154"/>
  <c r="M33" i="154"/>
  <c r="Q32" i="154"/>
  <c r="P32" i="154"/>
  <c r="O32" i="154"/>
  <c r="N32" i="154"/>
  <c r="M32" i="154"/>
  <c r="I32" i="154"/>
  <c r="H32" i="154"/>
  <c r="G32" i="154"/>
  <c r="F32" i="154"/>
  <c r="N33" i="154"/>
  <c r="Q29" i="154"/>
  <c r="P29" i="154"/>
  <c r="O29" i="154"/>
  <c r="N29" i="154"/>
  <c r="M29" i="154"/>
  <c r="I29" i="154"/>
  <c r="H29" i="154"/>
  <c r="G29" i="154"/>
  <c r="F29" i="154"/>
  <c r="Q26" i="154"/>
  <c r="P26" i="154"/>
  <c r="O26" i="154"/>
  <c r="N26" i="154"/>
  <c r="I26" i="154"/>
  <c r="H26" i="154"/>
  <c r="G26" i="154"/>
  <c r="F26" i="154"/>
  <c r="N27" i="154"/>
  <c r="Q23" i="154"/>
  <c r="P23" i="154"/>
  <c r="O23" i="154"/>
  <c r="N23" i="154"/>
  <c r="M23" i="154"/>
  <c r="I23" i="154"/>
  <c r="H23" i="154"/>
  <c r="G23" i="154"/>
  <c r="F23" i="154"/>
  <c r="M21" i="154"/>
  <c r="Q20" i="154"/>
  <c r="P20" i="154"/>
  <c r="O20" i="154"/>
  <c r="N20" i="154"/>
  <c r="M20" i="154"/>
  <c r="I20" i="154"/>
  <c r="H20" i="154"/>
  <c r="G20" i="154"/>
  <c r="F20" i="154"/>
  <c r="N21" i="154"/>
  <c r="Q17" i="154"/>
  <c r="P17" i="154"/>
  <c r="O17" i="154"/>
  <c r="N17" i="154"/>
  <c r="M17" i="154"/>
  <c r="I17" i="154"/>
  <c r="H17" i="154"/>
  <c r="G17" i="154"/>
  <c r="F17" i="154"/>
  <c r="O18" i="154"/>
  <c r="Q13" i="154"/>
  <c r="P13" i="154"/>
  <c r="O13" i="154"/>
  <c r="N13" i="154"/>
  <c r="M13" i="154"/>
  <c r="I13" i="154"/>
  <c r="H13" i="154"/>
  <c r="G13" i="154"/>
  <c r="F13" i="154"/>
  <c r="D13" i="154"/>
  <c r="G26" i="153"/>
  <c r="D39" i="153"/>
  <c r="D55" i="154" s="1"/>
  <c r="D64" i="154" s="1"/>
  <c r="D37" i="153"/>
  <c r="D11" i="153"/>
  <c r="H42" i="153"/>
  <c r="G42" i="153"/>
  <c r="F42" i="153"/>
  <c r="E42" i="153"/>
  <c r="H39" i="153"/>
  <c r="G39" i="153"/>
  <c r="G46" i="153" s="1"/>
  <c r="F39" i="153"/>
  <c r="F46" i="153" s="1"/>
  <c r="E39" i="153"/>
  <c r="H37" i="153"/>
  <c r="H45" i="153" s="1"/>
  <c r="G37" i="153"/>
  <c r="F37" i="153"/>
  <c r="F45" i="153" s="1"/>
  <c r="F51" i="153" s="1"/>
  <c r="E37" i="153"/>
  <c r="E45" i="153" s="1"/>
  <c r="H36" i="153"/>
  <c r="G36" i="153"/>
  <c r="E36" i="153"/>
  <c r="J35" i="153"/>
  <c r="K35" i="153" s="1"/>
  <c r="J33" i="153"/>
  <c r="K33" i="153" s="1"/>
  <c r="H32" i="153"/>
  <c r="G32" i="153"/>
  <c r="E32" i="153"/>
  <c r="J31" i="153"/>
  <c r="K31" i="153" s="1"/>
  <c r="J29" i="153"/>
  <c r="K29" i="153" s="1"/>
  <c r="G28" i="153"/>
  <c r="J27" i="153"/>
  <c r="K27" i="153" s="1"/>
  <c r="J25" i="153"/>
  <c r="K25" i="153" s="1"/>
  <c r="H26" i="153"/>
  <c r="G24" i="153"/>
  <c r="J23" i="153"/>
  <c r="K23" i="153" s="1"/>
  <c r="F22" i="153"/>
  <c r="J21" i="153"/>
  <c r="K21" i="153" s="1"/>
  <c r="H22" i="153"/>
  <c r="G20" i="153"/>
  <c r="J19" i="153"/>
  <c r="K19" i="153" s="1"/>
  <c r="J17" i="153"/>
  <c r="K17" i="153" s="1"/>
  <c r="H18" i="153"/>
  <c r="G16" i="153"/>
  <c r="J15" i="153"/>
  <c r="K15" i="153" s="1"/>
  <c r="J13" i="153"/>
  <c r="K13" i="153" s="1"/>
  <c r="H14" i="153"/>
  <c r="H11" i="153"/>
  <c r="G11" i="153"/>
  <c r="F11" i="153"/>
  <c r="E11" i="153"/>
  <c r="AA15" i="100"/>
  <c r="Q35" i="100"/>
  <c r="Q38" i="100"/>
  <c r="D40" i="100"/>
  <c r="D38" i="100"/>
  <c r="D12" i="100"/>
  <c r="O19" i="99"/>
  <c r="H36" i="99"/>
  <c r="H37" i="99" s="1"/>
  <c r="H34" i="99"/>
  <c r="H35" i="99" s="1"/>
  <c r="H32" i="99"/>
  <c r="H33" i="99" s="1"/>
  <c r="H30" i="99"/>
  <c r="H31" i="99" s="1"/>
  <c r="H28" i="99"/>
  <c r="H29" i="99" s="1"/>
  <c r="H26" i="99"/>
  <c r="H27" i="99" s="1"/>
  <c r="H24" i="99"/>
  <c r="H25" i="99" s="1"/>
  <c r="H22" i="99"/>
  <c r="H23" i="99" s="1"/>
  <c r="H20" i="99"/>
  <c r="H21" i="99" s="1"/>
  <c r="H18" i="99"/>
  <c r="H19" i="99" s="1"/>
  <c r="H17" i="99"/>
  <c r="H14" i="99"/>
  <c r="G33" i="99"/>
  <c r="D40" i="99"/>
  <c r="D12" i="99"/>
  <c r="D38" i="99"/>
  <c r="K70" i="154" l="1"/>
  <c r="H51" i="153"/>
  <c r="F52" i="153"/>
  <c r="P56" i="154"/>
  <c r="H56" i="154"/>
  <c r="H15" i="99"/>
  <c r="AD14" i="99"/>
  <c r="I71" i="154"/>
  <c r="Q70" i="154"/>
  <c r="H66" i="154"/>
  <c r="G66" i="154"/>
  <c r="G52" i="153"/>
  <c r="E51" i="153"/>
  <c r="M66" i="154"/>
  <c r="M70" i="154"/>
  <c r="N66" i="154"/>
  <c r="F66" i="154"/>
  <c r="O14" i="154"/>
  <c r="J14" i="154"/>
  <c r="I14" i="154"/>
  <c r="K60" i="154"/>
  <c r="K14" i="154"/>
  <c r="D63" i="154"/>
  <c r="D70" i="154" s="1"/>
  <c r="L14" i="154"/>
  <c r="L56" i="154"/>
  <c r="K53" i="154"/>
  <c r="L60" i="154"/>
  <c r="J56" i="154"/>
  <c r="H60" i="154"/>
  <c r="J60" i="154"/>
  <c r="K15" i="154"/>
  <c r="L53" i="154"/>
  <c r="F71" i="154"/>
  <c r="P60" i="154"/>
  <c r="J53" i="154"/>
  <c r="K56" i="154"/>
  <c r="J15" i="154"/>
  <c r="L15" i="154"/>
  <c r="Q66" i="154"/>
  <c r="P64" i="154"/>
  <c r="P71" i="154" s="1"/>
  <c r="P66" i="154"/>
  <c r="O66" i="154"/>
  <c r="M60" i="154"/>
  <c r="L66" i="154"/>
  <c r="L70" i="154"/>
  <c r="L71" i="154"/>
  <c r="K71" i="154"/>
  <c r="J70" i="154"/>
  <c r="J71" i="154"/>
  <c r="G63" i="154"/>
  <c r="G70" i="154" s="1"/>
  <c r="F70" i="154"/>
  <c r="I56" i="154"/>
  <c r="J66" i="154"/>
  <c r="O56" i="154"/>
  <c r="K66" i="154"/>
  <c r="H64" i="154"/>
  <c r="H71" i="154" s="1"/>
  <c r="H14" i="154"/>
  <c r="P18" i="154"/>
  <c r="Q24" i="154"/>
  <c r="M24" i="154"/>
  <c r="F24" i="154"/>
  <c r="G36" i="154"/>
  <c r="E55" i="154"/>
  <c r="J57" i="154" s="1"/>
  <c r="Q42" i="154"/>
  <c r="M42" i="154"/>
  <c r="F42" i="154"/>
  <c r="O42" i="154"/>
  <c r="M56" i="154"/>
  <c r="P14" i="154"/>
  <c r="F18" i="154"/>
  <c r="M18" i="154"/>
  <c r="Q18" i="154"/>
  <c r="H24" i="154"/>
  <c r="P24" i="154"/>
  <c r="F27" i="154"/>
  <c r="F33" i="154"/>
  <c r="H36" i="154"/>
  <c r="P36" i="154"/>
  <c r="F39" i="154"/>
  <c r="H42" i="154"/>
  <c r="P42" i="154"/>
  <c r="F45" i="154"/>
  <c r="H48" i="154"/>
  <c r="P48" i="154"/>
  <c r="F51" i="154"/>
  <c r="F53" i="154"/>
  <c r="Q53" i="154"/>
  <c r="G56" i="154"/>
  <c r="G64" i="154"/>
  <c r="G71" i="154" s="1"/>
  <c r="N56" i="154"/>
  <c r="N64" i="154"/>
  <c r="N71" i="154" s="1"/>
  <c r="F60" i="154"/>
  <c r="Q60" i="154"/>
  <c r="I70" i="154"/>
  <c r="O71" i="154"/>
  <c r="D66" i="154"/>
  <c r="I18" i="154"/>
  <c r="G24" i="154"/>
  <c r="O36" i="154"/>
  <c r="G42" i="154"/>
  <c r="G48" i="154"/>
  <c r="O48" i="154"/>
  <c r="P53" i="154"/>
  <c r="Q56" i="154"/>
  <c r="P70" i="154"/>
  <c r="M64" i="154"/>
  <c r="M71" i="154" s="1"/>
  <c r="F14" i="154"/>
  <c r="M14" i="154"/>
  <c r="Q14" i="154"/>
  <c r="G18" i="154"/>
  <c r="N18" i="154"/>
  <c r="O21" i="154"/>
  <c r="E20" i="154"/>
  <c r="G21" i="154"/>
  <c r="P21" i="154"/>
  <c r="E23" i="154"/>
  <c r="I24" i="154"/>
  <c r="O27" i="154"/>
  <c r="H27" i="154"/>
  <c r="E26" i="154"/>
  <c r="G27" i="154"/>
  <c r="P27" i="154"/>
  <c r="E29" i="154"/>
  <c r="O33" i="154"/>
  <c r="H33" i="154"/>
  <c r="E32" i="154"/>
  <c r="G33" i="154"/>
  <c r="P33" i="154"/>
  <c r="E35" i="154"/>
  <c r="E52" i="154"/>
  <c r="L54" i="154" s="1"/>
  <c r="O39" i="154"/>
  <c r="H39" i="154"/>
  <c r="E38" i="154"/>
  <c r="G39" i="154"/>
  <c r="P39" i="154"/>
  <c r="E41" i="154"/>
  <c r="I42" i="154"/>
  <c r="O45" i="154"/>
  <c r="H45" i="154"/>
  <c r="E44" i="154"/>
  <c r="G45" i="154"/>
  <c r="P45" i="154"/>
  <c r="E47" i="154"/>
  <c r="O51" i="154"/>
  <c r="H51" i="154"/>
  <c r="E50" i="154"/>
  <c r="G51" i="154"/>
  <c r="P51" i="154"/>
  <c r="G53" i="154"/>
  <c r="N53" i="154"/>
  <c r="I53" i="154"/>
  <c r="G60" i="154"/>
  <c r="N60" i="154"/>
  <c r="I60" i="154"/>
  <c r="O24" i="154"/>
  <c r="Q36" i="154"/>
  <c r="M36" i="154"/>
  <c r="F36" i="154"/>
  <c r="Q48" i="154"/>
  <c r="M48" i="154"/>
  <c r="F48" i="154"/>
  <c r="F56" i="154"/>
  <c r="E59" i="154"/>
  <c r="P61" i="154" s="1"/>
  <c r="I66" i="154"/>
  <c r="F15" i="154"/>
  <c r="G14" i="154"/>
  <c r="N14" i="154"/>
  <c r="E17" i="154"/>
  <c r="H18" i="154"/>
  <c r="I21" i="154"/>
  <c r="Q21" i="154"/>
  <c r="N24" i="154"/>
  <c r="Q27" i="154"/>
  <c r="I33" i="154"/>
  <c r="Q33" i="154"/>
  <c r="N36" i="154"/>
  <c r="I39" i="154"/>
  <c r="Q39" i="154"/>
  <c r="N42" i="154"/>
  <c r="I45" i="154"/>
  <c r="Q45" i="154"/>
  <c r="N48" i="154"/>
  <c r="I51" i="154"/>
  <c r="Q51" i="154"/>
  <c r="H53" i="154"/>
  <c r="H63" i="154"/>
  <c r="H70" i="154" s="1"/>
  <c r="O53" i="154"/>
  <c r="O63" i="154"/>
  <c r="O70" i="154" s="1"/>
  <c r="M53" i="154"/>
  <c r="O60" i="154"/>
  <c r="N63" i="154"/>
  <c r="N70" i="154" s="1"/>
  <c r="D71" i="154"/>
  <c r="Q64" i="154"/>
  <c r="Q71" i="154" s="1"/>
  <c r="H48" i="153"/>
  <c r="E48" i="153"/>
  <c r="F48" i="153"/>
  <c r="J11" i="153"/>
  <c r="K11" i="153" s="1"/>
  <c r="D46" i="153"/>
  <c r="F40" i="153"/>
  <c r="E40" i="153"/>
  <c r="H40" i="153"/>
  <c r="F12" i="153"/>
  <c r="F18" i="153"/>
  <c r="F34" i="153"/>
  <c r="H46" i="153"/>
  <c r="H52" i="153" s="1"/>
  <c r="G12" i="153"/>
  <c r="E12" i="153"/>
  <c r="E16" i="153"/>
  <c r="H16" i="153"/>
  <c r="E20" i="153"/>
  <c r="H20" i="153"/>
  <c r="E24" i="153"/>
  <c r="H24" i="153"/>
  <c r="E28" i="153"/>
  <c r="H28" i="153"/>
  <c r="J39" i="153"/>
  <c r="K39" i="153" s="1"/>
  <c r="G45" i="153"/>
  <c r="G51" i="153" s="1"/>
  <c r="G48" i="153"/>
  <c r="F14" i="153"/>
  <c r="F26" i="153"/>
  <c r="F30" i="153"/>
  <c r="E46" i="153"/>
  <c r="E52" i="153" s="1"/>
  <c r="G14" i="153"/>
  <c r="F16" i="153"/>
  <c r="G18" i="153"/>
  <c r="F20" i="153"/>
  <c r="G22" i="153"/>
  <c r="F24" i="153"/>
  <c r="F28" i="153"/>
  <c r="G30" i="153"/>
  <c r="F32" i="153"/>
  <c r="J32" i="153" s="1"/>
  <c r="K32" i="153" s="1"/>
  <c r="G34" i="153"/>
  <c r="F36" i="153"/>
  <c r="J36" i="153" s="1"/>
  <c r="K36" i="153" s="1"/>
  <c r="J37" i="153"/>
  <c r="K37" i="153" s="1"/>
  <c r="G40" i="153"/>
  <c r="D42" i="153"/>
  <c r="G43" i="153" s="1"/>
  <c r="E14" i="153"/>
  <c r="E18" i="153"/>
  <c r="E22" i="153"/>
  <c r="E26" i="153"/>
  <c r="E30" i="153"/>
  <c r="H30" i="153"/>
  <c r="E34" i="153"/>
  <c r="Q67" i="154" l="1"/>
  <c r="H67" i="154"/>
  <c r="N54" i="154"/>
  <c r="L67" i="154"/>
  <c r="I67" i="154"/>
  <c r="O67" i="154"/>
  <c r="J67" i="154"/>
  <c r="K67" i="154"/>
  <c r="J61" i="154"/>
  <c r="J68" i="154" s="1"/>
  <c r="H61" i="154"/>
  <c r="J54" i="154"/>
  <c r="M57" i="154"/>
  <c r="L57" i="154"/>
  <c r="I61" i="154"/>
  <c r="O54" i="154"/>
  <c r="K54" i="154"/>
  <c r="P67" i="154"/>
  <c r="M61" i="154"/>
  <c r="K57" i="154"/>
  <c r="L61" i="154"/>
  <c r="L68" i="154" s="1"/>
  <c r="K61" i="154"/>
  <c r="K68" i="154" s="1"/>
  <c r="N67" i="154"/>
  <c r="M67" i="154"/>
  <c r="G67" i="154"/>
  <c r="N61" i="154"/>
  <c r="N57" i="154"/>
  <c r="G61" i="154"/>
  <c r="F57" i="154"/>
  <c r="Q57" i="154"/>
  <c r="P57" i="154"/>
  <c r="G54" i="154"/>
  <c r="I57" i="154"/>
  <c r="Q15" i="154"/>
  <c r="M15" i="154"/>
  <c r="F54" i="154"/>
  <c r="O61" i="154"/>
  <c r="G15" i="154"/>
  <c r="E66" i="154"/>
  <c r="P15" i="154"/>
  <c r="P68" i="154" s="1"/>
  <c r="I15" i="154"/>
  <c r="N15" i="154"/>
  <c r="E14" i="154"/>
  <c r="E63" i="154"/>
  <c r="E70" i="154" s="1"/>
  <c r="P54" i="154"/>
  <c r="E53" i="154"/>
  <c r="I54" i="154"/>
  <c r="H54" i="154"/>
  <c r="F67" i="154"/>
  <c r="O15" i="154"/>
  <c r="Q54" i="154"/>
  <c r="H15" i="154"/>
  <c r="E60" i="154"/>
  <c r="Q61" i="154"/>
  <c r="F61" i="154"/>
  <c r="F68" i="154" s="1"/>
  <c r="M54" i="154"/>
  <c r="G57" i="154"/>
  <c r="E64" i="154"/>
  <c r="E71" i="154" s="1"/>
  <c r="H57" i="154"/>
  <c r="O57" i="154"/>
  <c r="E56" i="154"/>
  <c r="G49" i="153"/>
  <c r="J24" i="153"/>
  <c r="K24" i="153" s="1"/>
  <c r="J26" i="153"/>
  <c r="K26" i="153" s="1"/>
  <c r="J16" i="153"/>
  <c r="K16" i="153" s="1"/>
  <c r="J18" i="153"/>
  <c r="K18" i="153" s="1"/>
  <c r="J30" i="153"/>
  <c r="K30" i="153" s="1"/>
  <c r="J14" i="153"/>
  <c r="K14" i="153" s="1"/>
  <c r="F43" i="153"/>
  <c r="F49" i="153" s="1"/>
  <c r="J20" i="153"/>
  <c r="K20" i="153" s="1"/>
  <c r="H43" i="153"/>
  <c r="E43" i="153"/>
  <c r="E49" i="153" s="1"/>
  <c r="D48" i="153"/>
  <c r="J34" i="153"/>
  <c r="K34" i="153" s="1"/>
  <c r="J22" i="153"/>
  <c r="K22" i="153" s="1"/>
  <c r="E38" i="153"/>
  <c r="D45" i="153"/>
  <c r="D51" i="153" s="1"/>
  <c r="F38" i="153"/>
  <c r="H38" i="153"/>
  <c r="J28" i="153"/>
  <c r="K28" i="153" s="1"/>
  <c r="G38" i="153"/>
  <c r="H12" i="153"/>
  <c r="J40" i="153"/>
  <c r="K40" i="153" s="1"/>
  <c r="D52" i="153"/>
  <c r="M68" i="154" l="1"/>
  <c r="N68" i="154"/>
  <c r="H68" i="154"/>
  <c r="J12" i="153"/>
  <c r="K12" i="153" s="1"/>
  <c r="Q68" i="154"/>
  <c r="G68" i="154"/>
  <c r="O68" i="154"/>
  <c r="E67" i="154"/>
  <c r="I68" i="154"/>
  <c r="J38" i="153"/>
  <c r="K38" i="153" s="1"/>
  <c r="H49" i="153"/>
  <c r="D51" i="118" l="1"/>
  <c r="D13" i="120"/>
  <c r="O34" i="139" l="1"/>
  <c r="U34" i="139"/>
  <c r="U34" i="124"/>
  <c r="O15" i="121"/>
  <c r="O17" i="121"/>
  <c r="O19" i="121"/>
  <c r="O21" i="121"/>
  <c r="O23" i="121"/>
  <c r="O25" i="121"/>
  <c r="O27" i="121"/>
  <c r="O29" i="121"/>
  <c r="O31" i="121"/>
  <c r="O33" i="121"/>
  <c r="O34" i="121"/>
  <c r="O42" i="121" s="1"/>
  <c r="P34" i="121"/>
  <c r="P42" i="121" s="1"/>
  <c r="O36" i="121"/>
  <c r="P36" i="121"/>
  <c r="O39" i="121"/>
  <c r="P39" i="121"/>
  <c r="R36" i="140"/>
  <c r="R34" i="140"/>
  <c r="R8" i="140"/>
  <c r="R36" i="125"/>
  <c r="R34" i="125"/>
  <c r="R8" i="125"/>
  <c r="R36" i="139"/>
  <c r="R34" i="139"/>
  <c r="R8" i="139"/>
  <c r="R36" i="124"/>
  <c r="R34" i="124"/>
  <c r="R8" i="124"/>
  <c r="R36" i="123"/>
  <c r="R34" i="123"/>
  <c r="R8" i="123"/>
  <c r="R36" i="122"/>
  <c r="R34" i="122"/>
  <c r="R8" i="122"/>
  <c r="L36" i="140"/>
  <c r="L34" i="140"/>
  <c r="L8" i="140"/>
  <c r="L36" i="125"/>
  <c r="L34" i="125"/>
  <c r="L8" i="125"/>
  <c r="L36" i="139"/>
  <c r="L34" i="139"/>
  <c r="L8" i="139"/>
  <c r="L36" i="124"/>
  <c r="L34" i="124"/>
  <c r="L8" i="124"/>
  <c r="L36" i="123"/>
  <c r="L34" i="123"/>
  <c r="L8" i="123"/>
  <c r="L36" i="122"/>
  <c r="L34" i="122"/>
  <c r="L8" i="122"/>
  <c r="L39" i="122"/>
  <c r="F32" i="140"/>
  <c r="F30" i="140"/>
  <c r="F28" i="140"/>
  <c r="F26" i="140"/>
  <c r="F24" i="140"/>
  <c r="F22" i="140"/>
  <c r="F20" i="140"/>
  <c r="F18" i="140"/>
  <c r="F16" i="140"/>
  <c r="F14" i="140"/>
  <c r="F12" i="140"/>
  <c r="F10" i="140"/>
  <c r="F32" i="125"/>
  <c r="F30" i="125"/>
  <c r="F28" i="125"/>
  <c r="F26" i="125"/>
  <c r="F24" i="125"/>
  <c r="F22" i="125"/>
  <c r="F20" i="125"/>
  <c r="F18" i="125"/>
  <c r="F16" i="125"/>
  <c r="F14" i="125"/>
  <c r="F12" i="125"/>
  <c r="F10" i="125"/>
  <c r="F32" i="139"/>
  <c r="F30" i="139"/>
  <c r="F28" i="139"/>
  <c r="F26" i="139"/>
  <c r="F24" i="139"/>
  <c r="F22" i="139"/>
  <c r="F20" i="139"/>
  <c r="F18" i="139"/>
  <c r="F16" i="139"/>
  <c r="F14" i="139"/>
  <c r="F12" i="139"/>
  <c r="F10" i="139"/>
  <c r="F32" i="124"/>
  <c r="F30" i="124"/>
  <c r="F28" i="124"/>
  <c r="F26" i="124"/>
  <c r="F24" i="124"/>
  <c r="F22" i="124"/>
  <c r="F20" i="124"/>
  <c r="F18" i="124"/>
  <c r="F16" i="124"/>
  <c r="F14" i="124"/>
  <c r="F12" i="124"/>
  <c r="F10" i="124"/>
  <c r="F32" i="123"/>
  <c r="F30" i="123"/>
  <c r="F28" i="123"/>
  <c r="F26" i="123"/>
  <c r="F24" i="123"/>
  <c r="F22" i="123"/>
  <c r="F20" i="123"/>
  <c r="F18" i="123"/>
  <c r="F16" i="123"/>
  <c r="F14" i="123"/>
  <c r="F12" i="123"/>
  <c r="F10" i="123"/>
  <c r="F32" i="122"/>
  <c r="F30" i="122"/>
  <c r="F28" i="122"/>
  <c r="F26" i="122"/>
  <c r="F24" i="122"/>
  <c r="F22" i="122"/>
  <c r="F20" i="122"/>
  <c r="F18" i="122"/>
  <c r="F16" i="122"/>
  <c r="F14" i="122"/>
  <c r="F12" i="122"/>
  <c r="F10" i="122"/>
  <c r="R36" i="121"/>
  <c r="R34" i="121"/>
  <c r="L36" i="121"/>
  <c r="L34" i="121"/>
  <c r="F10" i="121"/>
  <c r="F12" i="121"/>
  <c r="F14" i="121"/>
  <c r="F16" i="121"/>
  <c r="F18" i="121"/>
  <c r="F20" i="121"/>
  <c r="F24" i="121"/>
  <c r="F26" i="121"/>
  <c r="F28" i="121"/>
  <c r="F30" i="121"/>
  <c r="F32" i="121"/>
  <c r="F462" i="24"/>
  <c r="F463" i="24" s="1"/>
  <c r="F459" i="24"/>
  <c r="F445" i="24"/>
  <c r="F446" i="24"/>
  <c r="L398" i="24"/>
  <c r="M396" i="24"/>
  <c r="L148" i="24"/>
  <c r="L145" i="24"/>
  <c r="L142" i="24"/>
  <c r="L139" i="24"/>
  <c r="L154" i="24"/>
  <c r="L151" i="24"/>
  <c r="D459" i="24"/>
  <c r="D420" i="24"/>
  <c r="D401" i="24"/>
  <c r="D362" i="24"/>
  <c r="D343" i="24"/>
  <c r="D304" i="24"/>
  <c r="D285" i="24"/>
  <c r="D246" i="24"/>
  <c r="D227" i="24"/>
  <c r="D188" i="24"/>
  <c r="D169" i="24"/>
  <c r="D130" i="24"/>
  <c r="N48" i="24"/>
  <c r="D111" i="24"/>
  <c r="D72" i="24"/>
  <c r="F36" i="125" l="1"/>
  <c r="F8" i="125"/>
  <c r="F8" i="139"/>
  <c r="F8" i="122"/>
  <c r="F34" i="139"/>
  <c r="F36" i="139"/>
  <c r="F8" i="124"/>
  <c r="O37" i="121"/>
  <c r="P43" i="121"/>
  <c r="O43" i="121"/>
  <c r="O35" i="121"/>
  <c r="F460" i="24"/>
  <c r="F8" i="140"/>
  <c r="F36" i="140"/>
  <c r="F36" i="124"/>
  <c r="F8" i="123"/>
  <c r="F36" i="123"/>
  <c r="F36" i="122"/>
  <c r="F34" i="140"/>
  <c r="F34" i="125"/>
  <c r="F34" i="124"/>
  <c r="F34" i="123"/>
  <c r="F34" i="122"/>
  <c r="F464" i="24"/>
  <c r="F461" i="24"/>
  <c r="E72" i="24"/>
  <c r="D13" i="23" l="1"/>
  <c r="P14" i="23" s="1"/>
  <c r="E39" i="130" l="1"/>
  <c r="D39" i="130"/>
  <c r="E37" i="130"/>
  <c r="D37" i="130"/>
  <c r="E11" i="130"/>
  <c r="E39" i="129"/>
  <c r="D39" i="129"/>
  <c r="E37" i="129"/>
  <c r="D37" i="129"/>
  <c r="E11" i="129"/>
  <c r="E43" i="114"/>
  <c r="E49" i="114" s="1"/>
  <c r="E11" i="116"/>
  <c r="L17" i="48" l="1"/>
  <c r="G18" i="48"/>
  <c r="N40" i="48"/>
  <c r="F58" i="48"/>
  <c r="U54" i="48"/>
  <c r="U51" i="48"/>
  <c r="F54" i="48"/>
  <c r="F51" i="48"/>
  <c r="G42" i="111"/>
  <c r="D52" i="138"/>
  <c r="AH35" i="114"/>
  <c r="AI35" i="114"/>
  <c r="AJ35" i="114"/>
  <c r="AK35" i="114"/>
  <c r="AL35" i="114"/>
  <c r="AM35" i="114"/>
  <c r="AN35" i="114"/>
  <c r="AO35" i="114"/>
  <c r="AP35" i="114"/>
  <c r="AQ35" i="114"/>
  <c r="AR35" i="114"/>
  <c r="AH33" i="114"/>
  <c r="AI33" i="114"/>
  <c r="AJ33" i="114"/>
  <c r="AK33" i="114"/>
  <c r="AL33" i="114"/>
  <c r="AM33" i="114"/>
  <c r="AN33" i="114"/>
  <c r="AO33" i="114"/>
  <c r="AP33" i="114"/>
  <c r="AQ33" i="114"/>
  <c r="AR33" i="114"/>
  <c r="AH31" i="114"/>
  <c r="AI31" i="114"/>
  <c r="AJ31" i="114"/>
  <c r="AK31" i="114"/>
  <c r="AL31" i="114"/>
  <c r="AM31" i="114"/>
  <c r="AN31" i="114"/>
  <c r="AO31" i="114"/>
  <c r="AP31" i="114"/>
  <c r="AQ31" i="114"/>
  <c r="AR31" i="114"/>
  <c r="AR29" i="114"/>
  <c r="AH29" i="114"/>
  <c r="AI29" i="114"/>
  <c r="AJ29" i="114"/>
  <c r="AK29" i="114"/>
  <c r="AL29" i="114"/>
  <c r="AM29" i="114"/>
  <c r="AN29" i="114"/>
  <c r="AO29" i="114"/>
  <c r="AP29" i="114"/>
  <c r="AQ29" i="114"/>
  <c r="AH27" i="114"/>
  <c r="AI27" i="114"/>
  <c r="AJ27" i="114"/>
  <c r="AK27" i="114"/>
  <c r="AL27" i="114"/>
  <c r="AM27" i="114"/>
  <c r="AN27" i="114"/>
  <c r="AO27" i="114"/>
  <c r="AP27" i="114"/>
  <c r="AQ27" i="114"/>
  <c r="AR27" i="114"/>
  <c r="AH25" i="114"/>
  <c r="AI25" i="114"/>
  <c r="AJ25" i="114"/>
  <c r="AK25" i="114"/>
  <c r="AL25" i="114"/>
  <c r="AM25" i="114"/>
  <c r="AN25" i="114"/>
  <c r="AO25" i="114"/>
  <c r="AP25" i="114"/>
  <c r="AQ25" i="114"/>
  <c r="AR25" i="114"/>
  <c r="AH23" i="114"/>
  <c r="AI23" i="114"/>
  <c r="AJ23" i="114"/>
  <c r="AK23" i="114"/>
  <c r="AL23" i="114"/>
  <c r="AM23" i="114"/>
  <c r="AN23" i="114"/>
  <c r="AO23" i="114"/>
  <c r="AP23" i="114"/>
  <c r="AQ23" i="114"/>
  <c r="AR23" i="114"/>
  <c r="AH21" i="114"/>
  <c r="AI21" i="114"/>
  <c r="AJ21" i="114"/>
  <c r="AK21" i="114"/>
  <c r="AL21" i="114"/>
  <c r="AM21" i="114"/>
  <c r="AN21" i="114"/>
  <c r="AO21" i="114"/>
  <c r="AP21" i="114"/>
  <c r="AQ21" i="114"/>
  <c r="AR21" i="114"/>
  <c r="AH19" i="114"/>
  <c r="AI19" i="114"/>
  <c r="AJ19" i="114"/>
  <c r="AK19" i="114"/>
  <c r="AL19" i="114"/>
  <c r="AM19" i="114"/>
  <c r="AN19" i="114"/>
  <c r="AO19" i="114"/>
  <c r="AP19" i="114"/>
  <c r="AQ19" i="114"/>
  <c r="AR19" i="114"/>
  <c r="AH17" i="114"/>
  <c r="AI17" i="114"/>
  <c r="AJ17" i="114"/>
  <c r="AK17" i="114"/>
  <c r="AL17" i="114"/>
  <c r="AM17" i="114"/>
  <c r="AN17" i="114"/>
  <c r="AO17" i="114"/>
  <c r="AP17" i="114"/>
  <c r="AQ17" i="114"/>
  <c r="AR17" i="114"/>
  <c r="AH15" i="114"/>
  <c r="H15" i="114" s="1"/>
  <c r="AI15" i="114"/>
  <c r="AJ15" i="114"/>
  <c r="AK15" i="114"/>
  <c r="AL15" i="114"/>
  <c r="AM15" i="114"/>
  <c r="AN15" i="114"/>
  <c r="AO15" i="114"/>
  <c r="AP15" i="114"/>
  <c r="AQ15" i="114"/>
  <c r="AH13" i="114"/>
  <c r="AI13" i="114"/>
  <c r="AJ13" i="114"/>
  <c r="AK13" i="114"/>
  <c r="AL13" i="114"/>
  <c r="AM13" i="114"/>
  <c r="AN13" i="114"/>
  <c r="AO13" i="114"/>
  <c r="AP13" i="114"/>
  <c r="AQ13" i="114"/>
  <c r="AR13" i="114"/>
  <c r="U13" i="114"/>
  <c r="V13" i="114"/>
  <c r="W13" i="114"/>
  <c r="X13" i="114"/>
  <c r="Y13" i="114"/>
  <c r="Z13" i="114"/>
  <c r="AA13" i="114"/>
  <c r="AB13" i="114"/>
  <c r="AC13" i="114"/>
  <c r="AD13" i="114"/>
  <c r="AE13" i="114"/>
  <c r="U19" i="114"/>
  <c r="V19" i="114"/>
  <c r="W19" i="114"/>
  <c r="X19" i="114"/>
  <c r="Y19" i="114"/>
  <c r="Z19" i="114"/>
  <c r="AA19" i="114"/>
  <c r="AB19" i="114"/>
  <c r="AC19" i="114"/>
  <c r="AD19" i="114"/>
  <c r="AE19" i="114"/>
  <c r="U21" i="114"/>
  <c r="V21" i="114"/>
  <c r="W21" i="114"/>
  <c r="X21" i="114"/>
  <c r="Y21" i="114"/>
  <c r="Z21" i="114"/>
  <c r="AA21" i="114"/>
  <c r="AB21" i="114"/>
  <c r="AC21" i="114"/>
  <c r="AD21" i="114"/>
  <c r="AE21" i="114"/>
  <c r="V23" i="114"/>
  <c r="W23" i="114"/>
  <c r="X23" i="114"/>
  <c r="Y23" i="114"/>
  <c r="Z23" i="114"/>
  <c r="AA23" i="114"/>
  <c r="AB23" i="114"/>
  <c r="AC23" i="114"/>
  <c r="AD23" i="114"/>
  <c r="AE23" i="114"/>
  <c r="U25" i="114"/>
  <c r="V25" i="114"/>
  <c r="W25" i="114"/>
  <c r="X25" i="114"/>
  <c r="Y25" i="114"/>
  <c r="Z25" i="114"/>
  <c r="AA25" i="114"/>
  <c r="AB25" i="114"/>
  <c r="AC25" i="114"/>
  <c r="AD25" i="114"/>
  <c r="AE25" i="114"/>
  <c r="U27" i="114"/>
  <c r="V27" i="114"/>
  <c r="W27" i="114"/>
  <c r="X27" i="114"/>
  <c r="Y27" i="114"/>
  <c r="Z27" i="114"/>
  <c r="AA27" i="114"/>
  <c r="AB27" i="114"/>
  <c r="AC27" i="114"/>
  <c r="AD27" i="114"/>
  <c r="AE27" i="114"/>
  <c r="U29" i="114"/>
  <c r="V29" i="114"/>
  <c r="W29" i="114"/>
  <c r="X29" i="114"/>
  <c r="Y29" i="114"/>
  <c r="Z29" i="114"/>
  <c r="AA29" i="114"/>
  <c r="AB29" i="114"/>
  <c r="AC29" i="114"/>
  <c r="AD29" i="114"/>
  <c r="AE29" i="114"/>
  <c r="U33" i="114"/>
  <c r="V33" i="114"/>
  <c r="W33" i="114"/>
  <c r="X33" i="114"/>
  <c r="Y33" i="114"/>
  <c r="Z33" i="114"/>
  <c r="AA33" i="114"/>
  <c r="AB33" i="114"/>
  <c r="AC33" i="114"/>
  <c r="AD33" i="114"/>
  <c r="AE33" i="114"/>
  <c r="U35" i="114"/>
  <c r="V35" i="114"/>
  <c r="W35" i="114"/>
  <c r="X35" i="114"/>
  <c r="Y35" i="114"/>
  <c r="Z35" i="114"/>
  <c r="AA35" i="114"/>
  <c r="AB35" i="114"/>
  <c r="AC35" i="114"/>
  <c r="AD35" i="114"/>
  <c r="AE35" i="114"/>
  <c r="T35" i="114"/>
  <c r="T33" i="114"/>
  <c r="U31" i="114"/>
  <c r="V31" i="114"/>
  <c r="W31" i="114"/>
  <c r="X31" i="114"/>
  <c r="Y31" i="114"/>
  <c r="Z31" i="114"/>
  <c r="AA31" i="114"/>
  <c r="AB31" i="114"/>
  <c r="AC31" i="114"/>
  <c r="AD31" i="114"/>
  <c r="AE31" i="114"/>
  <c r="T31" i="114"/>
  <c r="T21" i="114"/>
  <c r="T19" i="114"/>
  <c r="T13" i="114"/>
  <c r="T29" i="114"/>
  <c r="T27" i="114"/>
  <c r="T25" i="114"/>
  <c r="H15" i="116"/>
  <c r="D37" i="114"/>
  <c r="D39" i="114"/>
  <c r="E39" i="116"/>
  <c r="D39" i="116"/>
  <c r="E37" i="116"/>
  <c r="E37" i="115"/>
  <c r="E46" i="115" s="1"/>
  <c r="D39" i="115"/>
  <c r="D37" i="115"/>
  <c r="V29" i="17"/>
  <c r="K38" i="17"/>
  <c r="K36" i="17"/>
  <c r="N20" i="48" l="1"/>
  <c r="K20" i="48"/>
  <c r="L20" i="48"/>
  <c r="M20" i="48"/>
  <c r="K17" i="48"/>
  <c r="G16" i="48"/>
  <c r="J17" i="48"/>
  <c r="I17" i="48"/>
  <c r="H17" i="48"/>
  <c r="M17" i="48"/>
  <c r="N17" i="48"/>
  <c r="S15" i="12"/>
  <c r="S16" i="12" s="1"/>
  <c r="B17" i="48" l="1"/>
  <c r="R54" i="12"/>
  <c r="R51" i="12"/>
  <c r="E36" i="17" l="1"/>
  <c r="P55" i="109"/>
  <c r="D52" i="109"/>
  <c r="M46" i="77"/>
  <c r="R28" i="77"/>
  <c r="T15" i="77"/>
  <c r="U12" i="77"/>
  <c r="G17" i="77" l="1"/>
  <c r="D7" i="133" l="1"/>
  <c r="I34" i="119"/>
  <c r="D37" i="119"/>
  <c r="D35" i="119"/>
  <c r="D37" i="74"/>
  <c r="D40" i="142"/>
  <c r="D38" i="142"/>
  <c r="E12" i="132"/>
  <c r="D52" i="132"/>
  <c r="D57" i="131"/>
  <c r="F58" i="131" s="1"/>
  <c r="D54" i="131"/>
  <c r="F55" i="131" s="1"/>
  <c r="D53" i="132" l="1"/>
  <c r="AB61" i="151"/>
  <c r="AA61" i="151"/>
  <c r="Z61" i="151"/>
  <c r="Y61" i="151"/>
  <c r="X61" i="151"/>
  <c r="W61" i="151"/>
  <c r="V61" i="151"/>
  <c r="U61" i="151"/>
  <c r="T61" i="151"/>
  <c r="S61" i="151"/>
  <c r="R61" i="151"/>
  <c r="Q61" i="151"/>
  <c r="J61" i="151"/>
  <c r="I61" i="151"/>
  <c r="H61" i="151"/>
  <c r="D61" i="151"/>
  <c r="D68" i="151" s="1"/>
  <c r="AB57" i="151"/>
  <c r="AA57" i="151"/>
  <c r="AA66" i="151" s="1"/>
  <c r="Z57" i="151"/>
  <c r="Z66" i="151" s="1"/>
  <c r="Z73" i="151" s="1"/>
  <c r="Y57" i="151"/>
  <c r="Y66" i="151" s="1"/>
  <c r="Y73" i="151" s="1"/>
  <c r="X57" i="151"/>
  <c r="W57" i="151"/>
  <c r="W66" i="151" s="1"/>
  <c r="V57" i="151"/>
  <c r="V66" i="151" s="1"/>
  <c r="U57" i="151"/>
  <c r="U66" i="151" s="1"/>
  <c r="T57" i="151"/>
  <c r="S57" i="151"/>
  <c r="S66" i="151" s="1"/>
  <c r="S73" i="151" s="1"/>
  <c r="R57" i="151"/>
  <c r="R66" i="151" s="1"/>
  <c r="R73" i="151" s="1"/>
  <c r="Q57" i="151"/>
  <c r="Q66" i="151" s="1"/>
  <c r="Q73" i="151" s="1"/>
  <c r="J57" i="151"/>
  <c r="J66" i="151" s="1"/>
  <c r="I57" i="151"/>
  <c r="I66" i="151" s="1"/>
  <c r="H57" i="151"/>
  <c r="D57" i="151"/>
  <c r="D66" i="151" s="1"/>
  <c r="AB54" i="151"/>
  <c r="AB65" i="151" s="1"/>
  <c r="AB72" i="151" s="1"/>
  <c r="AA54" i="151"/>
  <c r="AA65" i="151" s="1"/>
  <c r="AA72" i="151" s="1"/>
  <c r="Z54" i="151"/>
  <c r="Z65" i="151" s="1"/>
  <c r="Z72" i="151" s="1"/>
  <c r="Y54" i="151"/>
  <c r="Y65" i="151" s="1"/>
  <c r="Y72" i="151" s="1"/>
  <c r="X54" i="151"/>
  <c r="X65" i="151" s="1"/>
  <c r="X72" i="151" s="1"/>
  <c r="W54" i="151"/>
  <c r="W65" i="151" s="1"/>
  <c r="W72" i="151" s="1"/>
  <c r="V54" i="151"/>
  <c r="U54" i="151"/>
  <c r="T54" i="151"/>
  <c r="S54" i="151"/>
  <c r="S65" i="151" s="1"/>
  <c r="S72" i="151" s="1"/>
  <c r="R54" i="151"/>
  <c r="R65" i="151" s="1"/>
  <c r="R72" i="151" s="1"/>
  <c r="Q54" i="151"/>
  <c r="Q65" i="151" s="1"/>
  <c r="Q72" i="151" s="1"/>
  <c r="J54" i="151"/>
  <c r="I54" i="151"/>
  <c r="H54" i="151"/>
  <c r="H65" i="151" s="1"/>
  <c r="D65" i="151"/>
  <c r="P51" i="151"/>
  <c r="O51" i="151"/>
  <c r="P48" i="151"/>
  <c r="M48" i="151" s="1"/>
  <c r="O48" i="151"/>
  <c r="P45" i="151"/>
  <c r="M45" i="151" s="1"/>
  <c r="G45" i="151" s="1"/>
  <c r="O45" i="151"/>
  <c r="P42" i="151"/>
  <c r="M42" i="151" s="1"/>
  <c r="O42" i="151"/>
  <c r="P39" i="151"/>
  <c r="O39" i="151"/>
  <c r="P36" i="151"/>
  <c r="O36" i="151"/>
  <c r="P33" i="151"/>
  <c r="M33" i="151" s="1"/>
  <c r="G33" i="151" s="1"/>
  <c r="O33" i="151"/>
  <c r="P30" i="151"/>
  <c r="M30" i="151" s="1"/>
  <c r="G30" i="151" s="1"/>
  <c r="O30" i="151"/>
  <c r="P27" i="151"/>
  <c r="M27" i="151" s="1"/>
  <c r="G27" i="151" s="1"/>
  <c r="O27" i="151"/>
  <c r="P24" i="151"/>
  <c r="M24" i="151" s="1"/>
  <c r="G24" i="151" s="1"/>
  <c r="O24" i="151"/>
  <c r="P21" i="151"/>
  <c r="M21" i="151" s="1"/>
  <c r="G21" i="151" s="1"/>
  <c r="O21" i="151"/>
  <c r="P18" i="151"/>
  <c r="M18" i="151" s="1"/>
  <c r="O18" i="151"/>
  <c r="AB15" i="151"/>
  <c r="AA15" i="151"/>
  <c r="Z15" i="151"/>
  <c r="Y15" i="151"/>
  <c r="X15" i="151"/>
  <c r="W15" i="151"/>
  <c r="V15" i="151"/>
  <c r="U15" i="151"/>
  <c r="T15" i="151"/>
  <c r="S15" i="151"/>
  <c r="R15" i="151"/>
  <c r="Q15" i="151"/>
  <c r="J15" i="151"/>
  <c r="I15" i="151"/>
  <c r="H15" i="151"/>
  <c r="V68" i="150"/>
  <c r="AA66" i="150"/>
  <c r="AA73" i="150" s="1"/>
  <c r="W66" i="150"/>
  <c r="W73" i="150" s="1"/>
  <c r="S66" i="150"/>
  <c r="S73" i="150" s="1"/>
  <c r="X65" i="150"/>
  <c r="X72" i="150" s="1"/>
  <c r="H65" i="150"/>
  <c r="H72" i="150" s="1"/>
  <c r="AB61" i="150"/>
  <c r="AA61" i="150"/>
  <c r="Z61" i="150"/>
  <c r="Y61" i="150"/>
  <c r="X61" i="150"/>
  <c r="W61" i="150"/>
  <c r="V61" i="150"/>
  <c r="U61" i="150"/>
  <c r="T61" i="150"/>
  <c r="S61" i="150"/>
  <c r="R61" i="150"/>
  <c r="Q61" i="150"/>
  <c r="J61" i="150"/>
  <c r="I61" i="150"/>
  <c r="H61" i="150"/>
  <c r="D61" i="150"/>
  <c r="D68" i="150" s="1"/>
  <c r="AB57" i="150"/>
  <c r="AA57" i="150"/>
  <c r="Z57" i="150"/>
  <c r="Y57" i="150"/>
  <c r="Y66" i="150" s="1"/>
  <c r="Y73" i="150" s="1"/>
  <c r="X57" i="150"/>
  <c r="W57" i="150"/>
  <c r="V57" i="150"/>
  <c r="U57" i="150"/>
  <c r="U66" i="150" s="1"/>
  <c r="U73" i="150" s="1"/>
  <c r="T57" i="150"/>
  <c r="S57" i="150"/>
  <c r="R57" i="150"/>
  <c r="Q57" i="150"/>
  <c r="Q66" i="150" s="1"/>
  <c r="Q73" i="150" s="1"/>
  <c r="J57" i="150"/>
  <c r="I57" i="150"/>
  <c r="I66" i="150" s="1"/>
  <c r="I73" i="150" s="1"/>
  <c r="H57" i="150"/>
  <c r="D57" i="150"/>
  <c r="D66" i="150" s="1"/>
  <c r="AB54" i="150"/>
  <c r="AB65" i="150" s="1"/>
  <c r="AB72" i="150" s="1"/>
  <c r="AA54" i="150"/>
  <c r="AA65" i="150" s="1"/>
  <c r="AA72" i="150" s="1"/>
  <c r="Z54" i="150"/>
  <c r="Y54" i="150"/>
  <c r="Y65" i="150" s="1"/>
  <c r="Y72" i="150" s="1"/>
  <c r="X54" i="150"/>
  <c r="W54" i="150"/>
  <c r="W65" i="150" s="1"/>
  <c r="W72" i="150" s="1"/>
  <c r="V54" i="150"/>
  <c r="U54" i="150"/>
  <c r="U65" i="150" s="1"/>
  <c r="U72" i="150" s="1"/>
  <c r="T54" i="150"/>
  <c r="S54" i="150"/>
  <c r="S65" i="150" s="1"/>
  <c r="S72" i="150" s="1"/>
  <c r="R54" i="150"/>
  <c r="Q54" i="150"/>
  <c r="Q65" i="150" s="1"/>
  <c r="Q72" i="150" s="1"/>
  <c r="J54" i="150"/>
  <c r="I54" i="150"/>
  <c r="I65" i="150" s="1"/>
  <c r="I72" i="150" s="1"/>
  <c r="H54" i="150"/>
  <c r="D54" i="150"/>
  <c r="D65" i="150" s="1"/>
  <c r="D72" i="150" s="1"/>
  <c r="I53" i="150"/>
  <c r="P51" i="150"/>
  <c r="O51" i="150"/>
  <c r="N51" i="150"/>
  <c r="L51" i="150"/>
  <c r="F51" i="150" s="1"/>
  <c r="U53" i="150" s="1"/>
  <c r="P48" i="150"/>
  <c r="O48" i="150"/>
  <c r="N48" i="150"/>
  <c r="L48" i="150"/>
  <c r="P45" i="150"/>
  <c r="O45" i="150"/>
  <c r="N45" i="150"/>
  <c r="L45" i="150"/>
  <c r="P42" i="150"/>
  <c r="N42" i="150" s="1"/>
  <c r="O42" i="150"/>
  <c r="O57" i="150" s="1"/>
  <c r="L42" i="150"/>
  <c r="P39" i="150"/>
  <c r="N39" i="150" s="1"/>
  <c r="O39" i="150"/>
  <c r="O54" i="150" s="1"/>
  <c r="L39" i="150"/>
  <c r="P36" i="150"/>
  <c r="O36" i="150"/>
  <c r="O61" i="150" s="1"/>
  <c r="N36" i="150"/>
  <c r="P33" i="150"/>
  <c r="M33" i="150" s="1"/>
  <c r="O33" i="150"/>
  <c r="N33" i="150"/>
  <c r="P30" i="150"/>
  <c r="M30" i="150" s="1"/>
  <c r="O30" i="150"/>
  <c r="N30" i="150"/>
  <c r="P27" i="150"/>
  <c r="M27" i="150" s="1"/>
  <c r="O27" i="150"/>
  <c r="N27" i="150"/>
  <c r="P24" i="150"/>
  <c r="O24" i="150"/>
  <c r="P21" i="150"/>
  <c r="O21" i="150"/>
  <c r="M21" i="150"/>
  <c r="P18" i="150"/>
  <c r="O18" i="150"/>
  <c r="M18" i="150"/>
  <c r="AB15" i="150"/>
  <c r="AB68" i="150" s="1"/>
  <c r="AA15" i="150"/>
  <c r="Z15" i="150"/>
  <c r="Z68" i="150" s="1"/>
  <c r="Y15" i="150"/>
  <c r="X15" i="150"/>
  <c r="X68" i="150" s="1"/>
  <c r="W15" i="150"/>
  <c r="V15" i="150"/>
  <c r="U15" i="150"/>
  <c r="T15" i="150"/>
  <c r="T68" i="150" s="1"/>
  <c r="S15" i="150"/>
  <c r="R15" i="150"/>
  <c r="R68" i="150" s="1"/>
  <c r="Q15" i="150"/>
  <c r="O15" i="150"/>
  <c r="J15" i="150"/>
  <c r="J68" i="150" s="1"/>
  <c r="I15" i="150"/>
  <c r="H15" i="150"/>
  <c r="H68" i="150" s="1"/>
  <c r="AB61" i="149"/>
  <c r="AA61" i="149"/>
  <c r="Z61" i="149"/>
  <c r="Y61" i="149"/>
  <c r="X61" i="149"/>
  <c r="W61" i="149"/>
  <c r="V61" i="149"/>
  <c r="U61" i="149"/>
  <c r="S61" i="149"/>
  <c r="R61" i="149"/>
  <c r="Q61" i="149"/>
  <c r="J61" i="149"/>
  <c r="I61" i="149"/>
  <c r="H61" i="149"/>
  <c r="D61" i="149"/>
  <c r="D68" i="149" s="1"/>
  <c r="AB57" i="149"/>
  <c r="AA57" i="149"/>
  <c r="AA66" i="149" s="1"/>
  <c r="Z57" i="149"/>
  <c r="Z66" i="149" s="1"/>
  <c r="Y57" i="149"/>
  <c r="X57" i="149"/>
  <c r="X66" i="149" s="1"/>
  <c r="W57" i="149"/>
  <c r="W66" i="149" s="1"/>
  <c r="V57" i="149"/>
  <c r="U57" i="149"/>
  <c r="T57" i="149"/>
  <c r="S57" i="149"/>
  <c r="S66" i="149" s="1"/>
  <c r="R57" i="149"/>
  <c r="R66" i="149" s="1"/>
  <c r="Q57" i="149"/>
  <c r="Q66" i="149" s="1"/>
  <c r="J57" i="149"/>
  <c r="I57" i="149"/>
  <c r="H57" i="149"/>
  <c r="H66" i="149" s="1"/>
  <c r="D57" i="149"/>
  <c r="D66" i="149" s="1"/>
  <c r="D73" i="149" s="1"/>
  <c r="AB54" i="149"/>
  <c r="AB65" i="149" s="1"/>
  <c r="AA54" i="149"/>
  <c r="AA65" i="149" s="1"/>
  <c r="Z54" i="149"/>
  <c r="Z65" i="149" s="1"/>
  <c r="Y54" i="149"/>
  <c r="Y65" i="149" s="1"/>
  <c r="Y72" i="149" s="1"/>
  <c r="X54" i="149"/>
  <c r="W54" i="149"/>
  <c r="W65" i="149" s="1"/>
  <c r="V54" i="149"/>
  <c r="V65" i="149" s="1"/>
  <c r="U54" i="149"/>
  <c r="U65" i="149" s="1"/>
  <c r="T54" i="149"/>
  <c r="S54" i="149"/>
  <c r="S65" i="149" s="1"/>
  <c r="R54" i="149"/>
  <c r="R65" i="149" s="1"/>
  <c r="Q54" i="149"/>
  <c r="Q65" i="149" s="1"/>
  <c r="J54" i="149"/>
  <c r="I54" i="149"/>
  <c r="I65" i="149" s="1"/>
  <c r="H54" i="149"/>
  <c r="D54" i="149"/>
  <c r="D65" i="149" s="1"/>
  <c r="D72" i="149" s="1"/>
  <c r="P51" i="149"/>
  <c r="O51" i="149"/>
  <c r="L51" i="149" s="1"/>
  <c r="P48" i="149"/>
  <c r="O48" i="149"/>
  <c r="L48" i="149" s="1"/>
  <c r="P45" i="149"/>
  <c r="O45" i="149"/>
  <c r="L45" i="149" s="1"/>
  <c r="P42" i="149"/>
  <c r="O42" i="149"/>
  <c r="L42" i="149" s="1"/>
  <c r="M39" i="149"/>
  <c r="G39" i="149" s="1"/>
  <c r="V41" i="149" s="1"/>
  <c r="O39" i="149"/>
  <c r="L39" i="149" s="1"/>
  <c r="P36" i="149"/>
  <c r="M36" i="149" s="1"/>
  <c r="G36" i="149" s="1"/>
  <c r="O36" i="149"/>
  <c r="L36" i="149" s="1"/>
  <c r="P33" i="149"/>
  <c r="O33" i="149"/>
  <c r="L33" i="149" s="1"/>
  <c r="P30" i="149"/>
  <c r="O30" i="149"/>
  <c r="L30" i="149" s="1"/>
  <c r="P27" i="149"/>
  <c r="O27" i="149"/>
  <c r="L27" i="149" s="1"/>
  <c r="P24" i="149"/>
  <c r="M24" i="149" s="1"/>
  <c r="O24" i="149"/>
  <c r="L24" i="149" s="1"/>
  <c r="P21" i="149"/>
  <c r="M21" i="149" s="1"/>
  <c r="G21" i="149" s="1"/>
  <c r="M23" i="149" s="1"/>
  <c r="O21" i="149"/>
  <c r="L21" i="149" s="1"/>
  <c r="F21" i="149" s="1"/>
  <c r="P18" i="149"/>
  <c r="O18" i="149"/>
  <c r="L18" i="149" s="1"/>
  <c r="AB15" i="149"/>
  <c r="AA15" i="149"/>
  <c r="Z15" i="149"/>
  <c r="Y15" i="149"/>
  <c r="Y68" i="149" s="1"/>
  <c r="X15" i="149"/>
  <c r="W15" i="149"/>
  <c r="V15" i="149"/>
  <c r="U15" i="149"/>
  <c r="S15" i="149"/>
  <c r="R15" i="149"/>
  <c r="Q15" i="149"/>
  <c r="J15" i="149"/>
  <c r="I15" i="149"/>
  <c r="H61" i="141"/>
  <c r="AB23" i="151" l="1"/>
  <c r="Y23" i="151"/>
  <c r="AB35" i="151"/>
  <c r="Y35" i="151"/>
  <c r="AB47" i="151"/>
  <c r="Y47" i="151"/>
  <c r="Y26" i="151"/>
  <c r="AB26" i="151"/>
  <c r="AB29" i="151"/>
  <c r="Y29" i="151"/>
  <c r="J23" i="151"/>
  <c r="V23" i="151"/>
  <c r="S23" i="151"/>
  <c r="P35" i="151"/>
  <c r="V35" i="151"/>
  <c r="S35" i="151"/>
  <c r="V47" i="151"/>
  <c r="S47" i="151"/>
  <c r="V26" i="151"/>
  <c r="S26" i="151"/>
  <c r="P29" i="151"/>
  <c r="V29" i="151"/>
  <c r="S29" i="151"/>
  <c r="Z72" i="149"/>
  <c r="Z68" i="149"/>
  <c r="S73" i="149"/>
  <c r="S72" i="149"/>
  <c r="L54" i="149"/>
  <c r="L61" i="149"/>
  <c r="U73" i="151"/>
  <c r="W72" i="149"/>
  <c r="W73" i="149"/>
  <c r="R68" i="149"/>
  <c r="N51" i="149"/>
  <c r="S68" i="149"/>
  <c r="AB68" i="151"/>
  <c r="V73" i="151"/>
  <c r="I73" i="151"/>
  <c r="P54" i="151"/>
  <c r="P65" i="151" s="1"/>
  <c r="M39" i="151"/>
  <c r="G39" i="151" s="1"/>
  <c r="J73" i="151"/>
  <c r="J68" i="151"/>
  <c r="AA68" i="149"/>
  <c r="V72" i="149"/>
  <c r="V68" i="149"/>
  <c r="U72" i="149"/>
  <c r="N42" i="149"/>
  <c r="N45" i="149"/>
  <c r="N39" i="149"/>
  <c r="I72" i="149"/>
  <c r="O15" i="149"/>
  <c r="AA73" i="151"/>
  <c r="Z68" i="151"/>
  <c r="W73" i="151"/>
  <c r="V68" i="151"/>
  <c r="P61" i="151"/>
  <c r="T68" i="151"/>
  <c r="P57" i="151"/>
  <c r="P66" i="151" s="1"/>
  <c r="M36" i="151"/>
  <c r="G36" i="151" s="1"/>
  <c r="P47" i="151"/>
  <c r="H68" i="151"/>
  <c r="H72" i="151"/>
  <c r="O15" i="151"/>
  <c r="J26" i="151"/>
  <c r="P26" i="151"/>
  <c r="P15" i="151"/>
  <c r="AA72" i="149"/>
  <c r="AA73" i="149"/>
  <c r="W68" i="149"/>
  <c r="P61" i="149"/>
  <c r="R72" i="149"/>
  <c r="R73" i="149"/>
  <c r="Q68" i="149"/>
  <c r="Q72" i="149"/>
  <c r="Q73" i="149"/>
  <c r="J41" i="149"/>
  <c r="J68" i="149"/>
  <c r="P15" i="149"/>
  <c r="L15" i="149"/>
  <c r="F18" i="149"/>
  <c r="AA20" i="149" s="1"/>
  <c r="Y23" i="149"/>
  <c r="W68" i="151"/>
  <c r="G18" i="151"/>
  <c r="X68" i="151"/>
  <c r="N18" i="151"/>
  <c r="L18" i="151"/>
  <c r="N21" i="151"/>
  <c r="L21" i="151"/>
  <c r="N27" i="151"/>
  <c r="L27" i="151"/>
  <c r="J29" i="151"/>
  <c r="N33" i="151"/>
  <c r="L33" i="151"/>
  <c r="J35" i="151"/>
  <c r="AA68" i="151"/>
  <c r="G23" i="151"/>
  <c r="I68" i="151"/>
  <c r="M15" i="151"/>
  <c r="Q68" i="151"/>
  <c r="U68" i="151"/>
  <c r="Y68" i="151"/>
  <c r="P23" i="151"/>
  <c r="G26" i="151"/>
  <c r="S68" i="151"/>
  <c r="G29" i="151"/>
  <c r="G35" i="151"/>
  <c r="R68" i="151"/>
  <c r="N24" i="151"/>
  <c r="L24" i="151"/>
  <c r="N30" i="151"/>
  <c r="L30" i="151"/>
  <c r="O61" i="151"/>
  <c r="N36" i="151"/>
  <c r="L36" i="151"/>
  <c r="N48" i="151"/>
  <c r="L48" i="151"/>
  <c r="O57" i="151"/>
  <c r="N42" i="151"/>
  <c r="L42" i="151"/>
  <c r="G48" i="151"/>
  <c r="N51" i="151"/>
  <c r="L51" i="151"/>
  <c r="M23" i="151"/>
  <c r="M26" i="151"/>
  <c r="M29" i="151"/>
  <c r="M35" i="151"/>
  <c r="G47" i="151"/>
  <c r="O54" i="151"/>
  <c r="N39" i="151"/>
  <c r="L39" i="151"/>
  <c r="N45" i="151"/>
  <c r="L45" i="151"/>
  <c r="J47" i="151"/>
  <c r="D72" i="151"/>
  <c r="D73" i="151"/>
  <c r="M47" i="151"/>
  <c r="M51" i="151"/>
  <c r="H66" i="151"/>
  <c r="H73" i="151" s="1"/>
  <c r="T66" i="151"/>
  <c r="T73" i="151" s="1"/>
  <c r="X66" i="151"/>
  <c r="X73" i="151" s="1"/>
  <c r="AB66" i="151"/>
  <c r="AB73" i="151" s="1"/>
  <c r="G42" i="151"/>
  <c r="T65" i="151"/>
  <c r="T72" i="151" s="1"/>
  <c r="I65" i="151"/>
  <c r="I72" i="151" s="1"/>
  <c r="U65" i="151"/>
  <c r="U72" i="151" s="1"/>
  <c r="J65" i="151"/>
  <c r="J72" i="151" s="1"/>
  <c r="V65" i="151"/>
  <c r="V72" i="151" s="1"/>
  <c r="M24" i="150"/>
  <c r="P15" i="150"/>
  <c r="N57" i="150"/>
  <c r="S68" i="150"/>
  <c r="W68" i="150"/>
  <c r="AA68" i="150"/>
  <c r="G18" i="150"/>
  <c r="N54" i="150"/>
  <c r="I68" i="150"/>
  <c r="O68" i="150"/>
  <c r="L18" i="150"/>
  <c r="N18" i="150"/>
  <c r="G21" i="150"/>
  <c r="N24" i="150"/>
  <c r="Q68" i="150"/>
  <c r="U68" i="150"/>
  <c r="Y68" i="150"/>
  <c r="L21" i="150"/>
  <c r="N21" i="150"/>
  <c r="M23" i="150"/>
  <c r="M32" i="150"/>
  <c r="M36" i="150"/>
  <c r="P61" i="150"/>
  <c r="L57" i="150"/>
  <c r="F42" i="150"/>
  <c r="M45" i="150"/>
  <c r="L24" i="150"/>
  <c r="L27" i="150"/>
  <c r="L30" i="150"/>
  <c r="L33" i="150"/>
  <c r="L36" i="150"/>
  <c r="L44" i="150"/>
  <c r="F45" i="150"/>
  <c r="M48" i="150"/>
  <c r="R65" i="150"/>
  <c r="R72" i="150" s="1"/>
  <c r="V65" i="150"/>
  <c r="V72" i="150" s="1"/>
  <c r="Z65" i="150"/>
  <c r="Z72" i="150" s="1"/>
  <c r="O66" i="150"/>
  <c r="O73" i="150" s="1"/>
  <c r="N61" i="150"/>
  <c r="M39" i="150"/>
  <c r="P54" i="150"/>
  <c r="F48" i="150"/>
  <c r="L50" i="150"/>
  <c r="K48" i="150"/>
  <c r="H66" i="150"/>
  <c r="H73" i="150" s="1"/>
  <c r="G27" i="150"/>
  <c r="P29" i="150"/>
  <c r="G30" i="150"/>
  <c r="P32" i="150" s="1"/>
  <c r="G33" i="150"/>
  <c r="P35" i="150"/>
  <c r="F39" i="150"/>
  <c r="M42" i="150"/>
  <c r="P57" i="150"/>
  <c r="R53" i="150"/>
  <c r="F53" i="150"/>
  <c r="AA53" i="150"/>
  <c r="O53" i="150"/>
  <c r="X53" i="150"/>
  <c r="L54" i="150"/>
  <c r="O65" i="150"/>
  <c r="O72" i="150" s="1"/>
  <c r="K51" i="150"/>
  <c r="L53" i="150"/>
  <c r="T66" i="150"/>
  <c r="T73" i="150" s="1"/>
  <c r="X66" i="150"/>
  <c r="X73" i="150" s="1"/>
  <c r="AB66" i="150"/>
  <c r="AB73" i="150" s="1"/>
  <c r="D73" i="150"/>
  <c r="J66" i="150"/>
  <c r="J73" i="150" s="1"/>
  <c r="M51" i="150"/>
  <c r="J65" i="150"/>
  <c r="J72" i="150" s="1"/>
  <c r="R66" i="150"/>
  <c r="R73" i="150" s="1"/>
  <c r="V66" i="150"/>
  <c r="V73" i="150" s="1"/>
  <c r="Z66" i="150"/>
  <c r="Z73" i="150" s="1"/>
  <c r="T65" i="150"/>
  <c r="T72" i="150" s="1"/>
  <c r="U23" i="149"/>
  <c r="I23" i="149"/>
  <c r="AA23" i="149"/>
  <c r="O23" i="149"/>
  <c r="R23" i="149"/>
  <c r="F23" i="149"/>
  <c r="X23" i="149"/>
  <c r="L23" i="149"/>
  <c r="E21" i="149"/>
  <c r="U68" i="149"/>
  <c r="AB26" i="149"/>
  <c r="V26" i="149"/>
  <c r="J26" i="149"/>
  <c r="X68" i="149"/>
  <c r="AB68" i="149"/>
  <c r="AB23" i="149"/>
  <c r="V23" i="149"/>
  <c r="J23" i="149"/>
  <c r="K24" i="149"/>
  <c r="G26" i="149"/>
  <c r="S26" i="149"/>
  <c r="F27" i="149"/>
  <c r="N27" i="149"/>
  <c r="F30" i="149"/>
  <c r="F33" i="149"/>
  <c r="O61" i="149"/>
  <c r="N36" i="149"/>
  <c r="H68" i="149"/>
  <c r="P23" i="149"/>
  <c r="N21" i="149"/>
  <c r="M26" i="149"/>
  <c r="Y26" i="149"/>
  <c r="M27" i="149"/>
  <c r="M30" i="149"/>
  <c r="N30" i="149"/>
  <c r="Y38" i="149"/>
  <c r="S38" i="149"/>
  <c r="G38" i="149"/>
  <c r="V38" i="149"/>
  <c r="J38" i="149"/>
  <c r="P38" i="149"/>
  <c r="AB38" i="149"/>
  <c r="AB72" i="149"/>
  <c r="N18" i="149"/>
  <c r="I68" i="149"/>
  <c r="M18" i="149"/>
  <c r="K18" i="149" s="1"/>
  <c r="K21" i="149"/>
  <c r="G23" i="149"/>
  <c r="S23" i="149"/>
  <c r="F24" i="149"/>
  <c r="P26" i="149"/>
  <c r="N24" i="149"/>
  <c r="M33" i="149"/>
  <c r="K33" i="149" s="1"/>
  <c r="N33" i="149"/>
  <c r="M38" i="149"/>
  <c r="Y41" i="149"/>
  <c r="S41" i="149"/>
  <c r="G41" i="149"/>
  <c r="M41" i="149"/>
  <c r="P41" i="149"/>
  <c r="AB41" i="149"/>
  <c r="O57" i="149"/>
  <c r="O54" i="149"/>
  <c r="M48" i="149"/>
  <c r="K48" i="149" s="1"/>
  <c r="N48" i="149"/>
  <c r="F48" i="149"/>
  <c r="L50" i="149" s="1"/>
  <c r="M51" i="149"/>
  <c r="H65" i="149"/>
  <c r="H72" i="149" s="1"/>
  <c r="P54" i="149"/>
  <c r="X65" i="149"/>
  <c r="X72" i="149" s="1"/>
  <c r="T65" i="149"/>
  <c r="T72" i="149" s="1"/>
  <c r="X73" i="149"/>
  <c r="P57" i="149"/>
  <c r="F51" i="149"/>
  <c r="L53" i="149" s="1"/>
  <c r="H73" i="149"/>
  <c r="M42" i="149"/>
  <c r="M45" i="149"/>
  <c r="J65" i="149"/>
  <c r="J72" i="149" s="1"/>
  <c r="I66" i="149"/>
  <c r="I73" i="149" s="1"/>
  <c r="Y66" i="149"/>
  <c r="Y73" i="149" s="1"/>
  <c r="U66" i="149"/>
  <c r="U73" i="149" s="1"/>
  <c r="J66" i="149"/>
  <c r="J73" i="149" s="1"/>
  <c r="T66" i="149"/>
  <c r="T73" i="149" s="1"/>
  <c r="V66" i="149"/>
  <c r="V73" i="149" s="1"/>
  <c r="Z73" i="149"/>
  <c r="AB66" i="149"/>
  <c r="AB73" i="149" s="1"/>
  <c r="Y20" i="151" l="1"/>
  <c r="AB20" i="151"/>
  <c r="AB50" i="151"/>
  <c r="Y50" i="151"/>
  <c r="AB38" i="151"/>
  <c r="Y38" i="151"/>
  <c r="Y44" i="151"/>
  <c r="AB44" i="151"/>
  <c r="AB41" i="151"/>
  <c r="Y41" i="151"/>
  <c r="V44" i="151"/>
  <c r="S44" i="151"/>
  <c r="M41" i="151"/>
  <c r="V41" i="151"/>
  <c r="S41" i="151"/>
  <c r="M50" i="151"/>
  <c r="V50" i="151"/>
  <c r="S50" i="151"/>
  <c r="M20" i="151"/>
  <c r="V20" i="151"/>
  <c r="S20" i="151"/>
  <c r="M38" i="151"/>
  <c r="V38" i="151"/>
  <c r="S38" i="151"/>
  <c r="L68" i="149"/>
  <c r="F22" i="149"/>
  <c r="Q22" i="149"/>
  <c r="P73" i="151"/>
  <c r="P72" i="151"/>
  <c r="M54" i="151"/>
  <c r="M65" i="151" s="1"/>
  <c r="P68" i="149"/>
  <c r="X20" i="149"/>
  <c r="R20" i="149"/>
  <c r="L20" i="149"/>
  <c r="F20" i="149"/>
  <c r="U20" i="149"/>
  <c r="I20" i="149"/>
  <c r="O20" i="149"/>
  <c r="M61" i="151"/>
  <c r="M68" i="151" s="1"/>
  <c r="P68" i="151"/>
  <c r="M57" i="151"/>
  <c r="M66" i="151" s="1"/>
  <c r="L35" i="149"/>
  <c r="X35" i="149"/>
  <c r="F15" i="149"/>
  <c r="R17" i="149" s="1"/>
  <c r="P22" i="149"/>
  <c r="K22" i="149"/>
  <c r="L22" i="149"/>
  <c r="M22" i="149"/>
  <c r="N22" i="149"/>
  <c r="G22" i="149"/>
  <c r="O66" i="151"/>
  <c r="O73" i="151" s="1"/>
  <c r="F48" i="151"/>
  <c r="K48" i="151"/>
  <c r="F36" i="151"/>
  <c r="L61" i="151"/>
  <c r="K36" i="151"/>
  <c r="F33" i="151"/>
  <c r="K33" i="151"/>
  <c r="G51" i="151"/>
  <c r="N57" i="151"/>
  <c r="N61" i="151"/>
  <c r="F24" i="151"/>
  <c r="K24" i="151"/>
  <c r="F27" i="151"/>
  <c r="K27" i="151"/>
  <c r="F21" i="151"/>
  <c r="K21" i="151"/>
  <c r="K18" i="151"/>
  <c r="F18" i="151"/>
  <c r="L15" i="151"/>
  <c r="G44" i="151"/>
  <c r="P44" i="151"/>
  <c r="J44" i="151"/>
  <c r="F45" i="151"/>
  <c r="K45" i="151"/>
  <c r="L54" i="151"/>
  <c r="F39" i="151"/>
  <c r="K39" i="151"/>
  <c r="O65" i="151"/>
  <c r="O72" i="151" s="1"/>
  <c r="F51" i="151"/>
  <c r="K51" i="151"/>
  <c r="N15" i="151"/>
  <c r="F42" i="151"/>
  <c r="L57" i="151"/>
  <c r="K42" i="151"/>
  <c r="G54" i="151"/>
  <c r="G41" i="151"/>
  <c r="J41" i="151"/>
  <c r="P41" i="151"/>
  <c r="M44" i="151"/>
  <c r="N54" i="151"/>
  <c r="G38" i="151"/>
  <c r="P38" i="151"/>
  <c r="J38" i="151"/>
  <c r="G50" i="151"/>
  <c r="P50" i="151"/>
  <c r="J50" i="151"/>
  <c r="F30" i="151"/>
  <c r="K30" i="151"/>
  <c r="O68" i="151"/>
  <c r="G20" i="151"/>
  <c r="J20" i="151"/>
  <c r="G15" i="151"/>
  <c r="M17" i="151" s="1"/>
  <c r="P20" i="151"/>
  <c r="G51" i="150"/>
  <c r="L65" i="150"/>
  <c r="M57" i="150"/>
  <c r="G42" i="150"/>
  <c r="M44" i="150" s="1"/>
  <c r="Y35" i="150"/>
  <c r="S35" i="150"/>
  <c r="G35" i="150"/>
  <c r="V35" i="150"/>
  <c r="AB35" i="150"/>
  <c r="J35" i="150"/>
  <c r="Y29" i="150"/>
  <c r="S29" i="150"/>
  <c r="G29" i="150"/>
  <c r="V29" i="150"/>
  <c r="AB29" i="150"/>
  <c r="J29" i="150"/>
  <c r="X50" i="150"/>
  <c r="R50" i="150"/>
  <c r="F50" i="150"/>
  <c r="O50" i="150"/>
  <c r="I50" i="150"/>
  <c r="AA50" i="150"/>
  <c r="U50" i="150"/>
  <c r="M54" i="150"/>
  <c r="M41" i="150"/>
  <c r="G39" i="150"/>
  <c r="AA47" i="150"/>
  <c r="O47" i="150"/>
  <c r="X47" i="150"/>
  <c r="L47" i="150"/>
  <c r="U47" i="150"/>
  <c r="I47" i="150"/>
  <c r="R47" i="150"/>
  <c r="F47" i="150"/>
  <c r="F30" i="150"/>
  <c r="K30" i="150"/>
  <c r="K42" i="150"/>
  <c r="K21" i="150"/>
  <c r="F21" i="150"/>
  <c r="Y23" i="150"/>
  <c r="AB23" i="150"/>
  <c r="V23" i="150"/>
  <c r="J23" i="150"/>
  <c r="S23" i="150"/>
  <c r="G23" i="150"/>
  <c r="P23" i="150"/>
  <c r="N65" i="150"/>
  <c r="N72" i="150" s="1"/>
  <c r="N66" i="150"/>
  <c r="N73" i="150" s="1"/>
  <c r="F54" i="150"/>
  <c r="U41" i="150"/>
  <c r="I41" i="150"/>
  <c r="R41" i="150"/>
  <c r="F41" i="150"/>
  <c r="AA41" i="150"/>
  <c r="O41" i="150"/>
  <c r="E39" i="150"/>
  <c r="M40" i="150" s="1"/>
  <c r="X41" i="150"/>
  <c r="L41" i="150"/>
  <c r="M47" i="150"/>
  <c r="G45" i="150"/>
  <c r="AB20" i="150"/>
  <c r="P20" i="150"/>
  <c r="Y20" i="150"/>
  <c r="M20" i="150"/>
  <c r="V20" i="150"/>
  <c r="J20" i="150"/>
  <c r="S20" i="150"/>
  <c r="G20" i="150"/>
  <c r="K39" i="150"/>
  <c r="M50" i="150"/>
  <c r="G48" i="150"/>
  <c r="F27" i="150"/>
  <c r="L29" i="150"/>
  <c r="K27" i="150"/>
  <c r="M35" i="150"/>
  <c r="M29" i="150"/>
  <c r="L15" i="150"/>
  <c r="F18" i="150"/>
  <c r="L20" i="150" s="1"/>
  <c r="K18" i="150"/>
  <c r="G24" i="150"/>
  <c r="G15" i="150" s="1"/>
  <c r="P66" i="150"/>
  <c r="P73" i="150" s="1"/>
  <c r="P65" i="150"/>
  <c r="P72" i="150" s="1"/>
  <c r="F33" i="150"/>
  <c r="L35" i="150" s="1"/>
  <c r="K33" i="150"/>
  <c r="L66" i="150"/>
  <c r="M61" i="150"/>
  <c r="M38" i="150"/>
  <c r="G36" i="150"/>
  <c r="P68" i="150"/>
  <c r="Y32" i="150"/>
  <c r="S32" i="150"/>
  <c r="G32" i="150"/>
  <c r="V32" i="150"/>
  <c r="AB32" i="150"/>
  <c r="J32" i="150"/>
  <c r="K45" i="150"/>
  <c r="F36" i="150"/>
  <c r="L38" i="150"/>
  <c r="L61" i="150"/>
  <c r="K36" i="150"/>
  <c r="F24" i="150"/>
  <c r="L26" i="150"/>
  <c r="K24" i="150"/>
  <c r="F57" i="150"/>
  <c r="L59" i="150" s="1"/>
  <c r="R44" i="150"/>
  <c r="F44" i="150"/>
  <c r="AA44" i="150"/>
  <c r="O44" i="150"/>
  <c r="E42" i="150"/>
  <c r="X44" i="150"/>
  <c r="U44" i="150"/>
  <c r="I44" i="150"/>
  <c r="N15" i="150"/>
  <c r="M15" i="150"/>
  <c r="P65" i="149"/>
  <c r="P72" i="149" s="1"/>
  <c r="G51" i="149"/>
  <c r="M53" i="149" s="1"/>
  <c r="AA50" i="149"/>
  <c r="O50" i="149"/>
  <c r="X50" i="149"/>
  <c r="U50" i="149"/>
  <c r="I50" i="149"/>
  <c r="R50" i="149"/>
  <c r="F50" i="149"/>
  <c r="N57" i="149"/>
  <c r="G27" i="149"/>
  <c r="N61" i="149"/>
  <c r="U29" i="149"/>
  <c r="I29" i="149"/>
  <c r="AA29" i="149"/>
  <c r="O29" i="149"/>
  <c r="F29" i="149"/>
  <c r="X29" i="149"/>
  <c r="R29" i="149"/>
  <c r="G45" i="149"/>
  <c r="M47" i="149" s="1"/>
  <c r="K51" i="149"/>
  <c r="F45" i="149"/>
  <c r="K45" i="149"/>
  <c r="F39" i="149"/>
  <c r="L41" i="149" s="1"/>
  <c r="K39" i="149"/>
  <c r="G18" i="149"/>
  <c r="M15" i="149"/>
  <c r="N15" i="149"/>
  <c r="G30" i="149"/>
  <c r="M32" i="149" s="1"/>
  <c r="F36" i="149"/>
  <c r="L38" i="149" s="1"/>
  <c r="K36" i="149"/>
  <c r="AB22" i="149"/>
  <c r="X22" i="149"/>
  <c r="T22" i="149"/>
  <c r="H22" i="149"/>
  <c r="W22" i="149"/>
  <c r="O22" i="149"/>
  <c r="AA22" i="149"/>
  <c r="S22" i="149"/>
  <c r="V22" i="149"/>
  <c r="J22" i="149"/>
  <c r="U22" i="149"/>
  <c r="Y22" i="149"/>
  <c r="I22" i="149"/>
  <c r="Z22" i="149"/>
  <c r="R22" i="149"/>
  <c r="M57" i="149"/>
  <c r="G42" i="149"/>
  <c r="M44" i="149" s="1"/>
  <c r="M54" i="149"/>
  <c r="P66" i="149"/>
  <c r="P73" i="149" s="1"/>
  <c r="O65" i="149"/>
  <c r="O72" i="149" s="1"/>
  <c r="F42" i="149"/>
  <c r="L44" i="149" s="1"/>
  <c r="L57" i="149"/>
  <c r="K42" i="149"/>
  <c r="U26" i="149"/>
  <c r="I26" i="149"/>
  <c r="AA26" i="149"/>
  <c r="O26" i="149"/>
  <c r="R26" i="149"/>
  <c r="F26" i="149"/>
  <c r="E24" i="149"/>
  <c r="L26" i="149"/>
  <c r="X26" i="149"/>
  <c r="N54" i="149"/>
  <c r="U32" i="149"/>
  <c r="O32" i="149"/>
  <c r="AA32" i="149"/>
  <c r="I32" i="149"/>
  <c r="X32" i="149"/>
  <c r="R32" i="149"/>
  <c r="L32" i="149"/>
  <c r="F32" i="149"/>
  <c r="R53" i="149"/>
  <c r="I53" i="149"/>
  <c r="U53" i="149"/>
  <c r="F53" i="149"/>
  <c r="O53" i="149"/>
  <c r="AA53" i="149"/>
  <c r="X53" i="149"/>
  <c r="O68" i="149"/>
  <c r="G48" i="149"/>
  <c r="E48" i="149" s="1"/>
  <c r="O66" i="149"/>
  <c r="O73" i="149" s="1"/>
  <c r="M61" i="149"/>
  <c r="G33" i="149"/>
  <c r="E33" i="149" s="1"/>
  <c r="K27" i="149"/>
  <c r="AA35" i="149"/>
  <c r="U35" i="149"/>
  <c r="O35" i="149"/>
  <c r="I35" i="149"/>
  <c r="R35" i="149"/>
  <c r="F35" i="149"/>
  <c r="K30" i="149"/>
  <c r="L29" i="149"/>
  <c r="AA53" i="151" l="1"/>
  <c r="X53" i="151"/>
  <c r="AA29" i="151"/>
  <c r="X29" i="151"/>
  <c r="X26" i="151"/>
  <c r="AA26" i="151"/>
  <c r="X38" i="151"/>
  <c r="AA38" i="151"/>
  <c r="AA41" i="151"/>
  <c r="X41" i="151"/>
  <c r="U20" i="151"/>
  <c r="AA20" i="151"/>
  <c r="X20" i="151"/>
  <c r="X50" i="151"/>
  <c r="AA50" i="151"/>
  <c r="AA44" i="151"/>
  <c r="X44" i="151"/>
  <c r="AB53" i="151"/>
  <c r="Y53" i="151"/>
  <c r="X32" i="151"/>
  <c r="AA32" i="151"/>
  <c r="AA47" i="151"/>
  <c r="X47" i="151"/>
  <c r="AA23" i="151"/>
  <c r="X23" i="151"/>
  <c r="AA35" i="151"/>
  <c r="X35" i="151"/>
  <c r="L23" i="151"/>
  <c r="U23" i="151"/>
  <c r="R23" i="151"/>
  <c r="L41" i="151"/>
  <c r="U41" i="151"/>
  <c r="R41" i="151"/>
  <c r="L29" i="151"/>
  <c r="U29" i="151"/>
  <c r="R29" i="151"/>
  <c r="L44" i="151"/>
  <c r="U44" i="151"/>
  <c r="R44" i="151"/>
  <c r="L26" i="151"/>
  <c r="U26" i="151"/>
  <c r="R26" i="151"/>
  <c r="L38" i="151"/>
  <c r="U38" i="151"/>
  <c r="R38" i="151"/>
  <c r="L47" i="151"/>
  <c r="U47" i="151"/>
  <c r="R47" i="151"/>
  <c r="L20" i="151"/>
  <c r="R20" i="151"/>
  <c r="U35" i="151"/>
  <c r="R35" i="151"/>
  <c r="L50" i="151"/>
  <c r="U50" i="151"/>
  <c r="R50" i="151"/>
  <c r="L32" i="151"/>
  <c r="U32" i="151"/>
  <c r="R32" i="151"/>
  <c r="L53" i="151"/>
  <c r="U53" i="151"/>
  <c r="R53" i="151"/>
  <c r="G57" i="151"/>
  <c r="V59" i="151" s="1"/>
  <c r="V53" i="151"/>
  <c r="S53" i="151"/>
  <c r="W49" i="149"/>
  <c r="Z49" i="149"/>
  <c r="W34" i="149"/>
  <c r="Z34" i="149"/>
  <c r="W25" i="149"/>
  <c r="Z25" i="149"/>
  <c r="H49" i="149"/>
  <c r="T49" i="149"/>
  <c r="Q49" i="149"/>
  <c r="Q34" i="149"/>
  <c r="T34" i="149"/>
  <c r="H25" i="149"/>
  <c r="Q25" i="149"/>
  <c r="K61" i="149"/>
  <c r="K15" i="149"/>
  <c r="M34" i="149"/>
  <c r="H34" i="149"/>
  <c r="F25" i="149"/>
  <c r="M72" i="151"/>
  <c r="E51" i="149"/>
  <c r="E30" i="149"/>
  <c r="Z31" i="149" s="1"/>
  <c r="M73" i="151"/>
  <c r="G61" i="151"/>
  <c r="M63" i="151" s="1"/>
  <c r="M70" i="151" s="1"/>
  <c r="L35" i="151"/>
  <c r="M35" i="149"/>
  <c r="F17" i="149"/>
  <c r="U17" i="149"/>
  <c r="O17" i="149"/>
  <c r="L17" i="149"/>
  <c r="I17" i="149"/>
  <c r="AA17" i="149"/>
  <c r="X17" i="149"/>
  <c r="K25" i="149"/>
  <c r="N25" i="149"/>
  <c r="N34" i="149"/>
  <c r="F34" i="149"/>
  <c r="G65" i="151"/>
  <c r="G56" i="151"/>
  <c r="V56" i="151"/>
  <c r="P56" i="151"/>
  <c r="AB56" i="151"/>
  <c r="S56" i="151"/>
  <c r="J56" i="151"/>
  <c r="Y56" i="151"/>
  <c r="F57" i="151"/>
  <c r="L59" i="151" s="1"/>
  <c r="I44" i="151"/>
  <c r="F44" i="151"/>
  <c r="E42" i="151"/>
  <c r="O44" i="151"/>
  <c r="M56" i="151"/>
  <c r="I20" i="151"/>
  <c r="F20" i="151"/>
  <c r="E18" i="151"/>
  <c r="F15" i="151"/>
  <c r="L17" i="151" s="1"/>
  <c r="O20" i="151"/>
  <c r="I26" i="151"/>
  <c r="F26" i="151"/>
  <c r="E24" i="151"/>
  <c r="O26" i="151"/>
  <c r="M53" i="151"/>
  <c r="I35" i="151"/>
  <c r="F35" i="151"/>
  <c r="E33" i="151"/>
  <c r="O35" i="151"/>
  <c r="F61" i="151"/>
  <c r="L63" i="151" s="1"/>
  <c r="I38" i="151"/>
  <c r="F38" i="151"/>
  <c r="E36" i="151"/>
  <c r="O38" i="151"/>
  <c r="I32" i="151"/>
  <c r="F32" i="151"/>
  <c r="E30" i="151"/>
  <c r="O32" i="151"/>
  <c r="N65" i="151"/>
  <c r="N72" i="151" s="1"/>
  <c r="K57" i="151"/>
  <c r="N68" i="151"/>
  <c r="I41" i="151"/>
  <c r="F54" i="151"/>
  <c r="L56" i="151" s="1"/>
  <c r="F41" i="151"/>
  <c r="E39" i="151"/>
  <c r="O41" i="151"/>
  <c r="N66" i="151"/>
  <c r="N73" i="151" s="1"/>
  <c r="K61" i="151"/>
  <c r="I50" i="151"/>
  <c r="F50" i="151"/>
  <c r="E48" i="151"/>
  <c r="O50" i="151"/>
  <c r="K54" i="151"/>
  <c r="L65" i="151"/>
  <c r="L72" i="151" s="1"/>
  <c r="I47" i="151"/>
  <c r="F47" i="151"/>
  <c r="E45" i="151"/>
  <c r="O47" i="151"/>
  <c r="K15" i="151"/>
  <c r="G17" i="151"/>
  <c r="Y17" i="151"/>
  <c r="S17" i="151"/>
  <c r="J17" i="151"/>
  <c r="P17" i="151"/>
  <c r="V17" i="151"/>
  <c r="AB17" i="151"/>
  <c r="L66" i="151"/>
  <c r="L73" i="151" s="1"/>
  <c r="I53" i="151"/>
  <c r="E51" i="151"/>
  <c r="F53" i="151"/>
  <c r="O53" i="151"/>
  <c r="L68" i="151"/>
  <c r="I23" i="151"/>
  <c r="F23" i="151"/>
  <c r="E21" i="151"/>
  <c r="O23" i="151"/>
  <c r="I29" i="151"/>
  <c r="F29" i="151"/>
  <c r="E27" i="151"/>
  <c r="O29" i="151"/>
  <c r="J53" i="151"/>
  <c r="G53" i="151"/>
  <c r="P53" i="151"/>
  <c r="G17" i="150"/>
  <c r="AB17" i="150"/>
  <c r="Y17" i="150"/>
  <c r="V17" i="150"/>
  <c r="J17" i="150"/>
  <c r="S17" i="150"/>
  <c r="P17" i="150"/>
  <c r="K61" i="150"/>
  <c r="K37" i="150"/>
  <c r="F61" i="150"/>
  <c r="F37" i="150"/>
  <c r="X38" i="150"/>
  <c r="I38" i="150"/>
  <c r="E36" i="150"/>
  <c r="U38" i="150"/>
  <c r="R38" i="150"/>
  <c r="F38" i="150"/>
  <c r="AA38" i="150"/>
  <c r="O38" i="150"/>
  <c r="K15" i="150"/>
  <c r="Y50" i="150"/>
  <c r="S50" i="150"/>
  <c r="G50" i="150"/>
  <c r="AB50" i="150"/>
  <c r="V50" i="150"/>
  <c r="J50" i="150"/>
  <c r="P50" i="150"/>
  <c r="K54" i="150"/>
  <c r="K40" i="150"/>
  <c r="Y47" i="150"/>
  <c r="S47" i="150"/>
  <c r="G47" i="150"/>
  <c r="AB47" i="150"/>
  <c r="V47" i="150"/>
  <c r="J47" i="150"/>
  <c r="P47" i="150"/>
  <c r="X23" i="150"/>
  <c r="R23" i="150"/>
  <c r="F23" i="150"/>
  <c r="E21" i="150"/>
  <c r="U23" i="150"/>
  <c r="I23" i="150"/>
  <c r="AA23" i="150"/>
  <c r="F22" i="150"/>
  <c r="O23" i="150"/>
  <c r="K57" i="150"/>
  <c r="K43" i="150"/>
  <c r="X32" i="150"/>
  <c r="I32" i="150"/>
  <c r="F32" i="150"/>
  <c r="E30" i="150"/>
  <c r="O32" i="150"/>
  <c r="U32" i="150"/>
  <c r="AA32" i="150"/>
  <c r="R32" i="150"/>
  <c r="M68" i="150"/>
  <c r="M17" i="150"/>
  <c r="Z43" i="150"/>
  <c r="V43" i="150"/>
  <c r="R43" i="150"/>
  <c r="J43" i="150"/>
  <c r="AB43" i="150"/>
  <c r="X43" i="150"/>
  <c r="T43" i="150"/>
  <c r="H43" i="150"/>
  <c r="U43" i="150"/>
  <c r="AA43" i="150"/>
  <c r="S43" i="150"/>
  <c r="Y43" i="150"/>
  <c r="Q43" i="150"/>
  <c r="I43" i="150"/>
  <c r="W43" i="150"/>
  <c r="O43" i="150"/>
  <c r="N43" i="150"/>
  <c r="L43" i="150"/>
  <c r="P43" i="150"/>
  <c r="L63" i="150"/>
  <c r="G61" i="150"/>
  <c r="Y38" i="150"/>
  <c r="S38" i="150"/>
  <c r="G38" i="150"/>
  <c r="AB38" i="150"/>
  <c r="V38" i="150"/>
  <c r="J38" i="150"/>
  <c r="G37" i="150"/>
  <c r="P38" i="150"/>
  <c r="L73" i="150"/>
  <c r="X20" i="150"/>
  <c r="R20" i="150"/>
  <c r="F20" i="150"/>
  <c r="E18" i="150"/>
  <c r="AA20" i="150"/>
  <c r="U20" i="150"/>
  <c r="I20" i="150"/>
  <c r="F15" i="150"/>
  <c r="O20" i="150"/>
  <c r="F65" i="150"/>
  <c r="F72" i="150" s="1"/>
  <c r="U56" i="150"/>
  <c r="I56" i="150"/>
  <c r="F56" i="150"/>
  <c r="AA56" i="150"/>
  <c r="X56" i="150"/>
  <c r="O56" i="150"/>
  <c r="R56" i="150"/>
  <c r="K31" i="150"/>
  <c r="M66" i="150"/>
  <c r="M73" i="150" s="1"/>
  <c r="AB53" i="150"/>
  <c r="V53" i="150"/>
  <c r="J53" i="150"/>
  <c r="Y53" i="150"/>
  <c r="S53" i="150"/>
  <c r="G53" i="150"/>
  <c r="E51" i="150"/>
  <c r="P53" i="150"/>
  <c r="F43" i="150"/>
  <c r="X35" i="150"/>
  <c r="I35" i="150"/>
  <c r="F35" i="150"/>
  <c r="E33" i="150"/>
  <c r="O35" i="150"/>
  <c r="U35" i="150"/>
  <c r="AA35" i="150"/>
  <c r="R35" i="150"/>
  <c r="Y26" i="150"/>
  <c r="S26" i="150"/>
  <c r="G26" i="150"/>
  <c r="AB26" i="150"/>
  <c r="J26" i="150"/>
  <c r="V26" i="150"/>
  <c r="P26" i="150"/>
  <c r="Z40" i="150"/>
  <c r="V40" i="150"/>
  <c r="R40" i="150"/>
  <c r="J40" i="150"/>
  <c r="AB40" i="150"/>
  <c r="X40" i="150"/>
  <c r="T40" i="150"/>
  <c r="H40" i="150"/>
  <c r="W40" i="150"/>
  <c r="O40" i="150"/>
  <c r="U40" i="150"/>
  <c r="AA40" i="150"/>
  <c r="S40" i="150"/>
  <c r="Y40" i="150"/>
  <c r="Q40" i="150"/>
  <c r="I40" i="150"/>
  <c r="L40" i="150"/>
  <c r="N40" i="150"/>
  <c r="P40" i="150"/>
  <c r="F40" i="150"/>
  <c r="K22" i="150"/>
  <c r="M65" i="150"/>
  <c r="M72" i="150" s="1"/>
  <c r="G57" i="150"/>
  <c r="Y44" i="150"/>
  <c r="S44" i="150"/>
  <c r="G44" i="150"/>
  <c r="AB44" i="150"/>
  <c r="V44" i="150"/>
  <c r="J44" i="150"/>
  <c r="G43" i="150"/>
  <c r="P44" i="150"/>
  <c r="L56" i="150"/>
  <c r="N68" i="150"/>
  <c r="F66" i="150"/>
  <c r="F73" i="150" s="1"/>
  <c r="AA59" i="150"/>
  <c r="U59" i="150"/>
  <c r="I59" i="150"/>
  <c r="R59" i="150"/>
  <c r="F59" i="150"/>
  <c r="O59" i="150"/>
  <c r="X59" i="150"/>
  <c r="X26" i="150"/>
  <c r="I26" i="150"/>
  <c r="U26" i="150"/>
  <c r="O26" i="150"/>
  <c r="AA26" i="150"/>
  <c r="F26" i="150"/>
  <c r="R26" i="150"/>
  <c r="E24" i="150"/>
  <c r="M63" i="150"/>
  <c r="K34" i="150"/>
  <c r="M26" i="150"/>
  <c r="L68" i="150"/>
  <c r="X29" i="150"/>
  <c r="I29" i="150"/>
  <c r="F29" i="150"/>
  <c r="O29" i="150"/>
  <c r="U29" i="150"/>
  <c r="AA29" i="150"/>
  <c r="R29" i="150"/>
  <c r="E27" i="150"/>
  <c r="L23" i="150"/>
  <c r="L32" i="150"/>
  <c r="E45" i="150"/>
  <c r="G54" i="150"/>
  <c r="Y41" i="150"/>
  <c r="S41" i="150"/>
  <c r="G41" i="150"/>
  <c r="AB41" i="150"/>
  <c r="V41" i="150"/>
  <c r="J41" i="150"/>
  <c r="G40" i="150"/>
  <c r="P41" i="150"/>
  <c r="E48" i="150"/>
  <c r="G49" i="150" s="1"/>
  <c r="M43" i="150"/>
  <c r="L72" i="150"/>
  <c r="M53" i="150"/>
  <c r="V49" i="149"/>
  <c r="R49" i="149"/>
  <c r="J49" i="149"/>
  <c r="AB49" i="149"/>
  <c r="X49" i="149"/>
  <c r="AA49" i="149"/>
  <c r="S49" i="149"/>
  <c r="Y49" i="149"/>
  <c r="I49" i="149"/>
  <c r="O49" i="149"/>
  <c r="U49" i="149"/>
  <c r="L49" i="149"/>
  <c r="P49" i="149"/>
  <c r="F49" i="149"/>
  <c r="N49" i="149"/>
  <c r="K49" i="149"/>
  <c r="M49" i="149"/>
  <c r="AB20" i="149"/>
  <c r="V20" i="149"/>
  <c r="J20" i="149"/>
  <c r="G15" i="149"/>
  <c r="M17" i="149" s="1"/>
  <c r="S20" i="149"/>
  <c r="G20" i="149"/>
  <c r="Y20" i="149"/>
  <c r="P20" i="149"/>
  <c r="E18" i="149"/>
  <c r="W19" i="149" s="1"/>
  <c r="AB34" i="149"/>
  <c r="X34" i="149"/>
  <c r="V34" i="149"/>
  <c r="J34" i="149"/>
  <c r="AA34" i="149"/>
  <c r="S34" i="149"/>
  <c r="O34" i="149"/>
  <c r="R34" i="149"/>
  <c r="U34" i="149"/>
  <c r="Y34" i="149"/>
  <c r="I34" i="149"/>
  <c r="L34" i="149"/>
  <c r="P34" i="149"/>
  <c r="M50" i="149"/>
  <c r="G57" i="149"/>
  <c r="M59" i="149" s="1"/>
  <c r="Y44" i="149"/>
  <c r="S44" i="149"/>
  <c r="G44" i="149"/>
  <c r="AB44" i="149"/>
  <c r="P44" i="149"/>
  <c r="J44" i="149"/>
  <c r="V44" i="149"/>
  <c r="G54" i="149"/>
  <c r="M56" i="149" s="1"/>
  <c r="G61" i="149"/>
  <c r="F61" i="149"/>
  <c r="X38" i="149"/>
  <c r="R38" i="149"/>
  <c r="F38" i="149"/>
  <c r="E36" i="149"/>
  <c r="U38" i="149"/>
  <c r="I38" i="149"/>
  <c r="AA38" i="149"/>
  <c r="O38" i="149"/>
  <c r="K54" i="149"/>
  <c r="AB29" i="149"/>
  <c r="V29" i="149"/>
  <c r="J29" i="149"/>
  <c r="S29" i="149"/>
  <c r="Y29" i="149"/>
  <c r="G29" i="149"/>
  <c r="P29" i="149"/>
  <c r="Y35" i="149"/>
  <c r="S35" i="149"/>
  <c r="J35" i="149"/>
  <c r="G34" i="149"/>
  <c r="G35" i="149"/>
  <c r="V35" i="149"/>
  <c r="AB35" i="149"/>
  <c r="P35" i="149"/>
  <c r="L66" i="149"/>
  <c r="L73" i="149" s="1"/>
  <c r="M68" i="149"/>
  <c r="Y47" i="149"/>
  <c r="S47" i="149"/>
  <c r="G47" i="149"/>
  <c r="AB47" i="149"/>
  <c r="V47" i="149"/>
  <c r="J47" i="149"/>
  <c r="P47" i="149"/>
  <c r="K34" i="149"/>
  <c r="AB53" i="149"/>
  <c r="V53" i="149"/>
  <c r="J53" i="149"/>
  <c r="Y53" i="149"/>
  <c r="G53" i="149"/>
  <c r="S53" i="149"/>
  <c r="P53" i="149"/>
  <c r="N66" i="149"/>
  <c r="N73" i="149" s="1"/>
  <c r="N65" i="149"/>
  <c r="N72" i="149" s="1"/>
  <c r="AB25" i="149"/>
  <c r="X25" i="149"/>
  <c r="T25" i="149"/>
  <c r="O25" i="149"/>
  <c r="AA25" i="149"/>
  <c r="S25" i="149"/>
  <c r="U25" i="149"/>
  <c r="R25" i="149"/>
  <c r="J25" i="149"/>
  <c r="Y25" i="149"/>
  <c r="I25" i="149"/>
  <c r="V25" i="149"/>
  <c r="G25" i="149"/>
  <c r="M25" i="149"/>
  <c r="L25" i="149"/>
  <c r="P25" i="149"/>
  <c r="K57" i="149"/>
  <c r="X44" i="149"/>
  <c r="R44" i="149"/>
  <c r="F44" i="149"/>
  <c r="E42" i="149"/>
  <c r="F57" i="149"/>
  <c r="AA44" i="149"/>
  <c r="U44" i="149"/>
  <c r="I44" i="149"/>
  <c r="O44" i="149"/>
  <c r="M65" i="149"/>
  <c r="M72" i="149" s="1"/>
  <c r="M66" i="149"/>
  <c r="M73" i="149" s="1"/>
  <c r="L65" i="149"/>
  <c r="L72" i="149" s="1"/>
  <c r="R47" i="149"/>
  <c r="F47" i="149"/>
  <c r="AA47" i="149"/>
  <c r="E45" i="149"/>
  <c r="X47" i="149"/>
  <c r="I47" i="149"/>
  <c r="U47" i="149"/>
  <c r="O47" i="149"/>
  <c r="E27" i="149"/>
  <c r="M29" i="149"/>
  <c r="Y50" i="149"/>
  <c r="S50" i="149"/>
  <c r="G50" i="149"/>
  <c r="AB50" i="149"/>
  <c r="V50" i="149"/>
  <c r="J50" i="149"/>
  <c r="G49" i="149"/>
  <c r="P50" i="149"/>
  <c r="N68" i="149"/>
  <c r="F54" i="149"/>
  <c r="L56" i="149" s="1"/>
  <c r="X41" i="149"/>
  <c r="R41" i="149"/>
  <c r="F41" i="149"/>
  <c r="E39" i="149"/>
  <c r="U41" i="149"/>
  <c r="I41" i="149"/>
  <c r="AA41" i="149"/>
  <c r="O41" i="149"/>
  <c r="AB32" i="149"/>
  <c r="V32" i="149"/>
  <c r="J32" i="149"/>
  <c r="S32" i="149"/>
  <c r="G32" i="149"/>
  <c r="Y32" i="149"/>
  <c r="P32" i="149"/>
  <c r="M20" i="149"/>
  <c r="L47" i="149"/>
  <c r="X52" i="151" l="1"/>
  <c r="Y52" i="151"/>
  <c r="M59" i="151"/>
  <c r="AB59" i="151"/>
  <c r="AB19" i="151"/>
  <c r="U19" i="151"/>
  <c r="AA19" i="151"/>
  <c r="Y19" i="151"/>
  <c r="X19" i="151"/>
  <c r="W19" i="151"/>
  <c r="Z19" i="151"/>
  <c r="X46" i="151"/>
  <c r="Y46" i="151"/>
  <c r="Z46" i="151"/>
  <c r="AB46" i="151"/>
  <c r="AA46" i="151"/>
  <c r="W46" i="151"/>
  <c r="AB37" i="151"/>
  <c r="AA37" i="151"/>
  <c r="Y37" i="151"/>
  <c r="X37" i="151"/>
  <c r="W37" i="151"/>
  <c r="Z37" i="151"/>
  <c r="X28" i="151"/>
  <c r="AB28" i="151"/>
  <c r="Z28" i="151"/>
  <c r="AA28" i="151"/>
  <c r="Y28" i="151"/>
  <c r="W28" i="151"/>
  <c r="AB25" i="151"/>
  <c r="AA25" i="151"/>
  <c r="Y25" i="151"/>
  <c r="X25" i="151"/>
  <c r="W25" i="151"/>
  <c r="Z25" i="151"/>
  <c r="J59" i="151"/>
  <c r="AB52" i="151"/>
  <c r="AA52" i="151"/>
  <c r="Z52" i="151"/>
  <c r="W52" i="151"/>
  <c r="X40" i="151"/>
  <c r="Z40" i="151"/>
  <c r="Y40" i="151"/>
  <c r="AB40" i="151"/>
  <c r="AA40" i="151"/>
  <c r="W40" i="151"/>
  <c r="AB31" i="151"/>
  <c r="AA31" i="151"/>
  <c r="Y31" i="151"/>
  <c r="X31" i="151"/>
  <c r="Z31" i="151"/>
  <c r="W31" i="151"/>
  <c r="AB43" i="151"/>
  <c r="AA43" i="151"/>
  <c r="Y43" i="151"/>
  <c r="X43" i="151"/>
  <c r="W43" i="151"/>
  <c r="Z43" i="151"/>
  <c r="X34" i="151"/>
  <c r="Z34" i="151"/>
  <c r="Y34" i="151"/>
  <c r="AB34" i="151"/>
  <c r="AA34" i="151"/>
  <c r="W34" i="151"/>
  <c r="X22" i="151"/>
  <c r="Z22" i="151"/>
  <c r="Y22" i="151"/>
  <c r="AB22" i="151"/>
  <c r="AA22" i="151"/>
  <c r="W22" i="151"/>
  <c r="AB49" i="151"/>
  <c r="AA49" i="151"/>
  <c r="Y49" i="151"/>
  <c r="X49" i="151"/>
  <c r="Z49" i="151"/>
  <c r="W49" i="151"/>
  <c r="Y59" i="151"/>
  <c r="P59" i="151"/>
  <c r="G66" i="151"/>
  <c r="G59" i="151"/>
  <c r="S59" i="151"/>
  <c r="V25" i="151"/>
  <c r="T25" i="151"/>
  <c r="U25" i="151"/>
  <c r="S25" i="151"/>
  <c r="R25" i="151"/>
  <c r="Q25" i="151"/>
  <c r="R34" i="151"/>
  <c r="V34" i="151"/>
  <c r="U34" i="151"/>
  <c r="S34" i="151"/>
  <c r="Q34" i="151"/>
  <c r="T34" i="151"/>
  <c r="R46" i="151"/>
  <c r="V46" i="151"/>
  <c r="S46" i="151"/>
  <c r="U46" i="151"/>
  <c r="Q46" i="151"/>
  <c r="T46" i="151"/>
  <c r="V49" i="151"/>
  <c r="U49" i="151"/>
  <c r="T49" i="151"/>
  <c r="S49" i="151"/>
  <c r="R49" i="151"/>
  <c r="Q49" i="151"/>
  <c r="R40" i="151"/>
  <c r="V40" i="151"/>
  <c r="U40" i="151"/>
  <c r="S40" i="151"/>
  <c r="Q40" i="151"/>
  <c r="T40" i="151"/>
  <c r="V37" i="151"/>
  <c r="U37" i="151"/>
  <c r="S37" i="151"/>
  <c r="R37" i="151"/>
  <c r="T37" i="151"/>
  <c r="Q37" i="151"/>
  <c r="R22" i="151"/>
  <c r="Q22" i="151"/>
  <c r="V22" i="151"/>
  <c r="U22" i="151"/>
  <c r="S22" i="151"/>
  <c r="T22" i="151"/>
  <c r="V31" i="151"/>
  <c r="U31" i="151"/>
  <c r="T31" i="151"/>
  <c r="S31" i="151"/>
  <c r="R31" i="151"/>
  <c r="Q31" i="151"/>
  <c r="R52" i="151"/>
  <c r="V52" i="151"/>
  <c r="U52" i="151"/>
  <c r="S52" i="151"/>
  <c r="T52" i="151"/>
  <c r="Q52" i="151"/>
  <c r="V19" i="151"/>
  <c r="S19" i="151"/>
  <c r="R19" i="151"/>
  <c r="T19" i="151"/>
  <c r="Q19" i="151"/>
  <c r="R28" i="151"/>
  <c r="V28" i="151"/>
  <c r="U28" i="151"/>
  <c r="S28" i="151"/>
  <c r="T28" i="151"/>
  <c r="Q28" i="151"/>
  <c r="V43" i="151"/>
  <c r="U43" i="151"/>
  <c r="T43" i="151"/>
  <c r="S43" i="151"/>
  <c r="R43" i="151"/>
  <c r="Q43" i="151"/>
  <c r="K52" i="151"/>
  <c r="H52" i="151"/>
  <c r="H49" i="151"/>
  <c r="K46" i="151"/>
  <c r="H46" i="151"/>
  <c r="K43" i="151"/>
  <c r="H43" i="151"/>
  <c r="K40" i="151"/>
  <c r="H40" i="151"/>
  <c r="K37" i="151"/>
  <c r="H37" i="151"/>
  <c r="K34" i="151"/>
  <c r="H34" i="151"/>
  <c r="K31" i="151"/>
  <c r="H31" i="151"/>
  <c r="K28" i="151"/>
  <c r="H28" i="151"/>
  <c r="K25" i="151"/>
  <c r="H25" i="151"/>
  <c r="K22" i="151"/>
  <c r="H22" i="151"/>
  <c r="F19" i="151"/>
  <c r="H19" i="151"/>
  <c r="W52" i="149"/>
  <c r="Z52" i="149"/>
  <c r="W46" i="149"/>
  <c r="Z46" i="149"/>
  <c r="W43" i="149"/>
  <c r="Z43" i="149"/>
  <c r="W28" i="149"/>
  <c r="Z28" i="149"/>
  <c r="M63" i="149"/>
  <c r="M70" i="149" s="1"/>
  <c r="S63" i="149"/>
  <c r="Q31" i="149"/>
  <c r="W31" i="149"/>
  <c r="R52" i="149"/>
  <c r="Q52" i="149"/>
  <c r="T52" i="149"/>
  <c r="K68" i="149"/>
  <c r="H46" i="149"/>
  <c r="Q46" i="149"/>
  <c r="T46" i="149"/>
  <c r="Q43" i="149"/>
  <c r="T43" i="149"/>
  <c r="H40" i="149"/>
  <c r="T40" i="149"/>
  <c r="Q40" i="149"/>
  <c r="T37" i="149"/>
  <c r="Q37" i="149"/>
  <c r="Q19" i="149"/>
  <c r="T19" i="149"/>
  <c r="N19" i="149"/>
  <c r="K19" i="149"/>
  <c r="H28" i="149"/>
  <c r="Q28" i="149"/>
  <c r="J31" i="149"/>
  <c r="V31" i="149"/>
  <c r="O31" i="149"/>
  <c r="T31" i="149"/>
  <c r="M31" i="149"/>
  <c r="U31" i="149"/>
  <c r="J52" i="149"/>
  <c r="H52" i="149"/>
  <c r="X43" i="149"/>
  <c r="H43" i="149"/>
  <c r="K37" i="149"/>
  <c r="H37" i="149"/>
  <c r="AB31" i="149"/>
  <c r="H31" i="149"/>
  <c r="E15" i="149"/>
  <c r="Q16" i="149" s="1"/>
  <c r="G73" i="151"/>
  <c r="G72" i="151"/>
  <c r="I31" i="149"/>
  <c r="S31" i="149"/>
  <c r="G31" i="149"/>
  <c r="K31" i="149"/>
  <c r="Y31" i="149"/>
  <c r="AA31" i="149"/>
  <c r="L31" i="149"/>
  <c r="R31" i="149"/>
  <c r="X31" i="149"/>
  <c r="N31" i="149"/>
  <c r="F31" i="149"/>
  <c r="P31" i="149"/>
  <c r="AB63" i="151"/>
  <c r="AB70" i="151" s="1"/>
  <c r="V63" i="151"/>
  <c r="V70" i="151" s="1"/>
  <c r="Y63" i="151"/>
  <c r="Y70" i="151" s="1"/>
  <c r="P63" i="151"/>
  <c r="P70" i="151" s="1"/>
  <c r="S63" i="151"/>
  <c r="S70" i="151" s="1"/>
  <c r="J63" i="151"/>
  <c r="J70" i="151" s="1"/>
  <c r="G63" i="151"/>
  <c r="G70" i="151" s="1"/>
  <c r="G68" i="151"/>
  <c r="I52" i="149"/>
  <c r="L52" i="149"/>
  <c r="N52" i="149"/>
  <c r="V52" i="149"/>
  <c r="K52" i="149"/>
  <c r="G52" i="149"/>
  <c r="P52" i="149"/>
  <c r="Y52" i="149"/>
  <c r="AB52" i="149"/>
  <c r="S52" i="149"/>
  <c r="F52" i="149"/>
  <c r="M52" i="149"/>
  <c r="AA52" i="149"/>
  <c r="U52" i="149"/>
  <c r="X52" i="149"/>
  <c r="O52" i="149"/>
  <c r="F37" i="151"/>
  <c r="K49" i="151"/>
  <c r="L70" i="151"/>
  <c r="K19" i="151"/>
  <c r="K46" i="149"/>
  <c r="F46" i="149"/>
  <c r="G46" i="149"/>
  <c r="G28" i="149"/>
  <c r="K28" i="149"/>
  <c r="K68" i="151"/>
  <c r="F65" i="151"/>
  <c r="F72" i="151" s="1"/>
  <c r="R56" i="151"/>
  <c r="F56" i="151"/>
  <c r="X56" i="151"/>
  <c r="U56" i="151"/>
  <c r="AA56" i="151"/>
  <c r="I56" i="151"/>
  <c r="O56" i="151"/>
  <c r="E61" i="151"/>
  <c r="F62" i="151" s="1"/>
  <c r="J37" i="151"/>
  <c r="I37" i="151"/>
  <c r="P37" i="151"/>
  <c r="M37" i="151"/>
  <c r="O37" i="151"/>
  <c r="L37" i="151"/>
  <c r="G37" i="151"/>
  <c r="N37" i="151"/>
  <c r="F63" i="151"/>
  <c r="R63" i="151"/>
  <c r="I63" i="151"/>
  <c r="X63" i="151"/>
  <c r="U63" i="151"/>
  <c r="AA63" i="151"/>
  <c r="O63" i="151"/>
  <c r="J25" i="151"/>
  <c r="I25" i="151"/>
  <c r="P25" i="151"/>
  <c r="O25" i="151"/>
  <c r="M25" i="151"/>
  <c r="G25" i="151"/>
  <c r="L25" i="151"/>
  <c r="N25" i="151"/>
  <c r="F25" i="151"/>
  <c r="E57" i="151"/>
  <c r="K58" i="151" s="1"/>
  <c r="J43" i="151"/>
  <c r="I43" i="151"/>
  <c r="P43" i="151"/>
  <c r="M43" i="151"/>
  <c r="O43" i="151"/>
  <c r="G43" i="151"/>
  <c r="N43" i="151"/>
  <c r="L43" i="151"/>
  <c r="F43" i="151"/>
  <c r="F66" i="151"/>
  <c r="F73" i="151" s="1"/>
  <c r="R59" i="151"/>
  <c r="F59" i="151"/>
  <c r="U59" i="151"/>
  <c r="X59" i="151"/>
  <c r="I59" i="151"/>
  <c r="AA59" i="151"/>
  <c r="O59" i="151"/>
  <c r="J28" i="151"/>
  <c r="I28" i="151"/>
  <c r="P28" i="151"/>
  <c r="O28" i="151"/>
  <c r="G28" i="151"/>
  <c r="M28" i="151"/>
  <c r="L28" i="151"/>
  <c r="N28" i="151"/>
  <c r="F28" i="151"/>
  <c r="J52" i="151"/>
  <c r="I52" i="151"/>
  <c r="P52" i="151"/>
  <c r="O52" i="151"/>
  <c r="M52" i="151"/>
  <c r="N52" i="151"/>
  <c r="L52" i="151"/>
  <c r="F68" i="151"/>
  <c r="F17" i="151"/>
  <c r="AA17" i="151"/>
  <c r="I17" i="151"/>
  <c r="O17" i="151"/>
  <c r="U17" i="151"/>
  <c r="R17" i="151"/>
  <c r="X17" i="151"/>
  <c r="G52" i="151"/>
  <c r="J22" i="151"/>
  <c r="I22" i="151"/>
  <c r="P22" i="151"/>
  <c r="O22" i="151"/>
  <c r="M22" i="151"/>
  <c r="G22" i="151"/>
  <c r="N22" i="151"/>
  <c r="L22" i="151"/>
  <c r="F22" i="151"/>
  <c r="J34" i="151"/>
  <c r="I34" i="151"/>
  <c r="P34" i="151"/>
  <c r="G34" i="151"/>
  <c r="M34" i="151"/>
  <c r="O34" i="151"/>
  <c r="L34" i="151"/>
  <c r="N34" i="151"/>
  <c r="F34" i="151"/>
  <c r="F52" i="151"/>
  <c r="J46" i="151"/>
  <c r="I46" i="151"/>
  <c r="P46" i="151"/>
  <c r="M46" i="151"/>
  <c r="O46" i="151"/>
  <c r="G46" i="151"/>
  <c r="N46" i="151"/>
  <c r="L46" i="151"/>
  <c r="F46" i="151"/>
  <c r="K65" i="151"/>
  <c r="K72" i="151" s="1"/>
  <c r="J49" i="151"/>
  <c r="I49" i="151"/>
  <c r="P49" i="151"/>
  <c r="O49" i="151"/>
  <c r="M49" i="151"/>
  <c r="L49" i="151"/>
  <c r="N49" i="151"/>
  <c r="G49" i="151"/>
  <c r="F49" i="151"/>
  <c r="E54" i="151"/>
  <c r="K55" i="151" s="1"/>
  <c r="J40" i="151"/>
  <c r="I40" i="151"/>
  <c r="P40" i="151"/>
  <c r="O40" i="151"/>
  <c r="M40" i="151"/>
  <c r="L40" i="151"/>
  <c r="G40" i="151"/>
  <c r="N40" i="151"/>
  <c r="F40" i="151"/>
  <c r="K66" i="151"/>
  <c r="K73" i="151" s="1"/>
  <c r="J31" i="151"/>
  <c r="I31" i="151"/>
  <c r="P31" i="151"/>
  <c r="M31" i="151"/>
  <c r="O31" i="151"/>
  <c r="G31" i="151"/>
  <c r="L31" i="151"/>
  <c r="N31" i="151"/>
  <c r="F31" i="151"/>
  <c r="I19" i="151"/>
  <c r="P19" i="151"/>
  <c r="E15" i="151"/>
  <c r="F16" i="151" s="1"/>
  <c r="J19" i="151"/>
  <c r="O19" i="151"/>
  <c r="M19" i="151"/>
  <c r="N19" i="151"/>
  <c r="L19" i="151"/>
  <c r="G19" i="151"/>
  <c r="Z46" i="150"/>
  <c r="V46" i="150"/>
  <c r="R46" i="150"/>
  <c r="J46" i="150"/>
  <c r="AB46" i="150"/>
  <c r="X46" i="150"/>
  <c r="T46" i="150"/>
  <c r="H46" i="150"/>
  <c r="AA46" i="150"/>
  <c r="S46" i="150"/>
  <c r="Y46" i="150"/>
  <c r="I46" i="150"/>
  <c r="Q46" i="150"/>
  <c r="W46" i="150"/>
  <c r="O46" i="150"/>
  <c r="U46" i="150"/>
  <c r="P46" i="150"/>
  <c r="N46" i="150"/>
  <c r="L46" i="150"/>
  <c r="F46" i="150"/>
  <c r="M46" i="150"/>
  <c r="Y19" i="150"/>
  <c r="U19" i="150"/>
  <c r="Q19" i="150"/>
  <c r="I19" i="150"/>
  <c r="AA19" i="150"/>
  <c r="W19" i="150"/>
  <c r="S19" i="150"/>
  <c r="AB19" i="150"/>
  <c r="T19" i="150"/>
  <c r="E15" i="150"/>
  <c r="F16" i="150" s="1"/>
  <c r="F69" i="150" s="1"/>
  <c r="Z19" i="150"/>
  <c r="R19" i="150"/>
  <c r="J19" i="150"/>
  <c r="X19" i="150"/>
  <c r="P19" i="150"/>
  <c r="H19" i="150"/>
  <c r="V19" i="150"/>
  <c r="O19" i="150"/>
  <c r="M19" i="150"/>
  <c r="G19" i="150"/>
  <c r="L19" i="150"/>
  <c r="N19" i="150"/>
  <c r="G65" i="150"/>
  <c r="G72" i="150" s="1"/>
  <c r="G56" i="150"/>
  <c r="S56" i="150"/>
  <c r="AB56" i="150"/>
  <c r="Y56" i="150"/>
  <c r="V56" i="150"/>
  <c r="J56" i="150"/>
  <c r="P56" i="150"/>
  <c r="Z28" i="150"/>
  <c r="V28" i="150"/>
  <c r="R28" i="150"/>
  <c r="J28" i="150"/>
  <c r="Y28" i="150"/>
  <c r="T28" i="150"/>
  <c r="I28" i="150"/>
  <c r="S28" i="150"/>
  <c r="X28" i="150"/>
  <c r="AB28" i="150"/>
  <c r="W28" i="150"/>
  <c r="Q28" i="150"/>
  <c r="AA28" i="150"/>
  <c r="U28" i="150"/>
  <c r="M28" i="150"/>
  <c r="H28" i="150"/>
  <c r="N28" i="150"/>
  <c r="O28" i="150"/>
  <c r="P28" i="150"/>
  <c r="G28" i="150"/>
  <c r="L28" i="150"/>
  <c r="F28" i="150"/>
  <c r="Z25" i="150"/>
  <c r="V25" i="150"/>
  <c r="R25" i="150"/>
  <c r="J25" i="150"/>
  <c r="Y25" i="150"/>
  <c r="T25" i="150"/>
  <c r="I25" i="150"/>
  <c r="AB25" i="150"/>
  <c r="W25" i="150"/>
  <c r="Q25" i="150"/>
  <c r="X25" i="150"/>
  <c r="U25" i="150"/>
  <c r="S25" i="150"/>
  <c r="H25" i="150"/>
  <c r="AA25" i="150"/>
  <c r="P25" i="150"/>
  <c r="O25" i="150"/>
  <c r="N25" i="150"/>
  <c r="M25" i="150"/>
  <c r="L25" i="150"/>
  <c r="F25" i="150"/>
  <c r="F19" i="150"/>
  <c r="K68" i="150"/>
  <c r="S70" i="150"/>
  <c r="R17" i="150"/>
  <c r="F17" i="150"/>
  <c r="F68" i="150"/>
  <c r="AA17" i="150"/>
  <c r="I17" i="150"/>
  <c r="X17" i="150"/>
  <c r="O17" i="150"/>
  <c r="U17" i="150"/>
  <c r="E57" i="150"/>
  <c r="Z31" i="150"/>
  <c r="V31" i="150"/>
  <c r="R31" i="150"/>
  <c r="J31" i="150"/>
  <c r="Y31" i="150"/>
  <c r="T31" i="150"/>
  <c r="I31" i="150"/>
  <c r="S31" i="150"/>
  <c r="H31" i="150"/>
  <c r="X31" i="150"/>
  <c r="M31" i="150"/>
  <c r="AB31" i="150"/>
  <c r="W31" i="150"/>
  <c r="Q31" i="150"/>
  <c r="AA31" i="150"/>
  <c r="U31" i="150"/>
  <c r="O31" i="150"/>
  <c r="P31" i="150"/>
  <c r="N31" i="150"/>
  <c r="G31" i="150"/>
  <c r="L31" i="150"/>
  <c r="F31" i="150"/>
  <c r="Y22" i="150"/>
  <c r="U22" i="150"/>
  <c r="Q22" i="150"/>
  <c r="I22" i="150"/>
  <c r="AA22" i="150"/>
  <c r="W22" i="150"/>
  <c r="S22" i="150"/>
  <c r="Z22" i="150"/>
  <c r="R22" i="150"/>
  <c r="J22" i="150"/>
  <c r="X22" i="150"/>
  <c r="P22" i="150"/>
  <c r="H22" i="150"/>
  <c r="V22" i="150"/>
  <c r="AB22" i="150"/>
  <c r="T22" i="150"/>
  <c r="O22" i="150"/>
  <c r="M22" i="150"/>
  <c r="L22" i="150"/>
  <c r="G22" i="150"/>
  <c r="N22" i="150"/>
  <c r="K19" i="150"/>
  <c r="K62" i="150"/>
  <c r="L17" i="150"/>
  <c r="L70" i="150" s="1"/>
  <c r="E54" i="150"/>
  <c r="G55" i="150" s="1"/>
  <c r="G25" i="150"/>
  <c r="AB52" i="150"/>
  <c r="Z52" i="150"/>
  <c r="V52" i="150"/>
  <c r="W52" i="150"/>
  <c r="R52" i="150"/>
  <c r="J52" i="150"/>
  <c r="AA52" i="150"/>
  <c r="U52" i="150"/>
  <c r="Q52" i="150"/>
  <c r="I52" i="150"/>
  <c r="Y52" i="150"/>
  <c r="T52" i="150"/>
  <c r="H52" i="150"/>
  <c r="X52" i="150"/>
  <c r="S52" i="150"/>
  <c r="O52" i="150"/>
  <c r="L52" i="150"/>
  <c r="F52" i="150"/>
  <c r="N52" i="150"/>
  <c r="P52" i="150"/>
  <c r="K52" i="150"/>
  <c r="M52" i="150"/>
  <c r="G62" i="150"/>
  <c r="G63" i="150"/>
  <c r="G70" i="150" s="1"/>
  <c r="Y63" i="150"/>
  <c r="V63" i="150"/>
  <c r="V70" i="150" s="1"/>
  <c r="J63" i="150"/>
  <c r="J70" i="150" s="1"/>
  <c r="AB63" i="150"/>
  <c r="AB70" i="150" s="1"/>
  <c r="S63" i="150"/>
  <c r="P63" i="150"/>
  <c r="M70" i="150"/>
  <c r="G46" i="150"/>
  <c r="K65" i="150"/>
  <c r="K72" i="150" s="1"/>
  <c r="K25" i="150"/>
  <c r="G59" i="150"/>
  <c r="G66" i="150"/>
  <c r="G73" i="150" s="1"/>
  <c r="G58" i="150"/>
  <c r="AB59" i="150"/>
  <c r="S59" i="150"/>
  <c r="J59" i="150"/>
  <c r="V59" i="150"/>
  <c r="Y59" i="150"/>
  <c r="P59" i="150"/>
  <c r="Z49" i="150"/>
  <c r="V49" i="150"/>
  <c r="R49" i="150"/>
  <c r="J49" i="150"/>
  <c r="Y49" i="150"/>
  <c r="U49" i="150"/>
  <c r="Q49" i="150"/>
  <c r="AB49" i="150"/>
  <c r="X49" i="150"/>
  <c r="T49" i="150"/>
  <c r="H49" i="150"/>
  <c r="S49" i="150"/>
  <c r="I49" i="150"/>
  <c r="O49" i="150"/>
  <c r="AA49" i="150"/>
  <c r="W49" i="150"/>
  <c r="L49" i="150"/>
  <c r="P49" i="150"/>
  <c r="N49" i="150"/>
  <c r="F49" i="150"/>
  <c r="K49" i="150"/>
  <c r="M49" i="150"/>
  <c r="M56" i="150"/>
  <c r="Z34" i="150"/>
  <c r="V34" i="150"/>
  <c r="R34" i="150"/>
  <c r="J34" i="150"/>
  <c r="Y34" i="150"/>
  <c r="T34" i="150"/>
  <c r="I34" i="150"/>
  <c r="S34" i="150"/>
  <c r="H34" i="150"/>
  <c r="X34" i="150"/>
  <c r="M34" i="150"/>
  <c r="AB34" i="150"/>
  <c r="W34" i="150"/>
  <c r="Q34" i="150"/>
  <c r="AA34" i="150"/>
  <c r="U34" i="150"/>
  <c r="O34" i="150"/>
  <c r="P34" i="150"/>
  <c r="N34" i="150"/>
  <c r="G34" i="150"/>
  <c r="L34" i="150"/>
  <c r="F34" i="150"/>
  <c r="G52" i="150"/>
  <c r="M59" i="150"/>
  <c r="K46" i="150"/>
  <c r="K58" i="150"/>
  <c r="K66" i="150"/>
  <c r="K73" i="150" s="1"/>
  <c r="K28" i="150"/>
  <c r="E61" i="150"/>
  <c r="Z37" i="150"/>
  <c r="V37" i="150"/>
  <c r="R37" i="150"/>
  <c r="J37" i="150"/>
  <c r="AB37" i="150"/>
  <c r="Y37" i="150"/>
  <c r="T37" i="150"/>
  <c r="I37" i="150"/>
  <c r="S37" i="150"/>
  <c r="H37" i="150"/>
  <c r="X37" i="150"/>
  <c r="W37" i="150"/>
  <c r="Q37" i="150"/>
  <c r="AA37" i="150"/>
  <c r="U37" i="150"/>
  <c r="N37" i="150"/>
  <c r="P37" i="150"/>
  <c r="O37" i="150"/>
  <c r="L37" i="150"/>
  <c r="M37" i="150"/>
  <c r="AA63" i="150"/>
  <c r="U63" i="150"/>
  <c r="I63" i="150"/>
  <c r="F62" i="150"/>
  <c r="F63" i="150"/>
  <c r="X63" i="150"/>
  <c r="R63" i="150"/>
  <c r="O63" i="150"/>
  <c r="P70" i="150"/>
  <c r="Y70" i="150"/>
  <c r="G68" i="150"/>
  <c r="Z40" i="149"/>
  <c r="V40" i="149"/>
  <c r="R40" i="149"/>
  <c r="J40" i="149"/>
  <c r="Y40" i="149"/>
  <c r="U40" i="149"/>
  <c r="I40" i="149"/>
  <c r="W40" i="149"/>
  <c r="AA40" i="149"/>
  <c r="AB40" i="149"/>
  <c r="S40" i="149"/>
  <c r="E54" i="149"/>
  <c r="F55" i="149" s="1"/>
  <c r="X40" i="149"/>
  <c r="P40" i="149"/>
  <c r="O40" i="149"/>
  <c r="M40" i="149"/>
  <c r="N40" i="149"/>
  <c r="G40" i="149"/>
  <c r="L40" i="149"/>
  <c r="F40" i="149"/>
  <c r="F66" i="149"/>
  <c r="F73" i="149" s="1"/>
  <c r="F59" i="149"/>
  <c r="AA59" i="149"/>
  <c r="X59" i="149"/>
  <c r="R59" i="149"/>
  <c r="I59" i="149"/>
  <c r="U59" i="149"/>
  <c r="O59" i="149"/>
  <c r="L59" i="149"/>
  <c r="K40" i="149"/>
  <c r="G63" i="149"/>
  <c r="Y63" i="149"/>
  <c r="J63" i="149"/>
  <c r="P63" i="149"/>
  <c r="V63" i="149"/>
  <c r="AB63" i="149"/>
  <c r="AA63" i="149"/>
  <c r="AA70" i="149" s="1"/>
  <c r="I63" i="149"/>
  <c r="I70" i="149" s="1"/>
  <c r="U63" i="149"/>
  <c r="U70" i="149" s="1"/>
  <c r="F63" i="149"/>
  <c r="F70" i="149" s="1"/>
  <c r="R63" i="149"/>
  <c r="R70" i="149" s="1"/>
  <c r="X63" i="149"/>
  <c r="X70" i="149" s="1"/>
  <c r="F68" i="149"/>
  <c r="O63" i="149"/>
  <c r="O70" i="149" s="1"/>
  <c r="AA56" i="149"/>
  <c r="I56" i="149"/>
  <c r="U56" i="149"/>
  <c r="F56" i="149"/>
  <c r="F65" i="149"/>
  <c r="F72" i="149" s="1"/>
  <c r="X56" i="149"/>
  <c r="R56" i="149"/>
  <c r="O56" i="149"/>
  <c r="AB28" i="149"/>
  <c r="X28" i="149"/>
  <c r="T28" i="149"/>
  <c r="AA28" i="149"/>
  <c r="S28" i="149"/>
  <c r="O28" i="149"/>
  <c r="V28" i="149"/>
  <c r="R28" i="149"/>
  <c r="J28" i="149"/>
  <c r="Y28" i="149"/>
  <c r="I28" i="149"/>
  <c r="U28" i="149"/>
  <c r="P28" i="149"/>
  <c r="L28" i="149"/>
  <c r="F28" i="149"/>
  <c r="N28" i="149"/>
  <c r="M28" i="149"/>
  <c r="E57" i="149"/>
  <c r="K58" i="149" s="1"/>
  <c r="V43" i="149"/>
  <c r="R43" i="149"/>
  <c r="J43" i="149"/>
  <c r="Y43" i="149"/>
  <c r="U43" i="149"/>
  <c r="I43" i="149"/>
  <c r="AB43" i="149"/>
  <c r="AA43" i="149"/>
  <c r="S43" i="149"/>
  <c r="P43" i="149"/>
  <c r="O43" i="149"/>
  <c r="N43" i="149"/>
  <c r="M43" i="149"/>
  <c r="L43" i="149"/>
  <c r="F43" i="149"/>
  <c r="K65" i="149"/>
  <c r="K72" i="149" s="1"/>
  <c r="G65" i="149"/>
  <c r="G72" i="149" s="1"/>
  <c r="S56" i="149"/>
  <c r="G56" i="149"/>
  <c r="Y56" i="149"/>
  <c r="AB56" i="149"/>
  <c r="J56" i="149"/>
  <c r="V56" i="149"/>
  <c r="P56" i="149"/>
  <c r="AB19" i="149"/>
  <c r="X19" i="149"/>
  <c r="H19" i="149"/>
  <c r="S19" i="149"/>
  <c r="AA19" i="149"/>
  <c r="O19" i="149"/>
  <c r="Y19" i="149"/>
  <c r="I19" i="149"/>
  <c r="U19" i="149"/>
  <c r="V19" i="149"/>
  <c r="Z19" i="149"/>
  <c r="R19" i="149"/>
  <c r="J19" i="149"/>
  <c r="F19" i="149"/>
  <c r="P19" i="149"/>
  <c r="L19" i="149"/>
  <c r="M19" i="149"/>
  <c r="K66" i="149"/>
  <c r="K73" i="149" s="1"/>
  <c r="G68" i="149"/>
  <c r="G17" i="149"/>
  <c r="S17" i="149"/>
  <c r="Y17" i="149"/>
  <c r="J17" i="149"/>
  <c r="V17" i="149"/>
  <c r="P17" i="149"/>
  <c r="AB17" i="149"/>
  <c r="V46" i="149"/>
  <c r="AB46" i="149"/>
  <c r="R46" i="149"/>
  <c r="J46" i="149"/>
  <c r="AA46" i="149"/>
  <c r="U46" i="149"/>
  <c r="I46" i="149"/>
  <c r="S46" i="149"/>
  <c r="Y46" i="149"/>
  <c r="P46" i="149"/>
  <c r="X46" i="149"/>
  <c r="O46" i="149"/>
  <c r="N46" i="149"/>
  <c r="L46" i="149"/>
  <c r="M46" i="149"/>
  <c r="K43" i="149"/>
  <c r="L63" i="149"/>
  <c r="L70" i="149" s="1"/>
  <c r="E61" i="149"/>
  <c r="G62" i="149" s="1"/>
  <c r="Z37" i="149"/>
  <c r="V37" i="149"/>
  <c r="R37" i="149"/>
  <c r="J37" i="149"/>
  <c r="Y37" i="149"/>
  <c r="U37" i="149"/>
  <c r="I37" i="149"/>
  <c r="X37" i="149"/>
  <c r="P37" i="149"/>
  <c r="AB37" i="149"/>
  <c r="W37" i="149"/>
  <c r="AA37" i="149"/>
  <c r="S37" i="149"/>
  <c r="O37" i="149"/>
  <c r="M37" i="149"/>
  <c r="G37" i="149"/>
  <c r="N37" i="149"/>
  <c r="L37" i="149"/>
  <c r="F37" i="149"/>
  <c r="G43" i="149"/>
  <c r="G66" i="149"/>
  <c r="G73" i="149" s="1"/>
  <c r="S59" i="149"/>
  <c r="G59" i="149"/>
  <c r="AB59" i="149"/>
  <c r="V59" i="149"/>
  <c r="Y59" i="149"/>
  <c r="J59" i="149"/>
  <c r="P59" i="149"/>
  <c r="G19" i="149"/>
  <c r="S70" i="149" l="1"/>
  <c r="K16" i="149"/>
  <c r="I16" i="149"/>
  <c r="F70" i="151"/>
  <c r="F58" i="151"/>
  <c r="I70" i="151"/>
  <c r="U70" i="151"/>
  <c r="O70" i="151"/>
  <c r="X70" i="151"/>
  <c r="F69" i="151"/>
  <c r="Y70" i="149"/>
  <c r="K55" i="149"/>
  <c r="G55" i="149"/>
  <c r="P70" i="149"/>
  <c r="G58" i="149"/>
  <c r="V70" i="149"/>
  <c r="G70" i="149"/>
  <c r="J70" i="149"/>
  <c r="AB70" i="149"/>
  <c r="R70" i="151"/>
  <c r="AA70" i="151"/>
  <c r="K16" i="151"/>
  <c r="E66" i="151"/>
  <c r="E73" i="151" s="1"/>
  <c r="Y58" i="151"/>
  <c r="I58" i="151"/>
  <c r="U58" i="151"/>
  <c r="Q58" i="151"/>
  <c r="R58" i="151"/>
  <c r="H58" i="151"/>
  <c r="X58" i="151"/>
  <c r="J58" i="151"/>
  <c r="P58" i="151"/>
  <c r="S58" i="151"/>
  <c r="T58" i="151"/>
  <c r="V58" i="151"/>
  <c r="W58" i="151"/>
  <c r="AB58" i="151"/>
  <c r="Z58" i="151"/>
  <c r="AA58" i="151"/>
  <c r="O58" i="151"/>
  <c r="M58" i="151"/>
  <c r="G58" i="151"/>
  <c r="N58" i="151"/>
  <c r="L58" i="151"/>
  <c r="Y62" i="151"/>
  <c r="I62" i="151"/>
  <c r="U62" i="151"/>
  <c r="Q62" i="151"/>
  <c r="H62" i="151"/>
  <c r="AB62" i="151"/>
  <c r="Z62" i="151"/>
  <c r="S62" i="151"/>
  <c r="T62" i="151"/>
  <c r="R62" i="151"/>
  <c r="J62" i="151"/>
  <c r="AA62" i="151"/>
  <c r="P62" i="151"/>
  <c r="W62" i="151"/>
  <c r="X62" i="151"/>
  <c r="V62" i="151"/>
  <c r="O62" i="151"/>
  <c r="M62" i="151"/>
  <c r="N62" i="151"/>
  <c r="L62" i="151"/>
  <c r="G62" i="151"/>
  <c r="F55" i="151"/>
  <c r="E68" i="151"/>
  <c r="Z16" i="151"/>
  <c r="H16" i="151"/>
  <c r="V16" i="151"/>
  <c r="J16" i="151"/>
  <c r="R16" i="151"/>
  <c r="AB16" i="151"/>
  <c r="Y16" i="151"/>
  <c r="Q16" i="151"/>
  <c r="I16" i="151"/>
  <c r="AA16" i="151"/>
  <c r="T16" i="151"/>
  <c r="O16" i="151"/>
  <c r="U16" i="151"/>
  <c r="S16" i="151"/>
  <c r="P16" i="151"/>
  <c r="W16" i="151"/>
  <c r="X16" i="151"/>
  <c r="M16" i="151"/>
  <c r="L16" i="151"/>
  <c r="G16" i="151"/>
  <c r="N16" i="151"/>
  <c r="E65" i="151"/>
  <c r="E72" i="151" s="1"/>
  <c r="U55" i="151"/>
  <c r="Q55" i="151"/>
  <c r="I55" i="151"/>
  <c r="Y55" i="151"/>
  <c r="X55" i="151"/>
  <c r="Z55" i="151"/>
  <c r="AA55" i="151"/>
  <c r="T55" i="151"/>
  <c r="J55" i="151"/>
  <c r="P55" i="151"/>
  <c r="H55" i="151"/>
  <c r="AB55" i="151"/>
  <c r="R55" i="151"/>
  <c r="S55" i="151"/>
  <c r="V55" i="151"/>
  <c r="W55" i="151"/>
  <c r="M55" i="151"/>
  <c r="O55" i="151"/>
  <c r="L55" i="151"/>
  <c r="G55" i="151"/>
  <c r="N55" i="151"/>
  <c r="K62" i="151"/>
  <c r="O70" i="150"/>
  <c r="X70" i="150"/>
  <c r="E68" i="150"/>
  <c r="V16" i="150"/>
  <c r="AB16" i="150"/>
  <c r="T16" i="150"/>
  <c r="X16" i="150"/>
  <c r="X69" i="150" s="1"/>
  <c r="Z16" i="150"/>
  <c r="R16" i="150"/>
  <c r="J16" i="150"/>
  <c r="H16" i="150"/>
  <c r="S16" i="150"/>
  <c r="I16" i="150"/>
  <c r="O16" i="150"/>
  <c r="Y16" i="150"/>
  <c r="Y69" i="150" s="1"/>
  <c r="Q16" i="150"/>
  <c r="AA16" i="150"/>
  <c r="U16" i="150"/>
  <c r="W16" i="150"/>
  <c r="W69" i="150" s="1"/>
  <c r="P16" i="150"/>
  <c r="M16" i="150"/>
  <c r="G16" i="150"/>
  <c r="G69" i="150" s="1"/>
  <c r="N16" i="150"/>
  <c r="N69" i="150" s="1"/>
  <c r="L16" i="150"/>
  <c r="K55" i="150"/>
  <c r="E66" i="150"/>
  <c r="E73" i="150" s="1"/>
  <c r="AA58" i="150"/>
  <c r="W58" i="150"/>
  <c r="S58" i="150"/>
  <c r="Y58" i="150"/>
  <c r="I58" i="150"/>
  <c r="U58" i="150"/>
  <c r="Q58" i="150"/>
  <c r="T58" i="150"/>
  <c r="J58" i="150"/>
  <c r="R58" i="150"/>
  <c r="AB58" i="150"/>
  <c r="Z58" i="150"/>
  <c r="H58" i="150"/>
  <c r="O58" i="150"/>
  <c r="X58" i="150"/>
  <c r="V58" i="150"/>
  <c r="P58" i="150"/>
  <c r="L58" i="150"/>
  <c r="N58" i="150"/>
  <c r="M58" i="150"/>
  <c r="F58" i="150"/>
  <c r="I70" i="150"/>
  <c r="F70" i="150"/>
  <c r="K16" i="150"/>
  <c r="K69" i="150" s="1"/>
  <c r="E65" i="150"/>
  <c r="E72" i="150" s="1"/>
  <c r="W55" i="150"/>
  <c r="U55" i="150"/>
  <c r="AA55" i="150"/>
  <c r="S55" i="150"/>
  <c r="Y55" i="150"/>
  <c r="Q55" i="150"/>
  <c r="I55" i="150"/>
  <c r="AB55" i="150"/>
  <c r="Z55" i="150"/>
  <c r="R55" i="150"/>
  <c r="V55" i="150"/>
  <c r="T55" i="150"/>
  <c r="J55" i="150"/>
  <c r="H55" i="150"/>
  <c r="X55" i="150"/>
  <c r="O55" i="150"/>
  <c r="N55" i="150"/>
  <c r="L55" i="150"/>
  <c r="P55" i="150"/>
  <c r="M55" i="150"/>
  <c r="F55" i="150"/>
  <c r="AA62" i="150"/>
  <c r="W62" i="150"/>
  <c r="S62" i="150"/>
  <c r="Y62" i="150"/>
  <c r="I62" i="150"/>
  <c r="U62" i="150"/>
  <c r="Q62" i="150"/>
  <c r="T62" i="150"/>
  <c r="R62" i="150"/>
  <c r="V62" i="150"/>
  <c r="H62" i="150"/>
  <c r="O62" i="150"/>
  <c r="X62" i="150"/>
  <c r="J62" i="150"/>
  <c r="Z62" i="150"/>
  <c r="AB62" i="150"/>
  <c r="N62" i="150"/>
  <c r="P62" i="150"/>
  <c r="M62" i="150"/>
  <c r="L62" i="150"/>
  <c r="U70" i="150"/>
  <c r="AA70" i="150"/>
  <c r="R70" i="150"/>
  <c r="W58" i="149"/>
  <c r="AA58" i="149"/>
  <c r="Y58" i="149"/>
  <c r="E66" i="149"/>
  <c r="E73" i="149" s="1"/>
  <c r="V58" i="149"/>
  <c r="S58" i="149"/>
  <c r="I58" i="149"/>
  <c r="U58" i="149"/>
  <c r="X58" i="149"/>
  <c r="Z58" i="149"/>
  <c r="AB58" i="149"/>
  <c r="Q58" i="149"/>
  <c r="T58" i="149"/>
  <c r="J58" i="149"/>
  <c r="H58" i="149"/>
  <c r="R58" i="149"/>
  <c r="P58" i="149"/>
  <c r="O58" i="149"/>
  <c r="L58" i="149"/>
  <c r="M58" i="149"/>
  <c r="N58" i="149"/>
  <c r="G16" i="149"/>
  <c r="G69" i="149" s="1"/>
  <c r="S62" i="149"/>
  <c r="AA62" i="149"/>
  <c r="W62" i="149"/>
  <c r="U62" i="149"/>
  <c r="Z62" i="149"/>
  <c r="X62" i="149"/>
  <c r="R62" i="149"/>
  <c r="I62" i="149"/>
  <c r="Q62" i="149"/>
  <c r="Q69" i="149" s="1"/>
  <c r="P62" i="149"/>
  <c r="Y62" i="149"/>
  <c r="V62" i="149"/>
  <c r="T62" i="149"/>
  <c r="T69" i="149" s="1"/>
  <c r="AB62" i="149"/>
  <c r="H62" i="149"/>
  <c r="J62" i="149"/>
  <c r="O62" i="149"/>
  <c r="L62" i="149"/>
  <c r="M62" i="149"/>
  <c r="N62" i="149"/>
  <c r="K62" i="149"/>
  <c r="F62" i="149"/>
  <c r="F58" i="149"/>
  <c r="E65" i="149"/>
  <c r="E72" i="149" s="1"/>
  <c r="AA55" i="149"/>
  <c r="S55" i="149"/>
  <c r="U55" i="149"/>
  <c r="W55" i="149"/>
  <c r="T55" i="149"/>
  <c r="I55" i="149"/>
  <c r="J55" i="149"/>
  <c r="H55" i="149"/>
  <c r="X55" i="149"/>
  <c r="AB55" i="149"/>
  <c r="Q55" i="149"/>
  <c r="Z55" i="149"/>
  <c r="Y55" i="149"/>
  <c r="R55" i="149"/>
  <c r="V55" i="149"/>
  <c r="P55" i="149"/>
  <c r="O55" i="149"/>
  <c r="N55" i="149"/>
  <c r="M55" i="149"/>
  <c r="L55" i="149"/>
  <c r="E68" i="149"/>
  <c r="AA16" i="149"/>
  <c r="W16" i="149"/>
  <c r="O16" i="149"/>
  <c r="S16" i="149"/>
  <c r="Z16" i="149"/>
  <c r="R16" i="149"/>
  <c r="J16" i="149"/>
  <c r="V16" i="149"/>
  <c r="P16" i="149"/>
  <c r="L16" i="149"/>
  <c r="AB16" i="149"/>
  <c r="X16" i="149"/>
  <c r="U16" i="149"/>
  <c r="H16" i="149"/>
  <c r="T16" i="149"/>
  <c r="Y16" i="149"/>
  <c r="F16" i="149"/>
  <c r="M16" i="149"/>
  <c r="N16" i="149"/>
  <c r="K69" i="149" l="1"/>
  <c r="J69" i="151"/>
  <c r="I69" i="149"/>
  <c r="Y69" i="149"/>
  <c r="W69" i="149"/>
  <c r="X69" i="149"/>
  <c r="R69" i="149"/>
  <c r="S69" i="149"/>
  <c r="P69" i="149"/>
  <c r="AA69" i="149"/>
  <c r="J69" i="149"/>
  <c r="L69" i="151"/>
  <c r="V69" i="151"/>
  <c r="P69" i="151"/>
  <c r="Y69" i="151"/>
  <c r="T69" i="151"/>
  <c r="G69" i="151"/>
  <c r="O69" i="151"/>
  <c r="S69" i="151"/>
  <c r="Q69" i="151"/>
  <c r="AA69" i="151"/>
  <c r="W69" i="151"/>
  <c r="M69" i="151"/>
  <c r="I69" i="151"/>
  <c r="R69" i="151"/>
  <c r="N69" i="151"/>
  <c r="X69" i="151"/>
  <c r="U69" i="151"/>
  <c r="Z69" i="151"/>
  <c r="H69" i="151"/>
  <c r="U69" i="149"/>
  <c r="N69" i="149"/>
  <c r="L69" i="149"/>
  <c r="V69" i="149"/>
  <c r="F69" i="149"/>
  <c r="AB69" i="149"/>
  <c r="Z69" i="149"/>
  <c r="O69" i="149"/>
  <c r="K69" i="151"/>
  <c r="AB69" i="151"/>
  <c r="L69" i="150"/>
  <c r="P69" i="150"/>
  <c r="Q69" i="150"/>
  <c r="S69" i="150"/>
  <c r="Z69" i="150"/>
  <c r="V69" i="150"/>
  <c r="H69" i="150"/>
  <c r="U69" i="150"/>
  <c r="O69" i="150"/>
  <c r="J69" i="150"/>
  <c r="T69" i="150"/>
  <c r="M69" i="150"/>
  <c r="AA69" i="150"/>
  <c r="I69" i="150"/>
  <c r="R69" i="150"/>
  <c r="AB69" i="150"/>
  <c r="M69" i="149"/>
  <c r="H69" i="149"/>
  <c r="D57" i="141" l="1"/>
  <c r="D54" i="141"/>
  <c r="Y61" i="43" l="1"/>
  <c r="X15" i="43"/>
  <c r="Q61" i="43"/>
  <c r="Q15" i="43"/>
  <c r="O36" i="43"/>
  <c r="M24" i="27" l="1"/>
  <c r="N24" i="27" s="1"/>
  <c r="M22" i="125"/>
  <c r="M22" i="123"/>
  <c r="M22" i="122"/>
  <c r="M22" i="121"/>
  <c r="P23" i="121" s="1"/>
  <c r="M22" i="140"/>
  <c r="M22" i="139"/>
  <c r="M22" i="124"/>
  <c r="Q68" i="43"/>
  <c r="W57" i="42"/>
  <c r="W64" i="42" s="1"/>
  <c r="N22" i="139" l="1"/>
  <c r="N22" i="122"/>
  <c r="N22" i="140"/>
  <c r="N22" i="123"/>
  <c r="N22" i="125"/>
  <c r="N22" i="124"/>
  <c r="M40" i="42"/>
  <c r="M31" i="42"/>
  <c r="L33" i="27" s="1"/>
  <c r="M30" i="42"/>
  <c r="J39" i="42"/>
  <c r="F45" i="42"/>
  <c r="D50" i="42"/>
  <c r="F21" i="42"/>
  <c r="F12" i="42"/>
  <c r="E46" i="130" l="1"/>
  <c r="E45" i="130"/>
  <c r="E42" i="130"/>
  <c r="V24" i="48"/>
  <c r="W26" i="48" s="1"/>
  <c r="V21" i="48"/>
  <c r="V15" i="48"/>
  <c r="V16" i="48" s="1"/>
  <c r="V18" i="48"/>
  <c r="AE12" i="48"/>
  <c r="AC12" i="48"/>
  <c r="AB12" i="48"/>
  <c r="AA12" i="48"/>
  <c r="Z12" i="48"/>
  <c r="Z25" i="48"/>
  <c r="E37" i="107"/>
  <c r="E35" i="107"/>
  <c r="D37" i="107"/>
  <c r="L23" i="114"/>
  <c r="L15" i="114"/>
  <c r="O13" i="114"/>
  <c r="AB23" i="48" l="1"/>
  <c r="Z23" i="48"/>
  <c r="Z26" i="48"/>
  <c r="AH24" i="48"/>
  <c r="I420" i="24"/>
  <c r="E432" i="24" l="1"/>
  <c r="N432" i="24" s="1"/>
  <c r="F420" i="24"/>
  <c r="E45" i="129"/>
  <c r="AE22" i="48"/>
  <c r="AF12" i="48"/>
  <c r="W12" i="48"/>
  <c r="V27" i="48"/>
  <c r="AH30" i="48"/>
  <c r="V36" i="48"/>
  <c r="H12" i="48"/>
  <c r="Q31" i="48"/>
  <c r="P31" i="48"/>
  <c r="D35" i="111"/>
  <c r="D33" i="111"/>
  <c r="D31" i="111"/>
  <c r="D29" i="111"/>
  <c r="D27" i="111"/>
  <c r="D25" i="111"/>
  <c r="D23" i="111"/>
  <c r="D21" i="111"/>
  <c r="D19" i="111"/>
  <c r="D17" i="111"/>
  <c r="I18" i="111" s="1"/>
  <c r="H13" i="48" l="1"/>
  <c r="N15" i="126"/>
  <c r="V12" i="48"/>
  <c r="D11" i="111"/>
  <c r="R16" i="126" l="1"/>
  <c r="T16" i="126"/>
  <c r="O16" i="126"/>
  <c r="S16" i="126"/>
  <c r="Q16" i="126"/>
  <c r="U16" i="126"/>
  <c r="P16" i="126"/>
  <c r="E15" i="105"/>
  <c r="E43" i="107"/>
  <c r="Z12" i="12"/>
  <c r="N15" i="12"/>
  <c r="N16" i="12" l="1"/>
  <c r="F16" i="12"/>
  <c r="F6" i="44"/>
  <c r="W61" i="141"/>
  <c r="F19" i="132" l="1"/>
  <c r="W15" i="141"/>
  <c r="W68" i="141" s="1"/>
  <c r="T14" i="100" l="1"/>
  <c r="T15" i="100" s="1"/>
  <c r="X14" i="100"/>
  <c r="X15" i="100" s="1"/>
  <c r="Q15" i="100"/>
  <c r="R15" i="100"/>
  <c r="S15" i="100"/>
  <c r="U15" i="100"/>
  <c r="V15" i="100"/>
  <c r="W15" i="100"/>
  <c r="T16" i="100"/>
  <c r="T17" i="100" s="1"/>
  <c r="X16" i="100"/>
  <c r="X17" i="100" s="1"/>
  <c r="Q17" i="100"/>
  <c r="R17" i="100"/>
  <c r="S17" i="100"/>
  <c r="U17" i="100"/>
  <c r="V17" i="100"/>
  <c r="W17" i="100"/>
  <c r="T18" i="100"/>
  <c r="T19" i="100" s="1"/>
  <c r="X18" i="100"/>
  <c r="X19" i="100" s="1"/>
  <c r="Q19" i="100"/>
  <c r="R19" i="100"/>
  <c r="S19" i="100"/>
  <c r="U19" i="100"/>
  <c r="V19" i="100"/>
  <c r="W19" i="100"/>
  <c r="T20" i="100"/>
  <c r="T21" i="100" s="1"/>
  <c r="X20" i="100"/>
  <c r="X21" i="100" s="1"/>
  <c r="Q21" i="100"/>
  <c r="R21" i="100"/>
  <c r="S21" i="100"/>
  <c r="U21" i="100"/>
  <c r="V21" i="100"/>
  <c r="W21" i="100"/>
  <c r="T22" i="100"/>
  <c r="T23" i="100" s="1"/>
  <c r="X22" i="100"/>
  <c r="X23" i="100" s="1"/>
  <c r="Q23" i="100"/>
  <c r="R23" i="100"/>
  <c r="S23" i="100"/>
  <c r="U23" i="100"/>
  <c r="V23" i="100"/>
  <c r="W23" i="100"/>
  <c r="T24" i="100"/>
  <c r="T25" i="100" s="1"/>
  <c r="X24" i="100"/>
  <c r="X25" i="100" s="1"/>
  <c r="Q25" i="100"/>
  <c r="R25" i="100"/>
  <c r="S25" i="100"/>
  <c r="U25" i="100"/>
  <c r="V25" i="100"/>
  <c r="W25" i="100"/>
  <c r="T26" i="100"/>
  <c r="T27" i="100" s="1"/>
  <c r="X26" i="100"/>
  <c r="X27" i="100" s="1"/>
  <c r="Q27" i="100"/>
  <c r="R27" i="100"/>
  <c r="S27" i="100"/>
  <c r="U27" i="100"/>
  <c r="V27" i="100"/>
  <c r="W27" i="100"/>
  <c r="T28" i="100"/>
  <c r="T29" i="100" s="1"/>
  <c r="X28" i="100"/>
  <c r="X29" i="100" s="1"/>
  <c r="Q29" i="100"/>
  <c r="R29" i="100"/>
  <c r="S29" i="100"/>
  <c r="U29" i="100"/>
  <c r="V29" i="100"/>
  <c r="W29" i="100"/>
  <c r="T30" i="100"/>
  <c r="T31" i="100" s="1"/>
  <c r="X30" i="100"/>
  <c r="X31" i="100" s="1"/>
  <c r="Q31" i="100"/>
  <c r="R31" i="100"/>
  <c r="S31" i="100"/>
  <c r="U31" i="100"/>
  <c r="V31" i="100"/>
  <c r="W31" i="100"/>
  <c r="T32" i="100"/>
  <c r="T33" i="100" s="1"/>
  <c r="X32" i="100"/>
  <c r="X33" i="100" s="1"/>
  <c r="Q33" i="100"/>
  <c r="R33" i="100"/>
  <c r="S33" i="100"/>
  <c r="U33" i="100"/>
  <c r="V33" i="100"/>
  <c r="W33" i="100"/>
  <c r="T34" i="100"/>
  <c r="T35" i="100" s="1"/>
  <c r="X34" i="100"/>
  <c r="X35" i="100" s="1"/>
  <c r="R35" i="100"/>
  <c r="S35" i="100"/>
  <c r="U35" i="100"/>
  <c r="V35" i="100"/>
  <c r="W35" i="100"/>
  <c r="T36" i="100"/>
  <c r="T37" i="100" s="1"/>
  <c r="X36" i="100"/>
  <c r="X37" i="100" s="1"/>
  <c r="Q37" i="100"/>
  <c r="R37" i="100"/>
  <c r="S37" i="100"/>
  <c r="U37" i="100"/>
  <c r="V37" i="100"/>
  <c r="W37" i="100"/>
  <c r="R38" i="100"/>
  <c r="R39" i="100" s="1"/>
  <c r="S38" i="100"/>
  <c r="S39" i="100" s="1"/>
  <c r="U38" i="100"/>
  <c r="U39" i="100" s="1"/>
  <c r="V38" i="100"/>
  <c r="V39" i="100" s="1"/>
  <c r="W38" i="100"/>
  <c r="W39" i="100" s="1"/>
  <c r="Q39" i="100"/>
  <c r="Q40" i="100"/>
  <c r="Q41" i="100" s="1"/>
  <c r="R40" i="100"/>
  <c r="R41" i="100" s="1"/>
  <c r="S40" i="100"/>
  <c r="S41" i="100" s="1"/>
  <c r="U40" i="100"/>
  <c r="U41" i="100" s="1"/>
  <c r="V40" i="100"/>
  <c r="V41" i="100" s="1"/>
  <c r="W40" i="100"/>
  <c r="W41" i="100" s="1"/>
  <c r="K12" i="100"/>
  <c r="I12" i="100"/>
  <c r="U27" i="99"/>
  <c r="L14" i="99"/>
  <c r="AE14" i="99" s="1"/>
  <c r="G12" i="99"/>
  <c r="E12" i="99"/>
  <c r="E38" i="99"/>
  <c r="E39" i="99" s="1"/>
  <c r="X37" i="118"/>
  <c r="T38" i="100" l="1"/>
  <c r="T39" i="100" s="1"/>
  <c r="X40" i="100"/>
  <c r="X41" i="100" s="1"/>
  <c r="X38" i="100"/>
  <c r="X39" i="100" s="1"/>
  <c r="T40" i="100"/>
  <c r="T41" i="100" s="1"/>
  <c r="E15" i="118"/>
  <c r="G52" i="120"/>
  <c r="O15" i="139"/>
  <c r="O13" i="139"/>
  <c r="I12" i="124"/>
  <c r="I16" i="124"/>
  <c r="I20" i="124"/>
  <c r="I24" i="124"/>
  <c r="I26" i="124"/>
  <c r="Q12" i="123"/>
  <c r="W12" i="123"/>
  <c r="Y12" i="123"/>
  <c r="AB12" i="123"/>
  <c r="AC12" i="123"/>
  <c r="O13" i="123"/>
  <c r="U13" i="123"/>
  <c r="Q14" i="123"/>
  <c r="W14" i="123"/>
  <c r="Y14" i="123"/>
  <c r="AB14" i="123"/>
  <c r="AC14" i="123"/>
  <c r="O15" i="123"/>
  <c r="U15" i="123"/>
  <c r="Q16" i="123"/>
  <c r="W16" i="123"/>
  <c r="Y16" i="123"/>
  <c r="AB16" i="123"/>
  <c r="AC16" i="123"/>
  <c r="O17" i="123"/>
  <c r="U17" i="123"/>
  <c r="Q18" i="123"/>
  <c r="W18" i="123"/>
  <c r="Y18" i="123"/>
  <c r="AE18" i="123" s="1"/>
  <c r="AB18" i="123"/>
  <c r="AC18" i="123"/>
  <c r="O19" i="123"/>
  <c r="U19" i="123"/>
  <c r="Q20" i="123"/>
  <c r="W20" i="123"/>
  <c r="Y20" i="123"/>
  <c r="AB20" i="123"/>
  <c r="AC20" i="123"/>
  <c r="O21" i="123"/>
  <c r="U21" i="123"/>
  <c r="Q22" i="123"/>
  <c r="W22" i="123"/>
  <c r="Y22" i="123"/>
  <c r="AB22" i="123"/>
  <c r="AC22" i="123"/>
  <c r="O23" i="123"/>
  <c r="P23" i="123"/>
  <c r="U23" i="123"/>
  <c r="Q24" i="123"/>
  <c r="W24" i="123"/>
  <c r="Y24" i="123"/>
  <c r="AB24" i="123"/>
  <c r="AC24" i="123"/>
  <c r="O25" i="123"/>
  <c r="U25" i="123"/>
  <c r="Q26" i="123"/>
  <c r="W26" i="123"/>
  <c r="Y26" i="123"/>
  <c r="AE26" i="123" s="1"/>
  <c r="AB26" i="123"/>
  <c r="AC26" i="123"/>
  <c r="O27" i="123"/>
  <c r="U27" i="123"/>
  <c r="Q28" i="123"/>
  <c r="W28" i="123"/>
  <c r="Y28" i="123"/>
  <c r="AB28" i="123"/>
  <c r="AC28" i="123"/>
  <c r="O29" i="123"/>
  <c r="U29" i="123"/>
  <c r="Q30" i="123"/>
  <c r="W30" i="123"/>
  <c r="Y30" i="123"/>
  <c r="AB30" i="123"/>
  <c r="AC30" i="123"/>
  <c r="O31" i="123"/>
  <c r="U31" i="123"/>
  <c r="Q32" i="123"/>
  <c r="W32" i="123"/>
  <c r="Y32" i="123"/>
  <c r="AB32" i="123"/>
  <c r="AC32" i="123"/>
  <c r="O33" i="123"/>
  <c r="U33" i="123"/>
  <c r="O34" i="123"/>
  <c r="O35" i="123" s="1"/>
  <c r="P34" i="123"/>
  <c r="U34" i="123"/>
  <c r="V34" i="123"/>
  <c r="Y34" i="123"/>
  <c r="O36" i="123"/>
  <c r="O37" i="123" s="1"/>
  <c r="P36" i="123"/>
  <c r="U36" i="123"/>
  <c r="U37" i="123" s="1"/>
  <c r="V36" i="123"/>
  <c r="Y36" i="123"/>
  <c r="O39" i="123"/>
  <c r="P39" i="123"/>
  <c r="R39" i="123"/>
  <c r="U39" i="123"/>
  <c r="V39" i="123"/>
  <c r="V36" i="140"/>
  <c r="U36" i="140"/>
  <c r="U37" i="140" s="1"/>
  <c r="P36" i="140"/>
  <c r="O36" i="140"/>
  <c r="O37" i="140" s="1"/>
  <c r="V34" i="140"/>
  <c r="U34" i="140"/>
  <c r="U35" i="140" s="1"/>
  <c r="P34" i="140"/>
  <c r="O34" i="140"/>
  <c r="O35" i="140" s="1"/>
  <c r="U33" i="140"/>
  <c r="O33" i="140"/>
  <c r="W32" i="140"/>
  <c r="Q32" i="140"/>
  <c r="J32" i="140"/>
  <c r="I32" i="140"/>
  <c r="I33" i="140" s="1"/>
  <c r="U31" i="140"/>
  <c r="O31" i="140"/>
  <c r="W30" i="140"/>
  <c r="Q30" i="140"/>
  <c r="J30" i="140"/>
  <c r="I30" i="140"/>
  <c r="I31" i="140" s="1"/>
  <c r="U29" i="140"/>
  <c r="O29" i="140"/>
  <c r="W28" i="140"/>
  <c r="Q28" i="140"/>
  <c r="J28" i="140"/>
  <c r="I28" i="140"/>
  <c r="U27" i="140"/>
  <c r="O27" i="140"/>
  <c r="W26" i="140"/>
  <c r="Q26" i="140"/>
  <c r="J26" i="140"/>
  <c r="I26" i="140"/>
  <c r="I27" i="140" s="1"/>
  <c r="U25" i="140"/>
  <c r="O25" i="140"/>
  <c r="W24" i="140"/>
  <c r="Q24" i="140"/>
  <c r="J24" i="140"/>
  <c r="I24" i="140"/>
  <c r="U23" i="140"/>
  <c r="P23" i="140"/>
  <c r="O23" i="140"/>
  <c r="W22" i="140"/>
  <c r="Q22" i="140"/>
  <c r="J22" i="140"/>
  <c r="I22" i="140"/>
  <c r="U21" i="140"/>
  <c r="O21" i="140"/>
  <c r="W20" i="140"/>
  <c r="Q20" i="140"/>
  <c r="J20" i="140"/>
  <c r="I20" i="140"/>
  <c r="U19" i="140"/>
  <c r="O19" i="140"/>
  <c r="W18" i="140"/>
  <c r="Q18" i="140"/>
  <c r="J18" i="140"/>
  <c r="I18" i="140"/>
  <c r="U17" i="140"/>
  <c r="O17" i="140"/>
  <c r="W16" i="140"/>
  <c r="Q16" i="140"/>
  <c r="J16" i="140"/>
  <c r="I16" i="140"/>
  <c r="I17" i="140" s="1"/>
  <c r="U15" i="140"/>
  <c r="O15" i="140"/>
  <c r="W14" i="140"/>
  <c r="Q14" i="140"/>
  <c r="J14" i="140"/>
  <c r="I14" i="140"/>
  <c r="U13" i="140"/>
  <c r="O13" i="140"/>
  <c r="W12" i="140"/>
  <c r="Q12" i="140"/>
  <c r="J12" i="140"/>
  <c r="I12" i="140"/>
  <c r="I13" i="140" s="1"/>
  <c r="U11" i="140"/>
  <c r="O11" i="140"/>
  <c r="W10" i="140"/>
  <c r="Q10" i="140"/>
  <c r="J10" i="140"/>
  <c r="I10" i="140"/>
  <c r="I11" i="140" s="1"/>
  <c r="V8" i="140"/>
  <c r="U8" i="140"/>
  <c r="P8" i="140"/>
  <c r="O8" i="140"/>
  <c r="V36" i="125"/>
  <c r="U36" i="125"/>
  <c r="U37" i="125" s="1"/>
  <c r="P36" i="125"/>
  <c r="O36" i="125"/>
  <c r="O37" i="125" s="1"/>
  <c r="V34" i="125"/>
  <c r="U34" i="125"/>
  <c r="U35" i="125" s="1"/>
  <c r="P34" i="125"/>
  <c r="O34" i="125"/>
  <c r="O35" i="125" s="1"/>
  <c r="U33" i="125"/>
  <c r="O33" i="125"/>
  <c r="W32" i="125"/>
  <c r="Q32" i="125"/>
  <c r="J32" i="125"/>
  <c r="I32" i="125"/>
  <c r="I33" i="125" s="1"/>
  <c r="U31" i="125"/>
  <c r="O31" i="125"/>
  <c r="W30" i="125"/>
  <c r="Q30" i="125"/>
  <c r="J30" i="125"/>
  <c r="I30" i="125"/>
  <c r="O29" i="125"/>
  <c r="W28" i="125"/>
  <c r="Q28" i="125"/>
  <c r="J28" i="125"/>
  <c r="I28" i="125"/>
  <c r="U27" i="125"/>
  <c r="O27" i="125"/>
  <c r="W26" i="125"/>
  <c r="Q26" i="125"/>
  <c r="J26" i="125"/>
  <c r="I26" i="125"/>
  <c r="I27" i="125" s="1"/>
  <c r="U25" i="125"/>
  <c r="O25" i="125"/>
  <c r="W24" i="125"/>
  <c r="Q24" i="125"/>
  <c r="J24" i="125"/>
  <c r="I24" i="125"/>
  <c r="U23" i="125"/>
  <c r="P23" i="125"/>
  <c r="O23" i="125"/>
  <c r="W22" i="125"/>
  <c r="Q22" i="125"/>
  <c r="J22" i="125"/>
  <c r="I22" i="125"/>
  <c r="U21" i="125"/>
  <c r="O21" i="125"/>
  <c r="W20" i="125"/>
  <c r="Q20" i="125"/>
  <c r="J20" i="125"/>
  <c r="I20" i="125"/>
  <c r="U19" i="125"/>
  <c r="O19" i="125"/>
  <c r="W18" i="125"/>
  <c r="Q18" i="125"/>
  <c r="J18" i="125"/>
  <c r="I18" i="125"/>
  <c r="I19" i="125" s="1"/>
  <c r="U17" i="125"/>
  <c r="W16" i="125"/>
  <c r="Q16" i="125"/>
  <c r="J16" i="125"/>
  <c r="I16" i="125"/>
  <c r="I17" i="125" s="1"/>
  <c r="U15" i="125"/>
  <c r="O15" i="125"/>
  <c r="W14" i="125"/>
  <c r="Q14" i="125"/>
  <c r="J14" i="125"/>
  <c r="I14" i="125"/>
  <c r="I15" i="125" s="1"/>
  <c r="U13" i="125"/>
  <c r="O13" i="125"/>
  <c r="W12" i="125"/>
  <c r="Q12" i="125"/>
  <c r="J12" i="125"/>
  <c r="I12" i="125"/>
  <c r="I13" i="125" s="1"/>
  <c r="U11" i="125"/>
  <c r="O11" i="125"/>
  <c r="W10" i="125"/>
  <c r="Q10" i="125"/>
  <c r="J10" i="125"/>
  <c r="I10" i="125"/>
  <c r="I11" i="125" s="1"/>
  <c r="V8" i="125"/>
  <c r="U8" i="125"/>
  <c r="U9" i="125" s="1"/>
  <c r="P8" i="125"/>
  <c r="O8" i="125"/>
  <c r="O9" i="125" s="1"/>
  <c r="V36" i="139"/>
  <c r="U36" i="139"/>
  <c r="U37" i="139" s="1"/>
  <c r="P36" i="139"/>
  <c r="O36" i="139"/>
  <c r="O37" i="139" s="1"/>
  <c r="V34" i="139"/>
  <c r="U35" i="139"/>
  <c r="P34" i="139"/>
  <c r="O35" i="139"/>
  <c r="U33" i="139"/>
  <c r="O33" i="139"/>
  <c r="W32" i="139"/>
  <c r="Q32" i="139"/>
  <c r="J32" i="139"/>
  <c r="I32" i="139"/>
  <c r="U31" i="139"/>
  <c r="O31" i="139"/>
  <c r="W30" i="139"/>
  <c r="Q30" i="139"/>
  <c r="J30" i="139"/>
  <c r="I30" i="139"/>
  <c r="I31" i="139" s="1"/>
  <c r="U29" i="139"/>
  <c r="O29" i="139"/>
  <c r="W28" i="139"/>
  <c r="Q28" i="139"/>
  <c r="J28" i="139"/>
  <c r="I28" i="139"/>
  <c r="I29" i="139" s="1"/>
  <c r="U27" i="139"/>
  <c r="O27" i="139"/>
  <c r="W26" i="139"/>
  <c r="Q26" i="139"/>
  <c r="J26" i="139"/>
  <c r="I26" i="139"/>
  <c r="I27" i="139" s="1"/>
  <c r="O25" i="139"/>
  <c r="W24" i="139"/>
  <c r="Q24" i="139"/>
  <c r="J24" i="139"/>
  <c r="I24" i="139"/>
  <c r="U23" i="139"/>
  <c r="P23" i="139"/>
  <c r="O23" i="139"/>
  <c r="W22" i="139"/>
  <c r="Q22" i="139"/>
  <c r="J22" i="139"/>
  <c r="I22" i="139"/>
  <c r="I23" i="139" s="1"/>
  <c r="O21" i="139"/>
  <c r="W20" i="139"/>
  <c r="Q20" i="139"/>
  <c r="J20" i="139"/>
  <c r="I20" i="139"/>
  <c r="I21" i="139" s="1"/>
  <c r="U19" i="139"/>
  <c r="O19" i="139"/>
  <c r="W18" i="139"/>
  <c r="Q18" i="139"/>
  <c r="J18" i="139"/>
  <c r="I18" i="139"/>
  <c r="I19" i="139" s="1"/>
  <c r="U17" i="139"/>
  <c r="O17" i="139"/>
  <c r="W16" i="139"/>
  <c r="Q16" i="139"/>
  <c r="J16" i="139"/>
  <c r="I16" i="139"/>
  <c r="I17" i="139" s="1"/>
  <c r="U15" i="139"/>
  <c r="W14" i="139"/>
  <c r="Q14" i="139"/>
  <c r="J14" i="139"/>
  <c r="I14" i="139"/>
  <c r="I15" i="139" s="1"/>
  <c r="U13" i="139"/>
  <c r="W12" i="139"/>
  <c r="Q12" i="139"/>
  <c r="J12" i="139"/>
  <c r="I12" i="139"/>
  <c r="I13" i="139" s="1"/>
  <c r="U11" i="139"/>
  <c r="O11" i="139"/>
  <c r="W10" i="139"/>
  <c r="Q10" i="139"/>
  <c r="J10" i="139"/>
  <c r="I10" i="139"/>
  <c r="I11" i="139" s="1"/>
  <c r="V8" i="139"/>
  <c r="U8" i="139"/>
  <c r="U9" i="139" s="1"/>
  <c r="P8" i="139"/>
  <c r="O8" i="139"/>
  <c r="O9" i="139" s="1"/>
  <c r="V36" i="124"/>
  <c r="U36" i="124"/>
  <c r="U37" i="124" s="1"/>
  <c r="P36" i="124"/>
  <c r="O36" i="124"/>
  <c r="O37" i="124" s="1"/>
  <c r="V34" i="124"/>
  <c r="U35" i="124"/>
  <c r="P34" i="124"/>
  <c r="O34" i="124"/>
  <c r="O35" i="124" s="1"/>
  <c r="U33" i="124"/>
  <c r="O33" i="124"/>
  <c r="W32" i="124"/>
  <c r="Q32" i="124"/>
  <c r="J32" i="124"/>
  <c r="I32" i="124"/>
  <c r="U31" i="124"/>
  <c r="O31" i="124"/>
  <c r="W30" i="124"/>
  <c r="Q30" i="124"/>
  <c r="J30" i="124"/>
  <c r="I30" i="124"/>
  <c r="U29" i="124"/>
  <c r="O29" i="124"/>
  <c r="W28" i="124"/>
  <c r="Q28" i="124"/>
  <c r="J28" i="124"/>
  <c r="I28" i="124"/>
  <c r="U27" i="124"/>
  <c r="O27" i="124"/>
  <c r="W26" i="124"/>
  <c r="Q26" i="124"/>
  <c r="J26" i="124"/>
  <c r="U25" i="124"/>
  <c r="O25" i="124"/>
  <c r="W24" i="124"/>
  <c r="Q24" i="124"/>
  <c r="J24" i="124"/>
  <c r="U23" i="124"/>
  <c r="P23" i="124"/>
  <c r="O23" i="124"/>
  <c r="W22" i="124"/>
  <c r="Q22" i="124"/>
  <c r="J22" i="124"/>
  <c r="I22" i="124"/>
  <c r="U21" i="124"/>
  <c r="O21" i="124"/>
  <c r="W20" i="124"/>
  <c r="Q20" i="124"/>
  <c r="J20" i="124"/>
  <c r="I21" i="124"/>
  <c r="U19" i="124"/>
  <c r="O19" i="124"/>
  <c r="W18" i="124"/>
  <c r="Q18" i="124"/>
  <c r="J18" i="124"/>
  <c r="I18" i="124"/>
  <c r="U17" i="124"/>
  <c r="O17" i="124"/>
  <c r="W16" i="124"/>
  <c r="Q16" i="124"/>
  <c r="J16" i="124"/>
  <c r="I17" i="124"/>
  <c r="U15" i="124"/>
  <c r="O15" i="124"/>
  <c r="W14" i="124"/>
  <c r="Q14" i="124"/>
  <c r="J14" i="124"/>
  <c r="I14" i="124"/>
  <c r="U13" i="124"/>
  <c r="O13" i="124"/>
  <c r="W12" i="124"/>
  <c r="Q12" i="124"/>
  <c r="J12" i="124"/>
  <c r="I13" i="124"/>
  <c r="U11" i="124"/>
  <c r="O11" i="124"/>
  <c r="W10" i="124"/>
  <c r="Q10" i="124"/>
  <c r="J10" i="124"/>
  <c r="I10" i="124"/>
  <c r="I11" i="124" s="1"/>
  <c r="V8" i="124"/>
  <c r="U8" i="124"/>
  <c r="P8" i="124"/>
  <c r="O8" i="124"/>
  <c r="O45" i="124" s="1"/>
  <c r="J32" i="123"/>
  <c r="I32" i="123"/>
  <c r="AE32" i="123"/>
  <c r="J30" i="123"/>
  <c r="I30" i="123"/>
  <c r="I31" i="123" s="1"/>
  <c r="J28" i="123"/>
  <c r="I28" i="123"/>
  <c r="J26" i="123"/>
  <c r="I26" i="123"/>
  <c r="I27" i="123" s="1"/>
  <c r="J24" i="123"/>
  <c r="I24" i="123"/>
  <c r="J22" i="123"/>
  <c r="I22" i="123"/>
  <c r="J20" i="123"/>
  <c r="I20" i="123"/>
  <c r="I21" i="123" s="1"/>
  <c r="J18" i="123"/>
  <c r="I18" i="123"/>
  <c r="J16" i="123"/>
  <c r="I16" i="123"/>
  <c r="AE16" i="123"/>
  <c r="J14" i="123"/>
  <c r="I14" i="123"/>
  <c r="AH14" i="123" s="1"/>
  <c r="J12" i="123"/>
  <c r="I12" i="123"/>
  <c r="U11" i="123"/>
  <c r="O11" i="123"/>
  <c r="W10" i="123"/>
  <c r="Q10" i="123"/>
  <c r="J10" i="123"/>
  <c r="I10" i="123"/>
  <c r="I11" i="123" s="1"/>
  <c r="V8" i="123"/>
  <c r="U8" i="123"/>
  <c r="P8" i="123"/>
  <c r="O8" i="123"/>
  <c r="O9" i="123" s="1"/>
  <c r="Q10" i="122"/>
  <c r="O11" i="122"/>
  <c r="Q12" i="122"/>
  <c r="O13" i="122"/>
  <c r="Q14" i="122"/>
  <c r="O15" i="122"/>
  <c r="Q16" i="122"/>
  <c r="O17" i="122"/>
  <c r="Q18" i="122"/>
  <c r="O19" i="122"/>
  <c r="Q20" i="122"/>
  <c r="O21" i="122"/>
  <c r="O23" i="122"/>
  <c r="P23" i="122"/>
  <c r="Q24" i="122"/>
  <c r="O25" i="122"/>
  <c r="Q26" i="122"/>
  <c r="O27" i="122"/>
  <c r="Q28" i="122"/>
  <c r="O29" i="122"/>
  <c r="Q30" i="122"/>
  <c r="O31" i="122"/>
  <c r="Q32" i="122"/>
  <c r="O33" i="122"/>
  <c r="O34" i="122"/>
  <c r="O35" i="122" s="1"/>
  <c r="P34" i="122"/>
  <c r="O36" i="122"/>
  <c r="O37" i="122" s="1"/>
  <c r="P36" i="122"/>
  <c r="O39" i="122"/>
  <c r="P39" i="122"/>
  <c r="R8" i="121"/>
  <c r="N22" i="121"/>
  <c r="L8" i="121"/>
  <c r="F421" i="24"/>
  <c r="M442" i="24"/>
  <c r="M445" i="24"/>
  <c r="E426" i="24"/>
  <c r="N426" i="24" s="1"/>
  <c r="P398" i="24"/>
  <c r="P163" i="24"/>
  <c r="L96" i="24"/>
  <c r="F18" i="24"/>
  <c r="G18" i="24"/>
  <c r="H18" i="24"/>
  <c r="I18" i="24"/>
  <c r="J18" i="24"/>
  <c r="K18" i="24"/>
  <c r="K424" i="24"/>
  <c r="G424" i="24"/>
  <c r="I454" i="24"/>
  <c r="F439" i="24"/>
  <c r="F436" i="24"/>
  <c r="F433" i="24"/>
  <c r="F430" i="24"/>
  <c r="F427" i="24"/>
  <c r="F424" i="24"/>
  <c r="F399" i="24"/>
  <c r="E423" i="24"/>
  <c r="K22" i="140" l="1"/>
  <c r="K14" i="140"/>
  <c r="K10" i="140"/>
  <c r="Q34" i="140"/>
  <c r="K22" i="125"/>
  <c r="K30" i="125"/>
  <c r="Q34" i="125"/>
  <c r="K16" i="125"/>
  <c r="K30" i="124"/>
  <c r="Q34" i="124"/>
  <c r="K26" i="124"/>
  <c r="K18" i="124"/>
  <c r="K16" i="124"/>
  <c r="K16" i="123"/>
  <c r="K28" i="123"/>
  <c r="K18" i="123"/>
  <c r="J34" i="140"/>
  <c r="K18" i="139"/>
  <c r="AD30" i="123"/>
  <c r="AH16" i="123"/>
  <c r="F425" i="24"/>
  <c r="N423" i="24"/>
  <c r="K28" i="125"/>
  <c r="I34" i="124"/>
  <c r="AB34" i="123"/>
  <c r="Q34" i="123"/>
  <c r="AC36" i="123"/>
  <c r="AD22" i="123"/>
  <c r="AD16" i="123"/>
  <c r="Q23" i="122"/>
  <c r="I34" i="140"/>
  <c r="I35" i="140" s="1"/>
  <c r="W34" i="140"/>
  <c r="J36" i="125"/>
  <c r="J34" i="125"/>
  <c r="I34" i="125"/>
  <c r="I35" i="125" s="1"/>
  <c r="W8" i="125"/>
  <c r="K26" i="139"/>
  <c r="Q34" i="139"/>
  <c r="K16" i="139"/>
  <c r="K14" i="139"/>
  <c r="K10" i="139"/>
  <c r="K20" i="123"/>
  <c r="U40" i="123"/>
  <c r="G425" i="24"/>
  <c r="Q36" i="122"/>
  <c r="Q34" i="122"/>
  <c r="I13" i="123"/>
  <c r="W8" i="124"/>
  <c r="I19" i="123"/>
  <c r="I23" i="123"/>
  <c r="AE34" i="123"/>
  <c r="AE24" i="123"/>
  <c r="K10" i="124"/>
  <c r="I19" i="124"/>
  <c r="I23" i="124"/>
  <c r="J8" i="139"/>
  <c r="J36" i="139"/>
  <c r="K10" i="123"/>
  <c r="I29" i="123"/>
  <c r="I33" i="123"/>
  <c r="O9" i="124"/>
  <c r="U9" i="124"/>
  <c r="Q23" i="139"/>
  <c r="K22" i="139"/>
  <c r="Q23" i="124"/>
  <c r="I27" i="124"/>
  <c r="I29" i="124"/>
  <c r="I31" i="124"/>
  <c r="I25" i="139"/>
  <c r="K30" i="139"/>
  <c r="I33" i="139"/>
  <c r="I21" i="125"/>
  <c r="I23" i="125"/>
  <c r="Q23" i="125"/>
  <c r="I21" i="140"/>
  <c r="I23" i="140"/>
  <c r="Q23" i="140"/>
  <c r="K30" i="140"/>
  <c r="AE30" i="123"/>
  <c r="Q23" i="123"/>
  <c r="AE20" i="123"/>
  <c r="AH18" i="123"/>
  <c r="AE14" i="123"/>
  <c r="Q36" i="124"/>
  <c r="J34" i="139"/>
  <c r="W34" i="139"/>
  <c r="W36" i="139"/>
  <c r="K10" i="125"/>
  <c r="K14" i="125"/>
  <c r="K18" i="125"/>
  <c r="K26" i="125"/>
  <c r="I29" i="125"/>
  <c r="K26" i="140"/>
  <c r="I29" i="140"/>
  <c r="AE22" i="123"/>
  <c r="I35" i="124"/>
  <c r="I33" i="124"/>
  <c r="I19" i="140"/>
  <c r="AE28" i="123"/>
  <c r="AE12" i="123"/>
  <c r="O9" i="140"/>
  <c r="U9" i="140"/>
  <c r="I15" i="140"/>
  <c r="K16" i="140"/>
  <c r="AD32" i="123"/>
  <c r="K30" i="123"/>
  <c r="AD28" i="123"/>
  <c r="AD14" i="123"/>
  <c r="AD12" i="123"/>
  <c r="J36" i="140"/>
  <c r="J8" i="140"/>
  <c r="W36" i="140"/>
  <c r="K20" i="140"/>
  <c r="K18" i="140"/>
  <c r="I8" i="140"/>
  <c r="I9" i="140" s="1"/>
  <c r="W8" i="140"/>
  <c r="K12" i="140"/>
  <c r="K32" i="140"/>
  <c r="I25" i="140"/>
  <c r="W34" i="125"/>
  <c r="W36" i="125"/>
  <c r="I31" i="125"/>
  <c r="K20" i="125"/>
  <c r="K32" i="125"/>
  <c r="I25" i="125"/>
  <c r="W8" i="139"/>
  <c r="K20" i="139"/>
  <c r="K12" i="139"/>
  <c r="K32" i="139"/>
  <c r="K24" i="139"/>
  <c r="I34" i="139"/>
  <c r="I35" i="139" s="1"/>
  <c r="I8" i="139"/>
  <c r="I9" i="139" s="1"/>
  <c r="J36" i="124"/>
  <c r="J34" i="124"/>
  <c r="W34" i="124"/>
  <c r="W36" i="124"/>
  <c r="K28" i="124"/>
  <c r="K20" i="124"/>
  <c r="K32" i="124"/>
  <c r="K24" i="124"/>
  <c r="K14" i="124"/>
  <c r="AC34" i="123"/>
  <c r="AH28" i="123"/>
  <c r="I34" i="123"/>
  <c r="I35" i="123" s="1"/>
  <c r="W34" i="123"/>
  <c r="W39" i="123"/>
  <c r="U35" i="123"/>
  <c r="AH12" i="123"/>
  <c r="J34" i="123"/>
  <c r="AB36" i="123"/>
  <c r="AH26" i="123"/>
  <c r="K26" i="123"/>
  <c r="AD24" i="123"/>
  <c r="AH20" i="123"/>
  <c r="AD20" i="123"/>
  <c r="AH22" i="123"/>
  <c r="K14" i="123"/>
  <c r="Q36" i="123"/>
  <c r="AH32" i="123"/>
  <c r="K22" i="123"/>
  <c r="J36" i="123"/>
  <c r="K32" i="123"/>
  <c r="Q39" i="123"/>
  <c r="AD26" i="123"/>
  <c r="AD18" i="123"/>
  <c r="AH30" i="123"/>
  <c r="W8" i="123"/>
  <c r="W36" i="123"/>
  <c r="AH24" i="123"/>
  <c r="U9" i="123"/>
  <c r="I15" i="123"/>
  <c r="I17" i="123"/>
  <c r="AE36" i="123"/>
  <c r="Q8" i="140"/>
  <c r="K28" i="140"/>
  <c r="Q36" i="140"/>
  <c r="K24" i="140"/>
  <c r="I36" i="140"/>
  <c r="I37" i="140" s="1"/>
  <c r="K24" i="125"/>
  <c r="I8" i="125"/>
  <c r="I9" i="125" s="1"/>
  <c r="Q8" i="125"/>
  <c r="K12" i="125"/>
  <c r="Q36" i="125"/>
  <c r="I36" i="125"/>
  <c r="I37" i="125" s="1"/>
  <c r="J8" i="125"/>
  <c r="I36" i="139"/>
  <c r="I37" i="139" s="1"/>
  <c r="Q8" i="139"/>
  <c r="K28" i="139"/>
  <c r="Q36" i="139"/>
  <c r="I36" i="124"/>
  <c r="I37" i="124" s="1"/>
  <c r="K22" i="124"/>
  <c r="I25" i="124"/>
  <c r="I8" i="124"/>
  <c r="I9" i="124" s="1"/>
  <c r="Q8" i="124"/>
  <c r="K12" i="124"/>
  <c r="I15" i="124"/>
  <c r="J8" i="124"/>
  <c r="I36" i="123"/>
  <c r="I37" i="123" s="1"/>
  <c r="I25" i="123"/>
  <c r="I8" i="123"/>
  <c r="I9" i="123" s="1"/>
  <c r="Q8" i="123"/>
  <c r="K12" i="123"/>
  <c r="K24" i="123"/>
  <c r="J8" i="123"/>
  <c r="Q39" i="122"/>
  <c r="M250" i="24"/>
  <c r="P224" i="24"/>
  <c r="E224" i="24"/>
  <c r="N130" i="24"/>
  <c r="G130" i="24"/>
  <c r="L136" i="24"/>
  <c r="L133" i="24"/>
  <c r="O78" i="24"/>
  <c r="O75" i="24"/>
  <c r="Q75" i="24" s="1"/>
  <c r="G13" i="23"/>
  <c r="L78" i="24"/>
  <c r="L90" i="24"/>
  <c r="F88" i="24"/>
  <c r="O50" i="24"/>
  <c r="Q50" i="24" s="1"/>
  <c r="E33" i="24"/>
  <c r="E21" i="24"/>
  <c r="E24" i="24"/>
  <c r="E27" i="24"/>
  <c r="E30" i="24"/>
  <c r="E36" i="24"/>
  <c r="E39" i="24"/>
  <c r="E45" i="24"/>
  <c r="E48" i="24"/>
  <c r="N424" i="24" l="1"/>
  <c r="N224" i="24"/>
  <c r="O224" i="24" s="1"/>
  <c r="AH34" i="123"/>
  <c r="K8" i="140"/>
  <c r="K36" i="124"/>
  <c r="K36" i="123"/>
  <c r="O29" i="24"/>
  <c r="Q29" i="24" s="1"/>
  <c r="E51" i="24"/>
  <c r="K25" i="24"/>
  <c r="J19" i="24"/>
  <c r="K19" i="24"/>
  <c r="E18" i="24"/>
  <c r="K36" i="125"/>
  <c r="K8" i="139"/>
  <c r="K34" i="124"/>
  <c r="AD34" i="123"/>
  <c r="AD36" i="123"/>
  <c r="AH36" i="123"/>
  <c r="K36" i="140"/>
  <c r="K34" i="140"/>
  <c r="K8" i="125"/>
  <c r="K34" i="125"/>
  <c r="K36" i="139"/>
  <c r="K34" i="139"/>
  <c r="K8" i="124"/>
  <c r="K34" i="123"/>
  <c r="K8" i="123"/>
  <c r="O17" i="24"/>
  <c r="E56" i="24"/>
  <c r="E57" i="24" s="1"/>
  <c r="E53" i="24"/>
  <c r="E54" i="24" s="1"/>
  <c r="E42" i="24"/>
  <c r="E14" i="24"/>
  <c r="E15" i="24" s="1"/>
  <c r="AC39" i="126" l="1"/>
  <c r="AB39" i="126"/>
  <c r="AA39" i="126"/>
  <c r="Z39" i="126"/>
  <c r="Y39" i="126"/>
  <c r="X39" i="126"/>
  <c r="W39" i="126"/>
  <c r="AC37" i="126"/>
  <c r="AB37" i="126"/>
  <c r="AA37" i="126"/>
  <c r="Z37" i="126"/>
  <c r="Y37" i="126"/>
  <c r="X37" i="126"/>
  <c r="W37" i="126"/>
  <c r="AC11" i="126"/>
  <c r="AB11" i="126"/>
  <c r="AA11" i="126"/>
  <c r="Z11" i="126"/>
  <c r="Y11" i="126"/>
  <c r="X11" i="126"/>
  <c r="W11" i="126"/>
  <c r="U39" i="126"/>
  <c r="T39" i="126"/>
  <c r="S39" i="126"/>
  <c r="R39" i="126"/>
  <c r="Q39" i="126"/>
  <c r="P39" i="126"/>
  <c r="O39" i="126"/>
  <c r="U37" i="126"/>
  <c r="T37" i="126"/>
  <c r="S37" i="126"/>
  <c r="R37" i="126"/>
  <c r="Q37" i="126"/>
  <c r="P37" i="126"/>
  <c r="O37" i="126"/>
  <c r="U11" i="126"/>
  <c r="T11" i="126"/>
  <c r="S11" i="126"/>
  <c r="R11" i="126"/>
  <c r="Q11" i="126"/>
  <c r="P11" i="126"/>
  <c r="O11" i="126"/>
  <c r="H15" i="126"/>
  <c r="H27" i="126"/>
  <c r="I15" i="126"/>
  <c r="I23" i="126"/>
  <c r="I33" i="126"/>
  <c r="J31" i="126"/>
  <c r="I35" i="126"/>
  <c r="L19" i="126"/>
  <c r="L27" i="126"/>
  <c r="F12" i="27"/>
  <c r="E41" i="27"/>
  <c r="E44" i="27"/>
  <c r="E45" i="27"/>
  <c r="U36" i="27"/>
  <c r="U38" i="27"/>
  <c r="U21" i="27"/>
  <c r="O10" i="27"/>
  <c r="I12" i="27"/>
  <c r="Q12" i="48"/>
  <c r="Q13" i="48" s="1"/>
  <c r="P12" i="48"/>
  <c r="J49" i="48"/>
  <c r="D37" i="111"/>
  <c r="P13" i="48" l="1"/>
  <c r="P65" i="48"/>
  <c r="V11" i="126"/>
  <c r="AB12" i="126" s="1"/>
  <c r="E50" i="27"/>
  <c r="E47" i="27"/>
  <c r="E51" i="27"/>
  <c r="D39" i="111"/>
  <c r="F12" i="105"/>
  <c r="F37" i="107"/>
  <c r="F35" i="107"/>
  <c r="H37" i="107"/>
  <c r="H35" i="107"/>
  <c r="H16" i="107"/>
  <c r="Y12" i="126" l="1"/>
  <c r="X12" i="126"/>
  <c r="AA12" i="126"/>
  <c r="W12" i="126"/>
  <c r="AC12" i="126"/>
  <c r="Z12" i="126"/>
  <c r="E25" i="137"/>
  <c r="O13" i="137"/>
  <c r="U11" i="116"/>
  <c r="W25" i="42" l="1"/>
  <c r="AF17" i="115"/>
  <c r="S15" i="115"/>
  <c r="G13" i="115"/>
  <c r="G15" i="115"/>
  <c r="G17" i="115"/>
  <c r="G19" i="115"/>
  <c r="G21" i="115"/>
  <c r="G23" i="115"/>
  <c r="G27" i="115"/>
  <c r="G29" i="115"/>
  <c r="G35" i="115"/>
  <c r="O57" i="42"/>
  <c r="AG15" i="114"/>
  <c r="G15" i="114" s="1"/>
  <c r="AN11" i="114"/>
  <c r="M10" i="17"/>
  <c r="W12" i="12"/>
  <c r="M12" i="12"/>
  <c r="L15" i="12"/>
  <c r="L16" i="12" s="1"/>
  <c r="K12" i="12"/>
  <c r="I12" i="12"/>
  <c r="G18" i="42"/>
  <c r="AM18" i="115" l="1"/>
  <c r="AL18" i="115"/>
  <c r="AK18" i="115"/>
  <c r="AR18" i="115"/>
  <c r="AJ18" i="115"/>
  <c r="AQ18" i="115"/>
  <c r="AI18" i="115"/>
  <c r="AP18" i="115"/>
  <c r="AH18" i="115"/>
  <c r="AN18" i="115"/>
  <c r="AO18" i="115"/>
  <c r="AG18" i="115"/>
  <c r="AQ16" i="115"/>
  <c r="AI16" i="115"/>
  <c r="AP16" i="115"/>
  <c r="AH16" i="115"/>
  <c r="AO16" i="115"/>
  <c r="AG16" i="115"/>
  <c r="AN16" i="115"/>
  <c r="AM16" i="115"/>
  <c r="AL16" i="115"/>
  <c r="AK16" i="115"/>
  <c r="AR16" i="115"/>
  <c r="AJ16" i="115"/>
  <c r="AA16" i="115"/>
  <c r="Z16" i="115"/>
  <c r="Y16" i="115"/>
  <c r="X16" i="115"/>
  <c r="AE16" i="115"/>
  <c r="W16" i="115"/>
  <c r="AD16" i="115"/>
  <c r="V16" i="115"/>
  <c r="AC16" i="115"/>
  <c r="U16" i="115"/>
  <c r="AB16" i="115"/>
  <c r="T16" i="115"/>
  <c r="G11" i="115"/>
  <c r="G57" i="42" l="1"/>
  <c r="G24" i="42"/>
  <c r="D60" i="109"/>
  <c r="O13" i="109"/>
  <c r="F13" i="109"/>
  <c r="F26" i="109"/>
  <c r="F52" i="109" l="1"/>
  <c r="E19" i="44"/>
  <c r="F7" i="44"/>
  <c r="J12" i="77"/>
  <c r="D21" i="133"/>
  <c r="D20" i="133"/>
  <c r="E20" i="119"/>
  <c r="E39" i="74"/>
  <c r="E37" i="74"/>
  <c r="F40" i="142"/>
  <c r="F12" i="142"/>
  <c r="D47" i="142"/>
  <c r="Q15" i="141"/>
  <c r="X15" i="141"/>
  <c r="S54" i="141"/>
  <c r="I57" i="141"/>
  <c r="I54" i="141"/>
  <c r="I38" i="131"/>
  <c r="G54" i="131"/>
  <c r="G15" i="131"/>
  <c r="E50" i="42"/>
  <c r="R15" i="141"/>
  <c r="O18" i="43"/>
  <c r="H18" i="43"/>
  <c r="I15" i="43"/>
  <c r="Z15" i="43"/>
  <c r="Z68" i="43" s="1"/>
  <c r="W61" i="43"/>
  <c r="W15" i="43"/>
  <c r="V15" i="43"/>
  <c r="H51" i="43"/>
  <c r="H48" i="43"/>
  <c r="H45" i="43"/>
  <c r="H42" i="43"/>
  <c r="H39" i="43"/>
  <c r="H36" i="43"/>
  <c r="H33" i="43"/>
  <c r="H30" i="43"/>
  <c r="H27" i="43"/>
  <c r="H24" i="43"/>
  <c r="H21" i="43"/>
  <c r="AA46" i="42"/>
  <c r="W16" i="42"/>
  <c r="P39" i="42"/>
  <c r="O27" i="42"/>
  <c r="M12" i="27" l="1"/>
  <c r="P13" i="27" s="1"/>
  <c r="M10" i="125"/>
  <c r="M10" i="139"/>
  <c r="M10" i="122"/>
  <c r="M10" i="124"/>
  <c r="M10" i="140"/>
  <c r="M10" i="123"/>
  <c r="M10" i="121"/>
  <c r="L18" i="43"/>
  <c r="F18" i="43" s="1"/>
  <c r="H15" i="43"/>
  <c r="H54" i="43"/>
  <c r="D61" i="42"/>
  <c r="N10" i="124" l="1"/>
  <c r="P11" i="124"/>
  <c r="N10" i="122"/>
  <c r="P11" i="122"/>
  <c r="N10" i="140"/>
  <c r="P11" i="140"/>
  <c r="N10" i="139"/>
  <c r="P11" i="139"/>
  <c r="N10" i="121"/>
  <c r="N10" i="123"/>
  <c r="P11" i="123"/>
  <c r="N10" i="125"/>
  <c r="P11" i="125"/>
  <c r="E18" i="77"/>
  <c r="R51" i="77"/>
  <c r="D51" i="77"/>
  <c r="Q11" i="125" l="1"/>
  <c r="Q11" i="139"/>
  <c r="Q11" i="122"/>
  <c r="Q11" i="123"/>
  <c r="Q11" i="140"/>
  <c r="Q11" i="124"/>
  <c r="G12" i="77"/>
  <c r="G13" i="77" s="1"/>
  <c r="H12" i="77"/>
  <c r="I12" i="77"/>
  <c r="K12" i="77"/>
  <c r="L12" i="77"/>
  <c r="M12" i="77"/>
  <c r="N12" i="77"/>
  <c r="O12" i="77"/>
  <c r="P12" i="77"/>
  <c r="Q12" i="77"/>
  <c r="F12" i="77"/>
  <c r="F59" i="77"/>
  <c r="G17" i="129" l="1"/>
  <c r="Y34" i="27" l="1"/>
  <c r="Y28" i="27"/>
  <c r="Y26" i="27"/>
  <c r="I14" i="27"/>
  <c r="I16" i="27"/>
  <c r="I22" i="27"/>
  <c r="L16" i="17" l="1"/>
  <c r="E20" i="44" l="1"/>
  <c r="D20" i="44"/>
  <c r="D19" i="44"/>
  <c r="D46" i="142" l="1"/>
  <c r="L26" i="99" l="1"/>
  <c r="Y32" i="122"/>
  <c r="AE32" i="122" s="1"/>
  <c r="F24" i="27" l="1"/>
  <c r="D65" i="43" l="1"/>
  <c r="M462" i="24" l="1"/>
  <c r="M463" i="24" s="1"/>
  <c r="K462" i="24"/>
  <c r="J462" i="24"/>
  <c r="I462" i="24"/>
  <c r="H462" i="24"/>
  <c r="H463" i="24" s="1"/>
  <c r="G462" i="24"/>
  <c r="M459" i="24"/>
  <c r="M460" i="24" s="1"/>
  <c r="K459" i="24"/>
  <c r="J459" i="24"/>
  <c r="I459" i="24"/>
  <c r="H459" i="24"/>
  <c r="H460" i="24" s="1"/>
  <c r="G459" i="24"/>
  <c r="M457" i="24"/>
  <c r="K457" i="24"/>
  <c r="J457" i="24"/>
  <c r="I457" i="24"/>
  <c r="H457" i="24"/>
  <c r="G457" i="24"/>
  <c r="L456" i="24"/>
  <c r="L457" i="24" s="1"/>
  <c r="E456" i="24"/>
  <c r="M454" i="24"/>
  <c r="K454" i="24"/>
  <c r="J454" i="24"/>
  <c r="H454" i="24"/>
  <c r="G454" i="24"/>
  <c r="L453" i="24"/>
  <c r="E453" i="24"/>
  <c r="M451" i="24"/>
  <c r="K451" i="24"/>
  <c r="J451" i="24"/>
  <c r="I451" i="24"/>
  <c r="H451" i="24"/>
  <c r="G451" i="24"/>
  <c r="L450" i="24"/>
  <c r="L451" i="24" s="1"/>
  <c r="E450" i="24"/>
  <c r="M448" i="24"/>
  <c r="K448" i="24"/>
  <c r="J448" i="24"/>
  <c r="I448" i="24"/>
  <c r="H448" i="24"/>
  <c r="G448" i="24"/>
  <c r="L447" i="24"/>
  <c r="E447" i="24"/>
  <c r="N447" i="24" s="1"/>
  <c r="K445" i="24"/>
  <c r="J445" i="24"/>
  <c r="I445" i="24"/>
  <c r="H445" i="24"/>
  <c r="G445" i="24"/>
  <c r="L444" i="24"/>
  <c r="L445" i="24" s="1"/>
  <c r="E444" i="24"/>
  <c r="N444" i="24" s="1"/>
  <c r="K442" i="24"/>
  <c r="J442" i="24"/>
  <c r="I442" i="24"/>
  <c r="H442" i="24"/>
  <c r="G442" i="24"/>
  <c r="L441" i="24"/>
  <c r="E441" i="24"/>
  <c r="M439" i="24"/>
  <c r="K439" i="24"/>
  <c r="J439" i="24"/>
  <c r="I439" i="24"/>
  <c r="H439" i="24"/>
  <c r="G439" i="24"/>
  <c r="L438" i="24"/>
  <c r="L439" i="24" s="1"/>
  <c r="E438" i="24"/>
  <c r="N438" i="24" s="1"/>
  <c r="N439" i="24" s="1"/>
  <c r="M436" i="24"/>
  <c r="K436" i="24"/>
  <c r="J436" i="24"/>
  <c r="I436" i="24"/>
  <c r="H436" i="24"/>
  <c r="G436" i="24"/>
  <c r="L435" i="24"/>
  <c r="L436" i="24" s="1"/>
  <c r="E435" i="24"/>
  <c r="N433" i="24"/>
  <c r="M433" i="24"/>
  <c r="K433" i="24"/>
  <c r="J433" i="24"/>
  <c r="I433" i="24"/>
  <c r="H433" i="24"/>
  <c r="G433" i="24"/>
  <c r="L432" i="24"/>
  <c r="L433" i="24" s="1"/>
  <c r="M430" i="24"/>
  <c r="K430" i="24"/>
  <c r="J430" i="24"/>
  <c r="I430" i="24"/>
  <c r="H430" i="24"/>
  <c r="G430" i="24"/>
  <c r="L429" i="24"/>
  <c r="E429" i="24"/>
  <c r="N429" i="24" s="1"/>
  <c r="N427" i="24"/>
  <c r="M427" i="24"/>
  <c r="K427" i="24"/>
  <c r="J427" i="24"/>
  <c r="I427" i="24"/>
  <c r="H427" i="24"/>
  <c r="G427" i="24"/>
  <c r="L426" i="24"/>
  <c r="L427" i="24" s="1"/>
  <c r="M424" i="24"/>
  <c r="J424" i="24"/>
  <c r="I424" i="24"/>
  <c r="H424" i="24"/>
  <c r="L423" i="24"/>
  <c r="J425" i="24"/>
  <c r="M420" i="24"/>
  <c r="M421" i="24" s="1"/>
  <c r="H420" i="24"/>
  <c r="H421" i="24" s="1"/>
  <c r="G420" i="24"/>
  <c r="M404" i="24"/>
  <c r="M405" i="24" s="1"/>
  <c r="K404" i="24"/>
  <c r="J404" i="24"/>
  <c r="I404" i="24"/>
  <c r="H404" i="24"/>
  <c r="G404" i="24"/>
  <c r="F404" i="24"/>
  <c r="M401" i="24"/>
  <c r="M402" i="24" s="1"/>
  <c r="K401" i="24"/>
  <c r="J401" i="24"/>
  <c r="I401" i="24"/>
  <c r="H401" i="24"/>
  <c r="G401" i="24"/>
  <c r="F401" i="24"/>
  <c r="M399" i="24"/>
  <c r="K399" i="24"/>
  <c r="J399" i="24"/>
  <c r="I399" i="24"/>
  <c r="H399" i="24"/>
  <c r="G399" i="24"/>
  <c r="E398" i="24"/>
  <c r="K396" i="24"/>
  <c r="J396" i="24"/>
  <c r="I396" i="24"/>
  <c r="H396" i="24"/>
  <c r="G396" i="24"/>
  <c r="F396" i="24"/>
  <c r="L395" i="24"/>
  <c r="E395" i="24"/>
  <c r="M393" i="24"/>
  <c r="K393" i="24"/>
  <c r="J393" i="24"/>
  <c r="I393" i="24"/>
  <c r="H393" i="24"/>
  <c r="G393" i="24"/>
  <c r="F393" i="24"/>
  <c r="L392" i="24"/>
  <c r="E392" i="24"/>
  <c r="M390" i="24"/>
  <c r="K390" i="24"/>
  <c r="J390" i="24"/>
  <c r="I390" i="24"/>
  <c r="H390" i="24"/>
  <c r="G390" i="24"/>
  <c r="F390" i="24"/>
  <c r="L389" i="24"/>
  <c r="E389" i="24"/>
  <c r="M387" i="24"/>
  <c r="K387" i="24"/>
  <c r="J387" i="24"/>
  <c r="I387" i="24"/>
  <c r="H387" i="24"/>
  <c r="G387" i="24"/>
  <c r="F387" i="24"/>
  <c r="L386" i="24"/>
  <c r="E386" i="24"/>
  <c r="M384" i="24"/>
  <c r="K384" i="24"/>
  <c r="J384" i="24"/>
  <c r="I384" i="24"/>
  <c r="H384" i="24"/>
  <c r="G384" i="24"/>
  <c r="F384" i="24"/>
  <c r="L383" i="24"/>
  <c r="E383" i="24"/>
  <c r="N383" i="24" s="1"/>
  <c r="M381" i="24"/>
  <c r="K381" i="24"/>
  <c r="J381" i="24"/>
  <c r="I381" i="24"/>
  <c r="H381" i="24"/>
  <c r="G381" i="24"/>
  <c r="F381" i="24"/>
  <c r="L380" i="24"/>
  <c r="E380" i="24"/>
  <c r="M378" i="24"/>
  <c r="K378" i="24"/>
  <c r="J378" i="24"/>
  <c r="I378" i="24"/>
  <c r="H378" i="24"/>
  <c r="G378" i="24"/>
  <c r="F378" i="24"/>
  <c r="L377" i="24"/>
  <c r="E377" i="24"/>
  <c r="M375" i="24"/>
  <c r="K375" i="24"/>
  <c r="J375" i="24"/>
  <c r="I375" i="24"/>
  <c r="H375" i="24"/>
  <c r="G375" i="24"/>
  <c r="F375" i="24"/>
  <c r="L374" i="24"/>
  <c r="E374" i="24"/>
  <c r="M372" i="24"/>
  <c r="K372" i="24"/>
  <c r="J372" i="24"/>
  <c r="I372" i="24"/>
  <c r="H372" i="24"/>
  <c r="G372" i="24"/>
  <c r="F372" i="24"/>
  <c r="L371" i="24"/>
  <c r="E371" i="24"/>
  <c r="M369" i="24"/>
  <c r="K369" i="24"/>
  <c r="J369" i="24"/>
  <c r="I369" i="24"/>
  <c r="H369" i="24"/>
  <c r="G369" i="24"/>
  <c r="F369" i="24"/>
  <c r="L368" i="24"/>
  <c r="E368" i="24"/>
  <c r="M366" i="24"/>
  <c r="K366" i="24"/>
  <c r="J366" i="24"/>
  <c r="I366" i="24"/>
  <c r="H366" i="24"/>
  <c r="G366" i="24"/>
  <c r="F366" i="24"/>
  <c r="L365" i="24"/>
  <c r="E365" i="24"/>
  <c r="M362" i="24"/>
  <c r="M363" i="24" s="1"/>
  <c r="K362" i="24"/>
  <c r="J362" i="24"/>
  <c r="I362" i="24"/>
  <c r="H362" i="24"/>
  <c r="G362" i="24"/>
  <c r="F362" i="24"/>
  <c r="M346" i="24"/>
  <c r="M347" i="24" s="1"/>
  <c r="K346" i="24"/>
  <c r="K347" i="24" s="1"/>
  <c r="J346" i="24"/>
  <c r="J347" i="24" s="1"/>
  <c r="I346" i="24"/>
  <c r="I347" i="24" s="1"/>
  <c r="H346" i="24"/>
  <c r="G346" i="24"/>
  <c r="G347" i="24" s="1"/>
  <c r="F346" i="24"/>
  <c r="F347" i="24" s="1"/>
  <c r="M343" i="24"/>
  <c r="M344" i="24" s="1"/>
  <c r="K343" i="24"/>
  <c r="J343" i="24"/>
  <c r="J344" i="24" s="1"/>
  <c r="I343" i="24"/>
  <c r="I344" i="24" s="1"/>
  <c r="H343" i="24"/>
  <c r="H344" i="24" s="1"/>
  <c r="G343" i="24"/>
  <c r="F343" i="24"/>
  <c r="F344" i="24" s="1"/>
  <c r="M341" i="24"/>
  <c r="K341" i="24"/>
  <c r="J341" i="24"/>
  <c r="I341" i="24"/>
  <c r="H341" i="24"/>
  <c r="G341" i="24"/>
  <c r="F341" i="24"/>
  <c r="L340" i="24"/>
  <c r="E340" i="24"/>
  <c r="M338" i="24"/>
  <c r="K338" i="24"/>
  <c r="J338" i="24"/>
  <c r="I338" i="24"/>
  <c r="H338" i="24"/>
  <c r="G338" i="24"/>
  <c r="F338" i="24"/>
  <c r="L337" i="24"/>
  <c r="E337" i="24"/>
  <c r="M335" i="24"/>
  <c r="K335" i="24"/>
  <c r="J335" i="24"/>
  <c r="I335" i="24"/>
  <c r="H335" i="24"/>
  <c r="G335" i="24"/>
  <c r="F335" i="24"/>
  <c r="L334" i="24"/>
  <c r="E334" i="24"/>
  <c r="M332" i="24"/>
  <c r="K332" i="24"/>
  <c r="J332" i="24"/>
  <c r="I332" i="24"/>
  <c r="H332" i="24"/>
  <c r="G332" i="24"/>
  <c r="F332" i="24"/>
  <c r="L331" i="24"/>
  <c r="E331" i="24"/>
  <c r="M329" i="24"/>
  <c r="K329" i="24"/>
  <c r="J329" i="24"/>
  <c r="I329" i="24"/>
  <c r="H329" i="24"/>
  <c r="G329" i="24"/>
  <c r="F329" i="24"/>
  <c r="L328" i="24"/>
  <c r="E328" i="24"/>
  <c r="M326" i="24"/>
  <c r="K326" i="24"/>
  <c r="J326" i="24"/>
  <c r="I326" i="24"/>
  <c r="H326" i="24"/>
  <c r="G326" i="24"/>
  <c r="F326" i="24"/>
  <c r="L325" i="24"/>
  <c r="E325" i="24"/>
  <c r="M323" i="24"/>
  <c r="K323" i="24"/>
  <c r="J323" i="24"/>
  <c r="I323" i="24"/>
  <c r="H323" i="24"/>
  <c r="G323" i="24"/>
  <c r="F323" i="24"/>
  <c r="L322" i="24"/>
  <c r="E322" i="24"/>
  <c r="M320" i="24"/>
  <c r="K320" i="24"/>
  <c r="J320" i="24"/>
  <c r="I320" i="24"/>
  <c r="H320" i="24"/>
  <c r="G320" i="24"/>
  <c r="F320" i="24"/>
  <c r="L319" i="24"/>
  <c r="E319" i="24"/>
  <c r="N317" i="24"/>
  <c r="M317" i="24"/>
  <c r="K317" i="24"/>
  <c r="J317" i="24"/>
  <c r="I317" i="24"/>
  <c r="H317" i="24"/>
  <c r="G317" i="24"/>
  <c r="F317" i="24"/>
  <c r="L316" i="24"/>
  <c r="L318" i="24" s="1"/>
  <c r="M314" i="24"/>
  <c r="J314" i="24"/>
  <c r="I314" i="24"/>
  <c r="H314" i="24"/>
  <c r="G314" i="24"/>
  <c r="F314" i="24"/>
  <c r="L313" i="24"/>
  <c r="E313" i="24"/>
  <c r="M311" i="24"/>
  <c r="K311" i="24"/>
  <c r="J311" i="24"/>
  <c r="I311" i="24"/>
  <c r="H311" i="24"/>
  <c r="G311" i="24"/>
  <c r="F311" i="24"/>
  <c r="L310" i="24"/>
  <c r="E310" i="24"/>
  <c r="M308" i="24"/>
  <c r="K308" i="24"/>
  <c r="J308" i="24"/>
  <c r="I308" i="24"/>
  <c r="H308" i="24"/>
  <c r="G308" i="24"/>
  <c r="F308" i="24"/>
  <c r="L307" i="24"/>
  <c r="E307" i="24"/>
  <c r="M304" i="24"/>
  <c r="M305" i="24" s="1"/>
  <c r="K304" i="24"/>
  <c r="K305" i="24" s="1"/>
  <c r="J304" i="24"/>
  <c r="J305" i="24" s="1"/>
  <c r="I304" i="24"/>
  <c r="H304" i="24"/>
  <c r="H305" i="24" s="1"/>
  <c r="G304" i="24"/>
  <c r="G305" i="24" s="1"/>
  <c r="F304" i="24"/>
  <c r="F305" i="24" s="1"/>
  <c r="M288" i="24"/>
  <c r="M289" i="24" s="1"/>
  <c r="K288" i="24"/>
  <c r="K289" i="24" s="1"/>
  <c r="J288" i="24"/>
  <c r="I288" i="24"/>
  <c r="I289" i="24" s="1"/>
  <c r="H288" i="24"/>
  <c r="G288" i="24"/>
  <c r="G289" i="24" s="1"/>
  <c r="F288" i="24"/>
  <c r="M285" i="24"/>
  <c r="M286" i="24" s="1"/>
  <c r="K285" i="24"/>
  <c r="J285" i="24"/>
  <c r="J286" i="24" s="1"/>
  <c r="I285" i="24"/>
  <c r="H285" i="24"/>
  <c r="H286" i="24" s="1"/>
  <c r="G285" i="24"/>
  <c r="F285" i="24"/>
  <c r="F286" i="24" s="1"/>
  <c r="M283" i="24"/>
  <c r="K283" i="24"/>
  <c r="J283" i="24"/>
  <c r="I283" i="24"/>
  <c r="H283" i="24"/>
  <c r="G283" i="24"/>
  <c r="F283" i="24"/>
  <c r="L282" i="24"/>
  <c r="E282" i="24"/>
  <c r="M280" i="24"/>
  <c r="K280" i="24"/>
  <c r="J280" i="24"/>
  <c r="I280" i="24"/>
  <c r="H280" i="24"/>
  <c r="G280" i="24"/>
  <c r="F280" i="24"/>
  <c r="L279" i="24"/>
  <c r="L280" i="24" s="1"/>
  <c r="E279" i="24"/>
  <c r="M277" i="24"/>
  <c r="K277" i="24"/>
  <c r="J277" i="24"/>
  <c r="I277" i="24"/>
  <c r="H277" i="24"/>
  <c r="G277" i="24"/>
  <c r="F277" i="24"/>
  <c r="L276" i="24"/>
  <c r="E276" i="24"/>
  <c r="N276" i="24" s="1"/>
  <c r="N277" i="24" s="1"/>
  <c r="M274" i="24"/>
  <c r="K274" i="24"/>
  <c r="J274" i="24"/>
  <c r="I274" i="24"/>
  <c r="H274" i="24"/>
  <c r="G274" i="24"/>
  <c r="F274" i="24"/>
  <c r="L273" i="24"/>
  <c r="E273" i="24"/>
  <c r="M271" i="24"/>
  <c r="K271" i="24"/>
  <c r="J271" i="24"/>
  <c r="I271" i="24"/>
  <c r="H271" i="24"/>
  <c r="G271" i="24"/>
  <c r="F271" i="24"/>
  <c r="L270" i="24"/>
  <c r="L271" i="24" s="1"/>
  <c r="E270" i="24"/>
  <c r="N270" i="24" s="1"/>
  <c r="N271" i="24" s="1"/>
  <c r="M268" i="24"/>
  <c r="K268" i="24"/>
  <c r="J268" i="24"/>
  <c r="I268" i="24"/>
  <c r="H268" i="24"/>
  <c r="G268" i="24"/>
  <c r="F268" i="24"/>
  <c r="L267" i="24"/>
  <c r="E267" i="24"/>
  <c r="N267" i="24" s="1"/>
  <c r="N268" i="24" s="1"/>
  <c r="M265" i="24"/>
  <c r="K265" i="24"/>
  <c r="J265" i="24"/>
  <c r="I265" i="24"/>
  <c r="H265" i="24"/>
  <c r="G265" i="24"/>
  <c r="F265" i="24"/>
  <c r="L264" i="24"/>
  <c r="E264" i="24"/>
  <c r="M262" i="24"/>
  <c r="K262" i="24"/>
  <c r="J262" i="24"/>
  <c r="I262" i="24"/>
  <c r="H262" i="24"/>
  <c r="G262" i="24"/>
  <c r="F262" i="24"/>
  <c r="L261" i="24"/>
  <c r="E261" i="24"/>
  <c r="N261" i="24" s="1"/>
  <c r="N262" i="24" s="1"/>
  <c r="M259" i="24"/>
  <c r="K259" i="24"/>
  <c r="J259" i="24"/>
  <c r="I259" i="24"/>
  <c r="H259" i="24"/>
  <c r="G259" i="24"/>
  <c r="F259" i="24"/>
  <c r="L258" i="24"/>
  <c r="E258" i="24"/>
  <c r="N258" i="24" s="1"/>
  <c r="N259" i="24" s="1"/>
  <c r="M256" i="24"/>
  <c r="K256" i="24"/>
  <c r="J256" i="24"/>
  <c r="I256" i="24"/>
  <c r="H256" i="24"/>
  <c r="G256" i="24"/>
  <c r="F256" i="24"/>
  <c r="L255" i="24"/>
  <c r="L256" i="24" s="1"/>
  <c r="E255" i="24"/>
  <c r="M253" i="24"/>
  <c r="K253" i="24"/>
  <c r="J253" i="24"/>
  <c r="I253" i="24"/>
  <c r="H253" i="24"/>
  <c r="G253" i="24"/>
  <c r="F253" i="24"/>
  <c r="L252" i="24"/>
  <c r="E252" i="24"/>
  <c r="K250" i="24"/>
  <c r="J250" i="24"/>
  <c r="I250" i="24"/>
  <c r="H250" i="24"/>
  <c r="G250" i="24"/>
  <c r="F250" i="24"/>
  <c r="L249" i="24"/>
  <c r="E249" i="24"/>
  <c r="M246" i="24"/>
  <c r="M247" i="24" s="1"/>
  <c r="K246" i="24"/>
  <c r="J246" i="24"/>
  <c r="J247" i="24" s="1"/>
  <c r="I246" i="24"/>
  <c r="H246" i="24"/>
  <c r="H247" i="24" s="1"/>
  <c r="G246" i="24"/>
  <c r="F246" i="24"/>
  <c r="F247" i="24" s="1"/>
  <c r="M230" i="24"/>
  <c r="M231" i="24" s="1"/>
  <c r="K230" i="24"/>
  <c r="K231" i="24" s="1"/>
  <c r="J230" i="24"/>
  <c r="J231" i="24" s="1"/>
  <c r="I230" i="24"/>
  <c r="I231" i="24" s="1"/>
  <c r="H230" i="24"/>
  <c r="G230" i="24"/>
  <c r="G231" i="24" s="1"/>
  <c r="F230" i="24"/>
  <c r="F231" i="24" s="1"/>
  <c r="M227" i="24"/>
  <c r="M228" i="24" s="1"/>
  <c r="K227" i="24"/>
  <c r="J227" i="24"/>
  <c r="J228" i="24" s="1"/>
  <c r="I227" i="24"/>
  <c r="I228" i="24" s="1"/>
  <c r="H227" i="24"/>
  <c r="H228" i="24" s="1"/>
  <c r="G227" i="24"/>
  <c r="F227" i="24"/>
  <c r="F228" i="24" s="1"/>
  <c r="N225" i="24"/>
  <c r="M225" i="24"/>
  <c r="K225" i="24"/>
  <c r="J225" i="24"/>
  <c r="I225" i="24"/>
  <c r="H225" i="24"/>
  <c r="G225" i="24"/>
  <c r="F225" i="24"/>
  <c r="L224" i="24"/>
  <c r="J226" i="24"/>
  <c r="M222" i="24"/>
  <c r="K222" i="24"/>
  <c r="J222" i="24"/>
  <c r="I222" i="24"/>
  <c r="H222" i="24"/>
  <c r="G222" i="24"/>
  <c r="F222" i="24"/>
  <c r="L221" i="24"/>
  <c r="L222" i="24" s="1"/>
  <c r="E221" i="24"/>
  <c r="M219" i="24"/>
  <c r="K219" i="24"/>
  <c r="J219" i="24"/>
  <c r="I219" i="24"/>
  <c r="H219" i="24"/>
  <c r="G219" i="24"/>
  <c r="F219" i="24"/>
  <c r="L218" i="24"/>
  <c r="E218" i="24"/>
  <c r="M216" i="24"/>
  <c r="K216" i="24"/>
  <c r="J216" i="24"/>
  <c r="I216" i="24"/>
  <c r="H216" i="24"/>
  <c r="G216" i="24"/>
  <c r="F216" i="24"/>
  <c r="L215" i="24"/>
  <c r="L216" i="24" s="1"/>
  <c r="E215" i="24"/>
  <c r="M213" i="24"/>
  <c r="K213" i="24"/>
  <c r="J213" i="24"/>
  <c r="I213" i="24"/>
  <c r="H213" i="24"/>
  <c r="G213" i="24"/>
  <c r="F213" i="24"/>
  <c r="L212" i="24"/>
  <c r="E212" i="24"/>
  <c r="M210" i="24"/>
  <c r="K210" i="24"/>
  <c r="J210" i="24"/>
  <c r="I210" i="24"/>
  <c r="H210" i="24"/>
  <c r="G210" i="24"/>
  <c r="F210" i="24"/>
  <c r="L209" i="24"/>
  <c r="E209" i="24"/>
  <c r="M207" i="24"/>
  <c r="K207" i="24"/>
  <c r="J207" i="24"/>
  <c r="I207" i="24"/>
  <c r="H207" i="24"/>
  <c r="G207" i="24"/>
  <c r="F207" i="24"/>
  <c r="L206" i="24"/>
  <c r="E206" i="24"/>
  <c r="N206" i="24" s="1"/>
  <c r="N207" i="24" s="1"/>
  <c r="M204" i="24"/>
  <c r="K204" i="24"/>
  <c r="J204" i="24"/>
  <c r="I204" i="24"/>
  <c r="H204" i="24"/>
  <c r="G204" i="24"/>
  <c r="F204" i="24"/>
  <c r="L203" i="24"/>
  <c r="L204" i="24" s="1"/>
  <c r="E203" i="24"/>
  <c r="M201" i="24"/>
  <c r="K201" i="24"/>
  <c r="J201" i="24"/>
  <c r="I201" i="24"/>
  <c r="H201" i="24"/>
  <c r="G201" i="24"/>
  <c r="F201" i="24"/>
  <c r="L200" i="24"/>
  <c r="E200" i="24"/>
  <c r="M198" i="24"/>
  <c r="K198" i="24"/>
  <c r="J198" i="24"/>
  <c r="I198" i="24"/>
  <c r="H198" i="24"/>
  <c r="G198" i="24"/>
  <c r="F198" i="24"/>
  <c r="L197" i="24"/>
  <c r="L198" i="24" s="1"/>
  <c r="E197" i="24"/>
  <c r="N195" i="24"/>
  <c r="M195" i="24"/>
  <c r="K195" i="24"/>
  <c r="J195" i="24"/>
  <c r="I195" i="24"/>
  <c r="H195" i="24"/>
  <c r="G195" i="24"/>
  <c r="F195" i="24"/>
  <c r="L194" i="24"/>
  <c r="I196" i="24"/>
  <c r="N192" i="24"/>
  <c r="M192" i="24"/>
  <c r="K192" i="24"/>
  <c r="J192" i="24"/>
  <c r="I192" i="24"/>
  <c r="H192" i="24"/>
  <c r="G192" i="24"/>
  <c r="F192" i="24"/>
  <c r="L191" i="24"/>
  <c r="L192" i="24" s="1"/>
  <c r="K193" i="24"/>
  <c r="M188" i="24"/>
  <c r="K188" i="24"/>
  <c r="K189" i="24" s="1"/>
  <c r="J188" i="24"/>
  <c r="I188" i="24"/>
  <c r="I189" i="24" s="1"/>
  <c r="H188" i="24"/>
  <c r="H189" i="24" s="1"/>
  <c r="G188" i="24"/>
  <c r="G189" i="24" s="1"/>
  <c r="F188" i="24"/>
  <c r="N172" i="24"/>
  <c r="N173" i="24" s="1"/>
  <c r="M172" i="24"/>
  <c r="M173" i="24" s="1"/>
  <c r="K172" i="24"/>
  <c r="K173" i="24" s="1"/>
  <c r="J172" i="24"/>
  <c r="I172" i="24"/>
  <c r="I173" i="24" s="1"/>
  <c r="H172" i="24"/>
  <c r="G172" i="24"/>
  <c r="G173" i="24" s="1"/>
  <c r="F172" i="24"/>
  <c r="N169" i="24"/>
  <c r="N170" i="24" s="1"/>
  <c r="M169" i="24"/>
  <c r="M170" i="24" s="1"/>
  <c r="K169" i="24"/>
  <c r="J169" i="24"/>
  <c r="J170" i="24" s="1"/>
  <c r="I169" i="24"/>
  <c r="H169" i="24"/>
  <c r="H170" i="24" s="1"/>
  <c r="G169" i="24"/>
  <c r="F169" i="24"/>
  <c r="F170" i="24" s="1"/>
  <c r="N167" i="24"/>
  <c r="M167" i="24"/>
  <c r="K167" i="24"/>
  <c r="J167" i="24"/>
  <c r="I167" i="24"/>
  <c r="H167" i="24"/>
  <c r="G167" i="24"/>
  <c r="F167" i="24"/>
  <c r="L166" i="24"/>
  <c r="N164" i="24"/>
  <c r="M164" i="24"/>
  <c r="K164" i="24"/>
  <c r="J164" i="24"/>
  <c r="I164" i="24"/>
  <c r="H164" i="24"/>
  <c r="G164" i="24"/>
  <c r="F164" i="24"/>
  <c r="L163" i="24"/>
  <c r="L164" i="24" s="1"/>
  <c r="I165" i="24"/>
  <c r="N161" i="24"/>
  <c r="M161" i="24"/>
  <c r="K161" i="24"/>
  <c r="J161" i="24"/>
  <c r="I161" i="24"/>
  <c r="H161" i="24"/>
  <c r="G161" i="24"/>
  <c r="F161" i="24"/>
  <c r="L160" i="24"/>
  <c r="N158" i="24"/>
  <c r="M158" i="24"/>
  <c r="K158" i="24"/>
  <c r="J158" i="24"/>
  <c r="I158" i="24"/>
  <c r="H158" i="24"/>
  <c r="G158" i="24"/>
  <c r="F158" i="24"/>
  <c r="L157" i="24"/>
  <c r="K159" i="24"/>
  <c r="N155" i="24"/>
  <c r="M155" i="24"/>
  <c r="K155" i="24"/>
  <c r="J155" i="24"/>
  <c r="I155" i="24"/>
  <c r="H155" i="24"/>
  <c r="G155" i="24"/>
  <c r="F155" i="24"/>
  <c r="J156" i="24"/>
  <c r="N152" i="24"/>
  <c r="M152" i="24"/>
  <c r="K152" i="24"/>
  <c r="J152" i="24"/>
  <c r="I152" i="24"/>
  <c r="H152" i="24"/>
  <c r="G152" i="24"/>
  <c r="F152" i="24"/>
  <c r="L152" i="24"/>
  <c r="I153" i="24"/>
  <c r="N149" i="24"/>
  <c r="M149" i="24"/>
  <c r="K149" i="24"/>
  <c r="J149" i="24"/>
  <c r="I149" i="24"/>
  <c r="H149" i="24"/>
  <c r="G149" i="24"/>
  <c r="F149" i="24"/>
  <c r="H150" i="24"/>
  <c r="N146" i="24"/>
  <c r="M146" i="24"/>
  <c r="K146" i="24"/>
  <c r="J146" i="24"/>
  <c r="I146" i="24"/>
  <c r="H146" i="24"/>
  <c r="G146" i="24"/>
  <c r="F146" i="24"/>
  <c r="L146" i="24"/>
  <c r="K147" i="24"/>
  <c r="N143" i="24"/>
  <c r="M143" i="24"/>
  <c r="K143" i="24"/>
  <c r="J143" i="24"/>
  <c r="I143" i="24"/>
  <c r="H143" i="24"/>
  <c r="G143" i="24"/>
  <c r="F143" i="24"/>
  <c r="J144" i="24"/>
  <c r="N140" i="24"/>
  <c r="M140" i="24"/>
  <c r="K140" i="24"/>
  <c r="J140" i="24"/>
  <c r="I140" i="24"/>
  <c r="H140" i="24"/>
  <c r="G140" i="24"/>
  <c r="F140" i="24"/>
  <c r="L140" i="24"/>
  <c r="I141" i="24"/>
  <c r="N137" i="24"/>
  <c r="M137" i="24"/>
  <c r="K137" i="24"/>
  <c r="J137" i="24"/>
  <c r="I137" i="24"/>
  <c r="H137" i="24"/>
  <c r="G137" i="24"/>
  <c r="F137" i="24"/>
  <c r="N134" i="24"/>
  <c r="M134" i="24"/>
  <c r="K134" i="24"/>
  <c r="J134" i="24"/>
  <c r="I134" i="24"/>
  <c r="H134" i="24"/>
  <c r="G134" i="24"/>
  <c r="F134" i="24"/>
  <c r="L134" i="24"/>
  <c r="K135" i="24"/>
  <c r="N131" i="24"/>
  <c r="M130" i="24"/>
  <c r="M131" i="24" s="1"/>
  <c r="K130" i="24"/>
  <c r="K131" i="24" s="1"/>
  <c r="J130" i="24"/>
  <c r="I130" i="24"/>
  <c r="I131" i="24" s="1"/>
  <c r="H130" i="24"/>
  <c r="G131" i="24"/>
  <c r="F130" i="24"/>
  <c r="N114" i="24"/>
  <c r="N115" i="24" s="1"/>
  <c r="M114" i="24"/>
  <c r="M115" i="24" s="1"/>
  <c r="K114" i="24"/>
  <c r="K115" i="24" s="1"/>
  <c r="J114" i="24"/>
  <c r="J115" i="24" s="1"/>
  <c r="I114" i="24"/>
  <c r="I115" i="24" s="1"/>
  <c r="H114" i="24"/>
  <c r="G114" i="24"/>
  <c r="G115" i="24" s="1"/>
  <c r="F114" i="24"/>
  <c r="F115" i="24" s="1"/>
  <c r="N111" i="24"/>
  <c r="N112" i="24" s="1"/>
  <c r="M111" i="24"/>
  <c r="M112" i="24" s="1"/>
  <c r="K111" i="24"/>
  <c r="J111" i="24"/>
  <c r="J112" i="24" s="1"/>
  <c r="I111" i="24"/>
  <c r="I112" i="24" s="1"/>
  <c r="H111" i="24"/>
  <c r="H112" i="24" s="1"/>
  <c r="G111" i="24"/>
  <c r="F111" i="24"/>
  <c r="F112" i="24" s="1"/>
  <c r="N109" i="24"/>
  <c r="K109" i="24"/>
  <c r="J109" i="24"/>
  <c r="I109" i="24"/>
  <c r="H109" i="24"/>
  <c r="G109" i="24"/>
  <c r="F109" i="24"/>
  <c r="L108" i="24"/>
  <c r="L109" i="24" s="1"/>
  <c r="J110" i="24"/>
  <c r="N106" i="24"/>
  <c r="K106" i="24"/>
  <c r="J106" i="24"/>
  <c r="I106" i="24"/>
  <c r="H106" i="24"/>
  <c r="G106" i="24"/>
  <c r="F106" i="24"/>
  <c r="L105" i="24"/>
  <c r="L106" i="24" s="1"/>
  <c r="I107" i="24"/>
  <c r="N103" i="24"/>
  <c r="K103" i="24"/>
  <c r="J103" i="24"/>
  <c r="I103" i="24"/>
  <c r="H103" i="24"/>
  <c r="G103" i="24"/>
  <c r="F103" i="24"/>
  <c r="L102" i="24"/>
  <c r="H104" i="24"/>
  <c r="N100" i="24"/>
  <c r="M100" i="24"/>
  <c r="K100" i="24"/>
  <c r="J100" i="24"/>
  <c r="I100" i="24"/>
  <c r="H100" i="24"/>
  <c r="G100" i="24"/>
  <c r="F100" i="24"/>
  <c r="L99" i="24"/>
  <c r="L100" i="24" s="1"/>
  <c r="K101" i="24"/>
  <c r="N97" i="24"/>
  <c r="M97" i="24"/>
  <c r="K97" i="24"/>
  <c r="J97" i="24"/>
  <c r="I97" i="24"/>
  <c r="H97" i="24"/>
  <c r="G97" i="24"/>
  <c r="F97" i="24"/>
  <c r="J98" i="24"/>
  <c r="N94" i="24"/>
  <c r="M94" i="24"/>
  <c r="K94" i="24"/>
  <c r="J94" i="24"/>
  <c r="I94" i="24"/>
  <c r="H94" i="24"/>
  <c r="G94" i="24"/>
  <c r="F94" i="24"/>
  <c r="L93" i="24"/>
  <c r="L94" i="24" s="1"/>
  <c r="I95" i="24"/>
  <c r="N91" i="24"/>
  <c r="M91" i="24"/>
  <c r="K91" i="24"/>
  <c r="J91" i="24"/>
  <c r="I91" i="24"/>
  <c r="H91" i="24"/>
  <c r="G91" i="24"/>
  <c r="F91" i="24"/>
  <c r="H92" i="24"/>
  <c r="N88" i="24"/>
  <c r="M88" i="24"/>
  <c r="K88" i="24"/>
  <c r="J88" i="24"/>
  <c r="I88" i="24"/>
  <c r="H88" i="24"/>
  <c r="G88" i="24"/>
  <c r="L87" i="24"/>
  <c r="N85" i="24"/>
  <c r="M85" i="24"/>
  <c r="K85" i="24"/>
  <c r="J85" i="24"/>
  <c r="I85" i="24"/>
  <c r="H85" i="24"/>
  <c r="G85" i="24"/>
  <c r="F85" i="24"/>
  <c r="L84" i="24"/>
  <c r="J86" i="24"/>
  <c r="N82" i="24"/>
  <c r="M82" i="24"/>
  <c r="K82" i="24"/>
  <c r="J82" i="24"/>
  <c r="I82" i="24"/>
  <c r="H82" i="24"/>
  <c r="G82" i="24"/>
  <c r="F82" i="24"/>
  <c r="L81" i="24"/>
  <c r="L82" i="24" s="1"/>
  <c r="N79" i="24"/>
  <c r="M79" i="24"/>
  <c r="K79" i="24"/>
  <c r="J79" i="24"/>
  <c r="I79" i="24"/>
  <c r="H79" i="24"/>
  <c r="G79" i="24"/>
  <c r="F79" i="24"/>
  <c r="N76" i="24"/>
  <c r="M76" i="24"/>
  <c r="K76" i="24"/>
  <c r="J76" i="24"/>
  <c r="I76" i="24"/>
  <c r="H76" i="24"/>
  <c r="G76" i="24"/>
  <c r="F76" i="24"/>
  <c r="L75" i="24"/>
  <c r="L76" i="24" s="1"/>
  <c r="K77" i="24"/>
  <c r="N72" i="24"/>
  <c r="N73" i="24" s="1"/>
  <c r="M72" i="24"/>
  <c r="M73" i="24" s="1"/>
  <c r="K72" i="24"/>
  <c r="J72" i="24"/>
  <c r="I72" i="24"/>
  <c r="I73" i="24" s="1"/>
  <c r="H72" i="24"/>
  <c r="H73" i="24" s="1"/>
  <c r="G72" i="24"/>
  <c r="G73" i="24" s="1"/>
  <c r="F72" i="24"/>
  <c r="N56" i="24"/>
  <c r="N57" i="24" s="1"/>
  <c r="M56" i="24"/>
  <c r="M57" i="24" s="1"/>
  <c r="K56" i="24"/>
  <c r="K57" i="24" s="1"/>
  <c r="J56" i="24"/>
  <c r="I56" i="24"/>
  <c r="I57" i="24" s="1"/>
  <c r="H56" i="24"/>
  <c r="G56" i="24"/>
  <c r="G57" i="24" s="1"/>
  <c r="F56" i="24"/>
  <c r="N53" i="24"/>
  <c r="N54" i="24" s="1"/>
  <c r="M53" i="24"/>
  <c r="M54" i="24" s="1"/>
  <c r="K53" i="24"/>
  <c r="J53" i="24"/>
  <c r="J54" i="24" s="1"/>
  <c r="I53" i="24"/>
  <c r="H53" i="24"/>
  <c r="H54" i="24" s="1"/>
  <c r="G53" i="24"/>
  <c r="F53" i="24"/>
  <c r="F54" i="24" s="1"/>
  <c r="N51" i="24"/>
  <c r="M51" i="24"/>
  <c r="K51" i="24"/>
  <c r="J51" i="24"/>
  <c r="I51" i="24"/>
  <c r="H51" i="24"/>
  <c r="G51" i="24"/>
  <c r="F51" i="24"/>
  <c r="L50" i="24"/>
  <c r="J52" i="24"/>
  <c r="M48" i="24"/>
  <c r="J48" i="24"/>
  <c r="I48" i="24"/>
  <c r="H48" i="24"/>
  <c r="G48" i="24"/>
  <c r="F48" i="24"/>
  <c r="L47" i="24"/>
  <c r="L48" i="24" s="1"/>
  <c r="I49" i="24"/>
  <c r="N45" i="24"/>
  <c r="M45" i="24"/>
  <c r="K45" i="24"/>
  <c r="J45" i="24"/>
  <c r="I45" i="24"/>
  <c r="H45" i="24"/>
  <c r="G45" i="24"/>
  <c r="F45" i="24"/>
  <c r="L44" i="24"/>
  <c r="H46" i="24"/>
  <c r="N42" i="24"/>
  <c r="M42" i="24"/>
  <c r="K42" i="24"/>
  <c r="J42" i="24"/>
  <c r="I42" i="24"/>
  <c r="H42" i="24"/>
  <c r="G42" i="24"/>
  <c r="F42" i="24"/>
  <c r="L41" i="24"/>
  <c r="L42" i="24" s="1"/>
  <c r="K43" i="24"/>
  <c r="I40" i="24"/>
  <c r="M39" i="24"/>
  <c r="K39" i="24"/>
  <c r="J39" i="24"/>
  <c r="I39" i="24"/>
  <c r="H39" i="24"/>
  <c r="G39" i="24"/>
  <c r="F39" i="24"/>
  <c r="L38" i="24"/>
  <c r="J40" i="24"/>
  <c r="M36" i="24"/>
  <c r="K36" i="24"/>
  <c r="J36" i="24"/>
  <c r="I36" i="24"/>
  <c r="H36" i="24"/>
  <c r="G36" i="24"/>
  <c r="F36" i="24"/>
  <c r="L35" i="24"/>
  <c r="L36" i="24" s="1"/>
  <c r="I37" i="24"/>
  <c r="M33" i="24"/>
  <c r="K33" i="24"/>
  <c r="J33" i="24"/>
  <c r="I33" i="24"/>
  <c r="H33" i="24"/>
  <c r="G33" i="24"/>
  <c r="F33" i="24"/>
  <c r="L32" i="24"/>
  <c r="H34" i="24"/>
  <c r="M30" i="24"/>
  <c r="K30" i="24"/>
  <c r="J30" i="24"/>
  <c r="I30" i="24"/>
  <c r="H30" i="24"/>
  <c r="G30" i="24"/>
  <c r="F30" i="24"/>
  <c r="L29" i="24"/>
  <c r="L30" i="24" s="1"/>
  <c r="K31" i="24"/>
  <c r="N27" i="24"/>
  <c r="M27" i="24"/>
  <c r="K27" i="24"/>
  <c r="J27" i="24"/>
  <c r="I27" i="24"/>
  <c r="H27" i="24"/>
  <c r="G27" i="24"/>
  <c r="F27" i="24"/>
  <c r="L26" i="24"/>
  <c r="J28" i="24"/>
  <c r="N24" i="24"/>
  <c r="M24" i="24"/>
  <c r="K24" i="24"/>
  <c r="J24" i="24"/>
  <c r="I24" i="24"/>
  <c r="H24" i="24"/>
  <c r="G24" i="24"/>
  <c r="F24" i="24"/>
  <c r="L23" i="24"/>
  <c r="L24" i="24" s="1"/>
  <c r="I25" i="24"/>
  <c r="N21" i="24"/>
  <c r="M21" i="24"/>
  <c r="K21" i="24"/>
  <c r="J21" i="24"/>
  <c r="I21" i="24"/>
  <c r="H21" i="24"/>
  <c r="G21" i="24"/>
  <c r="F21" i="24"/>
  <c r="L20" i="24"/>
  <c r="H22" i="24"/>
  <c r="M18" i="24"/>
  <c r="L18" i="24"/>
  <c r="N14" i="24"/>
  <c r="N15" i="24" s="1"/>
  <c r="M15" i="24"/>
  <c r="K14" i="24"/>
  <c r="K15" i="24" s="1"/>
  <c r="J14" i="24"/>
  <c r="J15" i="24" s="1"/>
  <c r="I14" i="24"/>
  <c r="I15" i="24" s="1"/>
  <c r="H14" i="24"/>
  <c r="G14" i="24"/>
  <c r="G15" i="24" s="1"/>
  <c r="F14" i="24"/>
  <c r="F15" i="24" s="1"/>
  <c r="P55" i="23"/>
  <c r="P56" i="23" s="1"/>
  <c r="O55" i="23"/>
  <c r="O56" i="23" s="1"/>
  <c r="N55" i="23"/>
  <c r="N56" i="23" s="1"/>
  <c r="M55" i="23"/>
  <c r="L55" i="23"/>
  <c r="L56" i="23" s="1"/>
  <c r="K55" i="23"/>
  <c r="K56" i="23" s="1"/>
  <c r="J55" i="23"/>
  <c r="J56" i="23" s="1"/>
  <c r="I55" i="23"/>
  <c r="I56" i="23" s="1"/>
  <c r="H55" i="23"/>
  <c r="H56" i="23" s="1"/>
  <c r="G55" i="23"/>
  <c r="G56" i="23" s="1"/>
  <c r="F55" i="23"/>
  <c r="F56" i="23" s="1"/>
  <c r="P53" i="23"/>
  <c r="O52" i="23"/>
  <c r="O53" i="23" s="1"/>
  <c r="N52" i="23"/>
  <c r="N53" i="23" s="1"/>
  <c r="M52" i="23"/>
  <c r="M53" i="23" s="1"/>
  <c r="L52" i="23"/>
  <c r="L53" i="23" s="1"/>
  <c r="K52" i="23"/>
  <c r="K53" i="23" s="1"/>
  <c r="J52" i="23"/>
  <c r="I52" i="23"/>
  <c r="I53" i="23" s="1"/>
  <c r="H52" i="23"/>
  <c r="H53" i="23" s="1"/>
  <c r="G52" i="23"/>
  <c r="G53" i="23" s="1"/>
  <c r="F52" i="23"/>
  <c r="F53" i="23" s="1"/>
  <c r="P50" i="23"/>
  <c r="R50" i="23" s="1"/>
  <c r="M50" i="23"/>
  <c r="L50" i="23"/>
  <c r="K50" i="23"/>
  <c r="J50" i="23"/>
  <c r="I50" i="23"/>
  <c r="H50" i="23"/>
  <c r="G50" i="23"/>
  <c r="M51" i="23"/>
  <c r="P47" i="23"/>
  <c r="N47" i="23"/>
  <c r="M47" i="23"/>
  <c r="L47" i="23"/>
  <c r="K47" i="23"/>
  <c r="J47" i="23"/>
  <c r="I47" i="23"/>
  <c r="H47" i="23"/>
  <c r="G47" i="23"/>
  <c r="F47" i="23"/>
  <c r="M48" i="23"/>
  <c r="P44" i="23"/>
  <c r="N44" i="23"/>
  <c r="M44" i="23"/>
  <c r="L44" i="23"/>
  <c r="K44" i="23"/>
  <c r="J44" i="23"/>
  <c r="I44" i="23"/>
  <c r="H44" i="23"/>
  <c r="G44" i="23"/>
  <c r="F44" i="23"/>
  <c r="M45" i="23"/>
  <c r="P41" i="23"/>
  <c r="N41" i="23"/>
  <c r="M41" i="23"/>
  <c r="L41" i="23"/>
  <c r="K41" i="23"/>
  <c r="J41" i="23"/>
  <c r="I41" i="23"/>
  <c r="H41" i="23"/>
  <c r="G41" i="23"/>
  <c r="F41" i="23"/>
  <c r="M42" i="23"/>
  <c r="P38" i="23"/>
  <c r="O38" i="23"/>
  <c r="N38" i="23"/>
  <c r="M38" i="23"/>
  <c r="L38" i="23"/>
  <c r="K38" i="23"/>
  <c r="J38" i="23"/>
  <c r="I38" i="23"/>
  <c r="H38" i="23"/>
  <c r="G38" i="23"/>
  <c r="F38" i="23"/>
  <c r="P35" i="23"/>
  <c r="O35" i="23"/>
  <c r="N35" i="23"/>
  <c r="M35" i="23"/>
  <c r="L35" i="23"/>
  <c r="K35" i="23"/>
  <c r="J35" i="23"/>
  <c r="I35" i="23"/>
  <c r="H35" i="23"/>
  <c r="F35" i="23"/>
  <c r="I36" i="23"/>
  <c r="O32" i="23"/>
  <c r="N32" i="23"/>
  <c r="M32" i="23"/>
  <c r="L32" i="23"/>
  <c r="K32" i="23"/>
  <c r="I32" i="23"/>
  <c r="H32" i="23"/>
  <c r="G32" i="23"/>
  <c r="F32" i="23"/>
  <c r="E31" i="23"/>
  <c r="L33" i="23" s="1"/>
  <c r="P29" i="23"/>
  <c r="O29" i="23"/>
  <c r="N29" i="23"/>
  <c r="M29" i="23"/>
  <c r="L29" i="23"/>
  <c r="K29" i="23"/>
  <c r="J29" i="23"/>
  <c r="I29" i="23"/>
  <c r="H29" i="23"/>
  <c r="G29" i="23"/>
  <c r="F29" i="23"/>
  <c r="E28" i="23"/>
  <c r="L30" i="23" s="1"/>
  <c r="O26" i="23"/>
  <c r="N26" i="23"/>
  <c r="M26" i="23"/>
  <c r="L26" i="23"/>
  <c r="J26" i="23"/>
  <c r="I26" i="23"/>
  <c r="H26" i="23"/>
  <c r="G26" i="23"/>
  <c r="F26" i="23"/>
  <c r="E25" i="23"/>
  <c r="N27" i="23" s="1"/>
  <c r="O23" i="23"/>
  <c r="L23" i="23"/>
  <c r="K23" i="23"/>
  <c r="J23" i="23"/>
  <c r="I23" i="23"/>
  <c r="H23" i="23"/>
  <c r="G23" i="23"/>
  <c r="F23" i="23"/>
  <c r="E22" i="23"/>
  <c r="O20" i="23"/>
  <c r="N20" i="23"/>
  <c r="L20" i="23"/>
  <c r="K20" i="23"/>
  <c r="J20" i="23"/>
  <c r="I20" i="23"/>
  <c r="H20" i="23"/>
  <c r="G20" i="23"/>
  <c r="F20" i="23"/>
  <c r="M20" i="23"/>
  <c r="O17" i="23"/>
  <c r="N17" i="23"/>
  <c r="M17" i="23"/>
  <c r="L17" i="23"/>
  <c r="K17" i="23"/>
  <c r="I17" i="23"/>
  <c r="H17" i="23"/>
  <c r="G17" i="23"/>
  <c r="F17" i="23"/>
  <c r="M18" i="23"/>
  <c r="O13" i="23"/>
  <c r="N13" i="23"/>
  <c r="M13" i="23"/>
  <c r="L13" i="23"/>
  <c r="K13" i="23"/>
  <c r="I13" i="23"/>
  <c r="H13" i="23"/>
  <c r="F13" i="23"/>
  <c r="L388" i="24" l="1"/>
  <c r="L339" i="24"/>
  <c r="L327" i="24"/>
  <c r="L324" i="24"/>
  <c r="L321" i="24"/>
  <c r="L309" i="24"/>
  <c r="N398" i="24"/>
  <c r="N399" i="24" s="1"/>
  <c r="F400" i="24"/>
  <c r="H400" i="24"/>
  <c r="I400" i="24"/>
  <c r="K400" i="24"/>
  <c r="J400" i="24"/>
  <c r="G400" i="24"/>
  <c r="L400" i="24"/>
  <c r="L396" i="24"/>
  <c r="L397" i="24"/>
  <c r="N395" i="24"/>
  <c r="N396" i="24" s="1"/>
  <c r="G397" i="24"/>
  <c r="K397" i="24"/>
  <c r="J397" i="24"/>
  <c r="I397" i="24"/>
  <c r="H397" i="24"/>
  <c r="F397" i="24"/>
  <c r="L393" i="24"/>
  <c r="L394" i="24"/>
  <c r="K394" i="24"/>
  <c r="J394" i="24"/>
  <c r="I394" i="24"/>
  <c r="H394" i="24"/>
  <c r="F394" i="24"/>
  <c r="G394" i="24"/>
  <c r="J405" i="24"/>
  <c r="L390" i="24"/>
  <c r="L391" i="24"/>
  <c r="I405" i="24"/>
  <c r="K405" i="24"/>
  <c r="G405" i="24"/>
  <c r="J391" i="24"/>
  <c r="I391" i="24"/>
  <c r="H391" i="24"/>
  <c r="G391" i="24"/>
  <c r="F391" i="24"/>
  <c r="K391" i="24"/>
  <c r="F405" i="24"/>
  <c r="F402" i="24"/>
  <c r="H402" i="24"/>
  <c r="I402" i="24"/>
  <c r="J402" i="24"/>
  <c r="H388" i="24"/>
  <c r="G388" i="24"/>
  <c r="F388" i="24"/>
  <c r="K388" i="24"/>
  <c r="J388" i="24"/>
  <c r="I388" i="24"/>
  <c r="G385" i="24"/>
  <c r="F385" i="24"/>
  <c r="K385" i="24"/>
  <c r="J385" i="24"/>
  <c r="I385" i="24"/>
  <c r="H385" i="24"/>
  <c r="L384" i="24"/>
  <c r="L385" i="24"/>
  <c r="F382" i="24"/>
  <c r="I382" i="24"/>
  <c r="K382" i="24"/>
  <c r="J382" i="24"/>
  <c r="H382" i="24"/>
  <c r="G382" i="24"/>
  <c r="L381" i="24"/>
  <c r="L382" i="24"/>
  <c r="G379" i="24"/>
  <c r="K379" i="24"/>
  <c r="J379" i="24"/>
  <c r="I379" i="24"/>
  <c r="H379" i="24"/>
  <c r="F379" i="24"/>
  <c r="L378" i="24"/>
  <c r="L379" i="24"/>
  <c r="N374" i="24"/>
  <c r="N375" i="24" s="1"/>
  <c r="K376" i="24"/>
  <c r="J376" i="24"/>
  <c r="I376" i="24"/>
  <c r="H376" i="24"/>
  <c r="G376" i="24"/>
  <c r="F376" i="24"/>
  <c r="L375" i="24"/>
  <c r="L376" i="24"/>
  <c r="K373" i="24"/>
  <c r="J373" i="24"/>
  <c r="I373" i="24"/>
  <c r="H373" i="24"/>
  <c r="G373" i="24"/>
  <c r="F373" i="24"/>
  <c r="L372" i="24"/>
  <c r="L373" i="24"/>
  <c r="N368" i="24"/>
  <c r="N369" i="24" s="1"/>
  <c r="J370" i="24"/>
  <c r="I370" i="24"/>
  <c r="H370" i="24"/>
  <c r="G370" i="24"/>
  <c r="F370" i="24"/>
  <c r="K370" i="24"/>
  <c r="L369" i="24"/>
  <c r="L370" i="24"/>
  <c r="G363" i="24"/>
  <c r="H363" i="24"/>
  <c r="I363" i="24"/>
  <c r="L366" i="24"/>
  <c r="L367" i="24"/>
  <c r="K363" i="24"/>
  <c r="N365" i="24"/>
  <c r="N366" i="24" s="1"/>
  <c r="I367" i="24"/>
  <c r="H367" i="24"/>
  <c r="G367" i="24"/>
  <c r="F367" i="24"/>
  <c r="J367" i="24"/>
  <c r="K367" i="24"/>
  <c r="G342" i="24"/>
  <c r="F342" i="24"/>
  <c r="H342" i="24"/>
  <c r="K342" i="24"/>
  <c r="J342" i="24"/>
  <c r="I342" i="24"/>
  <c r="L342" i="24"/>
  <c r="N337" i="24"/>
  <c r="N338" i="24" s="1"/>
  <c r="F339" i="24"/>
  <c r="H339" i="24"/>
  <c r="I339" i="24"/>
  <c r="K339" i="24"/>
  <c r="G339" i="24"/>
  <c r="J339" i="24"/>
  <c r="L336" i="24"/>
  <c r="N334" i="24"/>
  <c r="N335" i="24" s="1"/>
  <c r="K336" i="24"/>
  <c r="J336" i="24"/>
  <c r="I336" i="24"/>
  <c r="H336" i="24"/>
  <c r="G336" i="24"/>
  <c r="F336" i="24"/>
  <c r="K333" i="24"/>
  <c r="J333" i="24"/>
  <c r="I333" i="24"/>
  <c r="H333" i="24"/>
  <c r="G333" i="24"/>
  <c r="F333" i="24"/>
  <c r="L333" i="24"/>
  <c r="K330" i="24"/>
  <c r="I330" i="24"/>
  <c r="H330" i="24"/>
  <c r="G330" i="24"/>
  <c r="F330" i="24"/>
  <c r="J330" i="24"/>
  <c r="L329" i="24"/>
  <c r="L330" i="24"/>
  <c r="J327" i="24"/>
  <c r="I327" i="24"/>
  <c r="H327" i="24"/>
  <c r="G327" i="24"/>
  <c r="F327" i="24"/>
  <c r="K327" i="24"/>
  <c r="N322" i="24"/>
  <c r="N323" i="24" s="1"/>
  <c r="I324" i="24"/>
  <c r="H324" i="24"/>
  <c r="G324" i="24"/>
  <c r="F324" i="24"/>
  <c r="K324" i="24"/>
  <c r="J324" i="24"/>
  <c r="N319" i="24"/>
  <c r="N320" i="24" s="1"/>
  <c r="H321" i="24"/>
  <c r="I321" i="24"/>
  <c r="G321" i="24"/>
  <c r="F321" i="24"/>
  <c r="K321" i="24"/>
  <c r="J321" i="24"/>
  <c r="F315" i="24"/>
  <c r="K315" i="24"/>
  <c r="J315" i="24"/>
  <c r="I315" i="24"/>
  <c r="H315" i="24"/>
  <c r="G315" i="24"/>
  <c r="L315" i="24"/>
  <c r="L311" i="24"/>
  <c r="L312" i="24"/>
  <c r="N310" i="24"/>
  <c r="N311" i="24" s="1"/>
  <c r="G312" i="24"/>
  <c r="F312" i="24"/>
  <c r="K312" i="24"/>
  <c r="J312" i="24"/>
  <c r="I312" i="24"/>
  <c r="H312" i="24"/>
  <c r="N307" i="24"/>
  <c r="N308" i="24" s="1"/>
  <c r="K309" i="24"/>
  <c r="J309" i="24"/>
  <c r="I309" i="24"/>
  <c r="H309" i="24"/>
  <c r="G309" i="24"/>
  <c r="F309" i="24"/>
  <c r="F14" i="23"/>
  <c r="L458" i="24"/>
  <c r="N456" i="24"/>
  <c r="N457" i="24" s="1"/>
  <c r="H455" i="24"/>
  <c r="N453" i="24"/>
  <c r="N454" i="24" s="1"/>
  <c r="I452" i="24"/>
  <c r="N450" i="24"/>
  <c r="N451" i="24" s="1"/>
  <c r="N448" i="24"/>
  <c r="N445" i="24"/>
  <c r="H443" i="24"/>
  <c r="N441" i="24"/>
  <c r="N442" i="24" s="1"/>
  <c r="N435" i="24"/>
  <c r="N436" i="24" s="1"/>
  <c r="N430" i="24"/>
  <c r="N392" i="24"/>
  <c r="N393" i="24" s="1"/>
  <c r="N389" i="24"/>
  <c r="N386" i="24"/>
  <c r="N384" i="24"/>
  <c r="N380" i="24"/>
  <c r="N381" i="24" s="1"/>
  <c r="N377" i="24"/>
  <c r="N378" i="24" s="1"/>
  <c r="N371" i="24"/>
  <c r="N372" i="24" s="1"/>
  <c r="N340" i="24"/>
  <c r="N341" i="24" s="1"/>
  <c r="N331" i="24"/>
  <c r="N328" i="24"/>
  <c r="N325" i="24"/>
  <c r="N326" i="24" s="1"/>
  <c r="L317" i="24"/>
  <c r="N313" i="24"/>
  <c r="N314" i="24" s="1"/>
  <c r="J284" i="24"/>
  <c r="N282" i="24"/>
  <c r="N283" i="24" s="1"/>
  <c r="F275" i="24"/>
  <c r="N273" i="24"/>
  <c r="N274" i="24" s="1"/>
  <c r="I281" i="24"/>
  <c r="N279" i="24"/>
  <c r="J266" i="24"/>
  <c r="N264" i="24"/>
  <c r="N265" i="24" s="1"/>
  <c r="H254" i="24"/>
  <c r="N252" i="24"/>
  <c r="N253" i="24" s="1"/>
  <c r="N249" i="24"/>
  <c r="N250" i="24" s="1"/>
  <c r="F251" i="24"/>
  <c r="G251" i="24"/>
  <c r="K251" i="24"/>
  <c r="J251" i="24"/>
  <c r="I251" i="24"/>
  <c r="H251" i="24"/>
  <c r="I257" i="24"/>
  <c r="N255" i="24"/>
  <c r="K223" i="24"/>
  <c r="N221" i="24"/>
  <c r="N222" i="24" s="1"/>
  <c r="I220" i="24"/>
  <c r="N218" i="24"/>
  <c r="N219" i="24" s="1"/>
  <c r="K217" i="24"/>
  <c r="N215" i="24"/>
  <c r="J214" i="24"/>
  <c r="N212" i="24"/>
  <c r="H211" i="24"/>
  <c r="N209" i="24"/>
  <c r="N210" i="24" s="1"/>
  <c r="K205" i="24"/>
  <c r="N203" i="24"/>
  <c r="N204" i="24" s="1"/>
  <c r="J202" i="24"/>
  <c r="N200" i="24"/>
  <c r="N201" i="24" s="1"/>
  <c r="N197" i="24"/>
  <c r="L88" i="24"/>
  <c r="L89" i="24"/>
  <c r="O444" i="24"/>
  <c r="Q444" i="24" s="1"/>
  <c r="E459" i="24"/>
  <c r="I461" i="24" s="1"/>
  <c r="L158" i="24"/>
  <c r="AF162" i="24"/>
  <c r="K73" i="24"/>
  <c r="P72" i="24"/>
  <c r="R72" i="24" s="1"/>
  <c r="N24" i="23"/>
  <c r="N23" i="23"/>
  <c r="J449" i="24"/>
  <c r="G449" i="24"/>
  <c r="E420" i="24"/>
  <c r="F422" i="24" s="1"/>
  <c r="M39" i="23"/>
  <c r="E52" i="23"/>
  <c r="G54" i="23" s="1"/>
  <c r="J211" i="24"/>
  <c r="E259" i="24"/>
  <c r="K260" i="24"/>
  <c r="F260" i="24"/>
  <c r="E277" i="24"/>
  <c r="I278" i="24"/>
  <c r="E311" i="24"/>
  <c r="L277" i="24"/>
  <c r="L278" i="24"/>
  <c r="E314" i="24"/>
  <c r="I83" i="24"/>
  <c r="I269" i="24"/>
  <c r="F269" i="24"/>
  <c r="O432" i="24"/>
  <c r="F434" i="24"/>
  <c r="H446" i="24"/>
  <c r="E445" i="24"/>
  <c r="H431" i="24"/>
  <c r="F431" i="24"/>
  <c r="J437" i="24"/>
  <c r="F437" i="24"/>
  <c r="H434" i="24"/>
  <c r="I440" i="24"/>
  <c r="F440" i="24"/>
  <c r="I428" i="24"/>
  <c r="F428" i="24"/>
  <c r="H458" i="24"/>
  <c r="E451" i="24"/>
  <c r="G266" i="24"/>
  <c r="I208" i="24"/>
  <c r="E188" i="24"/>
  <c r="K190" i="24" s="1"/>
  <c r="H162" i="24"/>
  <c r="J162" i="24"/>
  <c r="J168" i="24"/>
  <c r="O166" i="24"/>
  <c r="H138" i="24"/>
  <c r="E130" i="24"/>
  <c r="O130" i="24" s="1"/>
  <c r="Q130" i="24" s="1"/>
  <c r="H80" i="24"/>
  <c r="M33" i="23"/>
  <c r="E32" i="23"/>
  <c r="R32" i="23" s="1"/>
  <c r="L21" i="23"/>
  <c r="E13" i="23"/>
  <c r="F15" i="23" s="1"/>
  <c r="G33" i="23"/>
  <c r="L250" i="24"/>
  <c r="L262" i="24"/>
  <c r="I266" i="24"/>
  <c r="E280" i="24"/>
  <c r="J24" i="23"/>
  <c r="G110" i="24"/>
  <c r="K266" i="24"/>
  <c r="E250" i="24"/>
  <c r="E262" i="24"/>
  <c r="L268" i="24"/>
  <c r="L269" i="24"/>
  <c r="L259" i="24"/>
  <c r="L260" i="24"/>
  <c r="L266" i="24"/>
  <c r="E268" i="24"/>
  <c r="J269" i="24"/>
  <c r="G269" i="24"/>
  <c r="K269" i="24"/>
  <c r="H269" i="24"/>
  <c r="E288" i="24"/>
  <c r="H290" i="24" s="1"/>
  <c r="E308" i="24"/>
  <c r="E335" i="24"/>
  <c r="E427" i="24"/>
  <c r="K428" i="24"/>
  <c r="I455" i="24"/>
  <c r="K452" i="24"/>
  <c r="I443" i="24"/>
  <c r="J455" i="24"/>
  <c r="K455" i="24"/>
  <c r="E454" i="24"/>
  <c r="G455" i="24"/>
  <c r="L462" i="24"/>
  <c r="L463" i="24" s="1"/>
  <c r="J452" i="24"/>
  <c r="G452" i="24"/>
  <c r="L446" i="24"/>
  <c r="J443" i="24"/>
  <c r="E442" i="24"/>
  <c r="G443" i="24"/>
  <c r="K443" i="24"/>
  <c r="G428" i="24"/>
  <c r="L434" i="24"/>
  <c r="I431" i="24"/>
  <c r="J440" i="24"/>
  <c r="K440" i="24"/>
  <c r="E439" i="24"/>
  <c r="G440" i="24"/>
  <c r="J431" i="24"/>
  <c r="K431" i="24"/>
  <c r="E430" i="24"/>
  <c r="G431" i="24"/>
  <c r="L420" i="24"/>
  <c r="L421" i="24" s="1"/>
  <c r="J428" i="24"/>
  <c r="L459" i="24"/>
  <c r="L460" i="24" s="1"/>
  <c r="L448" i="24"/>
  <c r="K449" i="24"/>
  <c r="G437" i="24"/>
  <c r="K437" i="24"/>
  <c r="L424" i="24"/>
  <c r="K425" i="24"/>
  <c r="E390" i="24"/>
  <c r="E399" i="24"/>
  <c r="E378" i="24"/>
  <c r="E375" i="24"/>
  <c r="E387" i="24"/>
  <c r="E366" i="24"/>
  <c r="L343" i="24"/>
  <c r="L344" i="24" s="1"/>
  <c r="E341" i="24"/>
  <c r="L304" i="24"/>
  <c r="L305" i="24" s="1"/>
  <c r="E329" i="24"/>
  <c r="E326" i="24"/>
  <c r="E317" i="24"/>
  <c r="E304" i="24"/>
  <c r="E274" i="24"/>
  <c r="I284" i="24"/>
  <c r="K284" i="24"/>
  <c r="L284" i="24"/>
  <c r="G284" i="24"/>
  <c r="I254" i="24"/>
  <c r="K254" i="24"/>
  <c r="E246" i="24"/>
  <c r="J248" i="24" s="1"/>
  <c r="L254" i="24"/>
  <c r="G254" i="24"/>
  <c r="I226" i="24"/>
  <c r="K226" i="24"/>
  <c r="L226" i="24"/>
  <c r="E225" i="24"/>
  <c r="L227" i="24"/>
  <c r="L228" i="24" s="1"/>
  <c r="G226" i="24"/>
  <c r="H226" i="24"/>
  <c r="F223" i="24"/>
  <c r="H217" i="24"/>
  <c r="I217" i="24"/>
  <c r="L217" i="24"/>
  <c r="E216" i="24"/>
  <c r="E213" i="24"/>
  <c r="K214" i="24"/>
  <c r="G214" i="24"/>
  <c r="L214" i="24"/>
  <c r="H214" i="24"/>
  <c r="I214" i="24"/>
  <c r="L211" i="24"/>
  <c r="F211" i="24"/>
  <c r="K211" i="24"/>
  <c r="M189" i="24"/>
  <c r="H205" i="24"/>
  <c r="H193" i="24"/>
  <c r="E204" i="24"/>
  <c r="I202" i="24"/>
  <c r="L202" i="24"/>
  <c r="K202" i="24"/>
  <c r="E201" i="24"/>
  <c r="G202" i="24"/>
  <c r="I193" i="24"/>
  <c r="L193" i="24"/>
  <c r="E192" i="24"/>
  <c r="F208" i="24"/>
  <c r="I205" i="24"/>
  <c r="L205" i="24"/>
  <c r="H202" i="24"/>
  <c r="L196" i="24"/>
  <c r="F196" i="24"/>
  <c r="K162" i="24"/>
  <c r="E161" i="24"/>
  <c r="L169" i="24"/>
  <c r="L170" i="24" s="1"/>
  <c r="G168" i="24"/>
  <c r="I168" i="24"/>
  <c r="L162" i="24"/>
  <c r="G156" i="24"/>
  <c r="K168" i="24"/>
  <c r="L168" i="24"/>
  <c r="G162" i="24"/>
  <c r="I162" i="24"/>
  <c r="K156" i="24"/>
  <c r="I156" i="24"/>
  <c r="I150" i="24"/>
  <c r="I144" i="24"/>
  <c r="L130" i="24"/>
  <c r="G138" i="24"/>
  <c r="I138" i="24"/>
  <c r="G144" i="24"/>
  <c r="K138" i="24"/>
  <c r="L138" i="24"/>
  <c r="K150" i="24"/>
  <c r="L150" i="24"/>
  <c r="G150" i="24"/>
  <c r="K144" i="24"/>
  <c r="L144" i="24"/>
  <c r="E100" i="24"/>
  <c r="H101" i="24"/>
  <c r="I110" i="24"/>
  <c r="L111" i="24"/>
  <c r="L112" i="24" s="1"/>
  <c r="K110" i="24"/>
  <c r="L110" i="24"/>
  <c r="I104" i="24"/>
  <c r="L101" i="24"/>
  <c r="K104" i="24"/>
  <c r="L104" i="24"/>
  <c r="G104" i="24"/>
  <c r="E97" i="24"/>
  <c r="K98" i="24"/>
  <c r="G98" i="24"/>
  <c r="H98" i="24"/>
  <c r="I98" i="24"/>
  <c r="G80" i="24"/>
  <c r="G86" i="24"/>
  <c r="L72" i="24"/>
  <c r="L73" i="24" s="1"/>
  <c r="E88" i="24"/>
  <c r="K86" i="24"/>
  <c r="L80" i="24"/>
  <c r="L77" i="24"/>
  <c r="H77" i="24"/>
  <c r="E76" i="24"/>
  <c r="I92" i="24"/>
  <c r="G92" i="24"/>
  <c r="K92" i="24"/>
  <c r="L92" i="24"/>
  <c r="H86" i="24"/>
  <c r="I86" i="24"/>
  <c r="I80" i="24"/>
  <c r="K80" i="24"/>
  <c r="G40" i="24"/>
  <c r="L53" i="24"/>
  <c r="L54" i="24" s="1"/>
  <c r="I52" i="24"/>
  <c r="G46" i="24"/>
  <c r="G52" i="24"/>
  <c r="I46" i="24"/>
  <c r="L46" i="24"/>
  <c r="K46" i="24"/>
  <c r="K40" i="24"/>
  <c r="G34" i="24"/>
  <c r="I34" i="24"/>
  <c r="H25" i="24"/>
  <c r="L14" i="24"/>
  <c r="L15" i="24" s="1"/>
  <c r="G28" i="24"/>
  <c r="L28" i="24"/>
  <c r="K34" i="24"/>
  <c r="L34" i="24"/>
  <c r="I28" i="24"/>
  <c r="K28" i="24"/>
  <c r="L25" i="24"/>
  <c r="K22" i="24"/>
  <c r="I22" i="24"/>
  <c r="L22" i="24"/>
  <c r="G22" i="24"/>
  <c r="N33" i="23"/>
  <c r="F33" i="23"/>
  <c r="E23" i="23"/>
  <c r="F24" i="23"/>
  <c r="E35" i="23"/>
  <c r="F36" i="23"/>
  <c r="G36" i="23"/>
  <c r="N36" i="23"/>
  <c r="I33" i="23"/>
  <c r="K33" i="23"/>
  <c r="I24" i="23"/>
  <c r="H18" i="23"/>
  <c r="N18" i="23"/>
  <c r="J48" i="23"/>
  <c r="E47" i="23"/>
  <c r="K48" i="23"/>
  <c r="G48" i="23"/>
  <c r="L48" i="23"/>
  <c r="H48" i="23"/>
  <c r="N48" i="23"/>
  <c r="J36" i="23"/>
  <c r="M36" i="23"/>
  <c r="K36" i="23"/>
  <c r="J33" i="23"/>
  <c r="H30" i="23"/>
  <c r="G27" i="23"/>
  <c r="H27" i="23"/>
  <c r="K27" i="23"/>
  <c r="L27" i="23"/>
  <c r="H21" i="23"/>
  <c r="K21" i="23"/>
  <c r="J18" i="23"/>
  <c r="E17" i="23"/>
  <c r="F18" i="23"/>
  <c r="K18" i="23"/>
  <c r="G18" i="23"/>
  <c r="L18" i="23"/>
  <c r="K52" i="24"/>
  <c r="L52" i="24"/>
  <c r="J42" i="23"/>
  <c r="E41" i="23"/>
  <c r="F42" i="23"/>
  <c r="K42" i="23"/>
  <c r="G42" i="23"/>
  <c r="L42" i="23"/>
  <c r="H42" i="23"/>
  <c r="N42" i="23"/>
  <c r="I463" i="24"/>
  <c r="I460" i="24"/>
  <c r="J421" i="24"/>
  <c r="L431" i="24"/>
  <c r="L430" i="24"/>
  <c r="L443" i="24"/>
  <c r="L442" i="24"/>
  <c r="L455" i="24"/>
  <c r="L454" i="24"/>
  <c r="I421" i="24"/>
  <c r="K434" i="24"/>
  <c r="G434" i="24"/>
  <c r="J434" i="24"/>
  <c r="E433" i="24"/>
  <c r="I434" i="24"/>
  <c r="K446" i="24"/>
  <c r="G446" i="24"/>
  <c r="J446" i="24"/>
  <c r="I446" i="24"/>
  <c r="K458" i="24"/>
  <c r="G458" i="24"/>
  <c r="J458" i="24"/>
  <c r="E457" i="24"/>
  <c r="I458" i="24"/>
  <c r="H425" i="24"/>
  <c r="L425" i="24"/>
  <c r="H437" i="24"/>
  <c r="L437" i="24"/>
  <c r="H449" i="24"/>
  <c r="L449" i="24"/>
  <c r="E462" i="24"/>
  <c r="I464" i="24" s="1"/>
  <c r="I425" i="24"/>
  <c r="H428" i="24"/>
  <c r="L428" i="24"/>
  <c r="I437" i="24"/>
  <c r="H440" i="24"/>
  <c r="L440" i="24"/>
  <c r="I449" i="24"/>
  <c r="H452" i="24"/>
  <c r="L452" i="24"/>
  <c r="J460" i="24"/>
  <c r="J463" i="24"/>
  <c r="G421" i="24"/>
  <c r="K421" i="24"/>
  <c r="E424" i="24"/>
  <c r="E436" i="24"/>
  <c r="E448" i="24"/>
  <c r="G460" i="24"/>
  <c r="K460" i="24"/>
  <c r="G463" i="24"/>
  <c r="K463" i="24"/>
  <c r="L399" i="24"/>
  <c r="L404" i="24"/>
  <c r="L401" i="24"/>
  <c r="E404" i="24"/>
  <c r="H406" i="24" s="1"/>
  <c r="L362" i="24"/>
  <c r="F363" i="24"/>
  <c r="J363" i="24"/>
  <c r="E372" i="24"/>
  <c r="E384" i="24"/>
  <c r="E396" i="24"/>
  <c r="E401" i="24"/>
  <c r="J403" i="24" s="1"/>
  <c r="G402" i="24"/>
  <c r="K402" i="24"/>
  <c r="H405" i="24"/>
  <c r="L387" i="24"/>
  <c r="E362" i="24"/>
  <c r="G364" i="24" s="1"/>
  <c r="E369" i="24"/>
  <c r="E381" i="24"/>
  <c r="E393" i="24"/>
  <c r="I305" i="24"/>
  <c r="E338" i="24"/>
  <c r="L308" i="24"/>
  <c r="L314" i="24"/>
  <c r="E323" i="24"/>
  <c r="L341" i="24"/>
  <c r="G344" i="24"/>
  <c r="K344" i="24"/>
  <c r="L326" i="24"/>
  <c r="H347" i="24"/>
  <c r="L346" i="24"/>
  <c r="L323" i="24"/>
  <c r="L335" i="24"/>
  <c r="L338" i="24"/>
  <c r="E346" i="24"/>
  <c r="H348" i="24" s="1"/>
  <c r="L320" i="24"/>
  <c r="L332" i="24"/>
  <c r="E343" i="24"/>
  <c r="E320" i="24"/>
  <c r="E332" i="24"/>
  <c r="E289" i="24"/>
  <c r="I247" i="24"/>
  <c r="F257" i="24"/>
  <c r="J257" i="24"/>
  <c r="L265" i="24"/>
  <c r="E271" i="24"/>
  <c r="F281" i="24"/>
  <c r="J281" i="24"/>
  <c r="L283" i="24"/>
  <c r="I286" i="24"/>
  <c r="L288" i="24"/>
  <c r="F289" i="24"/>
  <c r="J289" i="24"/>
  <c r="L246" i="24"/>
  <c r="F254" i="24"/>
  <c r="J254" i="24"/>
  <c r="G257" i="24"/>
  <c r="K257" i="24"/>
  <c r="E265" i="24"/>
  <c r="H266" i="24"/>
  <c r="G281" i="24"/>
  <c r="K281" i="24"/>
  <c r="E283" i="24"/>
  <c r="H284" i="24"/>
  <c r="L285" i="24"/>
  <c r="G247" i="24"/>
  <c r="K247" i="24"/>
  <c r="L253" i="24"/>
  <c r="E256" i="24"/>
  <c r="H257" i="24"/>
  <c r="L257" i="24"/>
  <c r="L274" i="24"/>
  <c r="H281" i="24"/>
  <c r="L281" i="24"/>
  <c r="E285" i="24"/>
  <c r="K287" i="24" s="1"/>
  <c r="G286" i="24"/>
  <c r="K286" i="24"/>
  <c r="H289" i="24"/>
  <c r="E253" i="24"/>
  <c r="F266" i="24"/>
  <c r="F284" i="24"/>
  <c r="F189" i="24"/>
  <c r="J189" i="24"/>
  <c r="I199" i="24"/>
  <c r="H199" i="24"/>
  <c r="E198" i="24"/>
  <c r="G199" i="24"/>
  <c r="L201" i="24"/>
  <c r="L199" i="24"/>
  <c r="L188" i="24"/>
  <c r="J199" i="24"/>
  <c r="H220" i="24"/>
  <c r="E219" i="24"/>
  <c r="K220" i="24"/>
  <c r="G220" i="24"/>
  <c r="E230" i="24"/>
  <c r="J220" i="24"/>
  <c r="K199" i="24"/>
  <c r="H208" i="24"/>
  <c r="E207" i="24"/>
  <c r="K208" i="24"/>
  <c r="G208" i="24"/>
  <c r="J208" i="24"/>
  <c r="L220" i="24"/>
  <c r="I223" i="24"/>
  <c r="H223" i="24"/>
  <c r="E222" i="24"/>
  <c r="G223" i="24"/>
  <c r="L225" i="24"/>
  <c r="G228" i="24"/>
  <c r="K228" i="24"/>
  <c r="H196" i="24"/>
  <c r="E195" i="24"/>
  <c r="K196" i="24"/>
  <c r="G196" i="24"/>
  <c r="J196" i="24"/>
  <c r="F199" i="24"/>
  <c r="L208" i="24"/>
  <c r="I211" i="24"/>
  <c r="E210" i="24"/>
  <c r="L210" i="24"/>
  <c r="G211" i="24"/>
  <c r="L213" i="24"/>
  <c r="F220" i="24"/>
  <c r="L223" i="24"/>
  <c r="J223" i="24"/>
  <c r="H231" i="24"/>
  <c r="L230" i="24"/>
  <c r="F193" i="24"/>
  <c r="J193" i="24"/>
  <c r="L195" i="24"/>
  <c r="F205" i="24"/>
  <c r="J205" i="24"/>
  <c r="L207" i="24"/>
  <c r="F217" i="24"/>
  <c r="J217" i="24"/>
  <c r="L219" i="24"/>
  <c r="E227" i="24"/>
  <c r="G229" i="24" s="1"/>
  <c r="G193" i="24"/>
  <c r="F202" i="24"/>
  <c r="G205" i="24"/>
  <c r="F214" i="24"/>
  <c r="G217" i="24"/>
  <c r="F226" i="24"/>
  <c r="H131" i="24"/>
  <c r="E134" i="24"/>
  <c r="H135" i="24"/>
  <c r="L135" i="24"/>
  <c r="F141" i="24"/>
  <c r="J141" i="24"/>
  <c r="L143" i="24"/>
  <c r="E146" i="24"/>
  <c r="H147" i="24"/>
  <c r="L147" i="24"/>
  <c r="F153" i="24"/>
  <c r="J153" i="24"/>
  <c r="L155" i="24"/>
  <c r="E158" i="24"/>
  <c r="H159" i="24"/>
  <c r="L159" i="24"/>
  <c r="F165" i="24"/>
  <c r="J165" i="24"/>
  <c r="L167" i="24"/>
  <c r="I170" i="24"/>
  <c r="L172" i="24"/>
  <c r="F173" i="24"/>
  <c r="J173" i="24"/>
  <c r="I135" i="24"/>
  <c r="F138" i="24"/>
  <c r="J138" i="24"/>
  <c r="G141" i="24"/>
  <c r="K141" i="24"/>
  <c r="E143" i="24"/>
  <c r="H144" i="24"/>
  <c r="I147" i="24"/>
  <c r="F150" i="24"/>
  <c r="J150" i="24"/>
  <c r="G153" i="24"/>
  <c r="K153" i="24"/>
  <c r="E155" i="24"/>
  <c r="H156" i="24"/>
  <c r="L156" i="24"/>
  <c r="I159" i="24"/>
  <c r="F162" i="24"/>
  <c r="G165" i="24"/>
  <c r="K165" i="24"/>
  <c r="E167" i="24"/>
  <c r="H168" i="24"/>
  <c r="E172" i="24"/>
  <c r="J174" i="24" s="1"/>
  <c r="F131" i="24"/>
  <c r="J131" i="24"/>
  <c r="F135" i="24"/>
  <c r="J135" i="24"/>
  <c r="L137" i="24"/>
  <c r="E140" i="24"/>
  <c r="H141" i="24"/>
  <c r="L141" i="24"/>
  <c r="F147" i="24"/>
  <c r="J147" i="24"/>
  <c r="L149" i="24"/>
  <c r="E152" i="24"/>
  <c r="H153" i="24"/>
  <c r="L153" i="24"/>
  <c r="F159" i="24"/>
  <c r="J159" i="24"/>
  <c r="L161" i="24"/>
  <c r="E164" i="24"/>
  <c r="H165" i="24"/>
  <c r="L165" i="24"/>
  <c r="E169" i="24"/>
  <c r="G170" i="24"/>
  <c r="K170" i="24"/>
  <c r="H173" i="24"/>
  <c r="G135" i="24"/>
  <c r="E137" i="24"/>
  <c r="F144" i="24"/>
  <c r="G147" i="24"/>
  <c r="E149" i="24"/>
  <c r="F156" i="24"/>
  <c r="G159" i="24"/>
  <c r="F168" i="24"/>
  <c r="F95" i="24"/>
  <c r="J95" i="24"/>
  <c r="L97" i="24"/>
  <c r="F107" i="24"/>
  <c r="J107" i="24"/>
  <c r="L114" i="24"/>
  <c r="I77" i="24"/>
  <c r="F80" i="24"/>
  <c r="J80" i="24"/>
  <c r="G83" i="24"/>
  <c r="K83" i="24"/>
  <c r="L86" i="24"/>
  <c r="F92" i="24"/>
  <c r="J92" i="24"/>
  <c r="G95" i="24"/>
  <c r="K95" i="24"/>
  <c r="L98" i="24"/>
  <c r="I101" i="24"/>
  <c r="F104" i="24"/>
  <c r="J104" i="24"/>
  <c r="G107" i="24"/>
  <c r="K107" i="24"/>
  <c r="E109" i="24"/>
  <c r="H110" i="24"/>
  <c r="E114" i="24"/>
  <c r="F83" i="24"/>
  <c r="J83" i="24"/>
  <c r="L85" i="24"/>
  <c r="F73" i="24"/>
  <c r="J73" i="24"/>
  <c r="F77" i="24"/>
  <c r="J77" i="24"/>
  <c r="L79" i="24"/>
  <c r="H83" i="24"/>
  <c r="L83" i="24"/>
  <c r="L91" i="24"/>
  <c r="E94" i="24"/>
  <c r="H95" i="24"/>
  <c r="L95" i="24"/>
  <c r="F101" i="24"/>
  <c r="J101" i="24"/>
  <c r="L103" i="24"/>
  <c r="E106" i="24"/>
  <c r="H107" i="24"/>
  <c r="L107" i="24"/>
  <c r="G112" i="24"/>
  <c r="K112" i="24"/>
  <c r="H115" i="24"/>
  <c r="G77" i="24"/>
  <c r="E79" i="24"/>
  <c r="F86" i="24"/>
  <c r="E91" i="24"/>
  <c r="F98" i="24"/>
  <c r="G101" i="24"/>
  <c r="E103" i="24"/>
  <c r="F110" i="24"/>
  <c r="H15" i="24"/>
  <c r="H19" i="24"/>
  <c r="L19" i="24"/>
  <c r="F25" i="24"/>
  <c r="J25" i="24"/>
  <c r="L27" i="24"/>
  <c r="H31" i="24"/>
  <c r="L31" i="24"/>
  <c r="F37" i="24"/>
  <c r="J37" i="24"/>
  <c r="L39" i="24"/>
  <c r="H43" i="24"/>
  <c r="L43" i="24"/>
  <c r="F49" i="24"/>
  <c r="J49" i="24"/>
  <c r="L51" i="24"/>
  <c r="I54" i="24"/>
  <c r="L56" i="24"/>
  <c r="F57" i="24"/>
  <c r="J57" i="24"/>
  <c r="I19" i="24"/>
  <c r="F22" i="24"/>
  <c r="J22" i="24"/>
  <c r="G25" i="24"/>
  <c r="H28" i="24"/>
  <c r="I31" i="24"/>
  <c r="F34" i="24"/>
  <c r="J34" i="24"/>
  <c r="G37" i="24"/>
  <c r="K37" i="24"/>
  <c r="H40" i="24"/>
  <c r="L40" i="24"/>
  <c r="I43" i="24"/>
  <c r="F46" i="24"/>
  <c r="J46" i="24"/>
  <c r="G49" i="24"/>
  <c r="K49" i="24"/>
  <c r="H52" i="24"/>
  <c r="J58" i="24"/>
  <c r="F19" i="24"/>
  <c r="L21" i="24"/>
  <c r="F31" i="24"/>
  <c r="J31" i="24"/>
  <c r="L33" i="24"/>
  <c r="H37" i="24"/>
  <c r="L37" i="24"/>
  <c r="F43" i="24"/>
  <c r="J43" i="24"/>
  <c r="L45" i="24"/>
  <c r="H49" i="24"/>
  <c r="L49" i="24"/>
  <c r="I55" i="24"/>
  <c r="G54" i="24"/>
  <c r="K54" i="24"/>
  <c r="H57" i="24"/>
  <c r="G19" i="24"/>
  <c r="F28" i="24"/>
  <c r="G31" i="24"/>
  <c r="F40" i="24"/>
  <c r="G43" i="24"/>
  <c r="F52" i="24"/>
  <c r="K30" i="23"/>
  <c r="G30" i="23"/>
  <c r="N30" i="23"/>
  <c r="J30" i="23"/>
  <c r="F30" i="23"/>
  <c r="E29" i="23"/>
  <c r="M30" i="23"/>
  <c r="K39" i="23"/>
  <c r="G39" i="23"/>
  <c r="N39" i="23"/>
  <c r="J39" i="23"/>
  <c r="F39" i="23"/>
  <c r="E38" i="23"/>
  <c r="H39" i="23"/>
  <c r="K45" i="23"/>
  <c r="G45" i="23"/>
  <c r="N45" i="23"/>
  <c r="J45" i="23"/>
  <c r="F45" i="23"/>
  <c r="E44" i="23"/>
  <c r="H45" i="23"/>
  <c r="K51" i="23"/>
  <c r="G51" i="23"/>
  <c r="N51" i="23"/>
  <c r="J51" i="23"/>
  <c r="F51" i="23"/>
  <c r="H51" i="23"/>
  <c r="I39" i="23"/>
  <c r="I45" i="23"/>
  <c r="I51" i="23"/>
  <c r="J53" i="23"/>
  <c r="E55" i="23"/>
  <c r="I57" i="23" s="1"/>
  <c r="M56" i="23"/>
  <c r="N21" i="23"/>
  <c r="J21" i="23"/>
  <c r="F21" i="23"/>
  <c r="E20" i="23"/>
  <c r="I21" i="23"/>
  <c r="G21" i="23"/>
  <c r="L24" i="23"/>
  <c r="H24" i="23"/>
  <c r="K24" i="23"/>
  <c r="G24" i="23"/>
  <c r="M24" i="23"/>
  <c r="I30" i="23"/>
  <c r="J13" i="23"/>
  <c r="J32" i="23"/>
  <c r="L39" i="23"/>
  <c r="L45" i="23"/>
  <c r="L51" i="23"/>
  <c r="M21" i="23"/>
  <c r="I27" i="23"/>
  <c r="M27" i="23"/>
  <c r="H36" i="23"/>
  <c r="L36" i="23"/>
  <c r="I18" i="23"/>
  <c r="E26" i="23"/>
  <c r="F27" i="23"/>
  <c r="J27" i="23"/>
  <c r="H33" i="23"/>
  <c r="I42" i="23"/>
  <c r="I48" i="23"/>
  <c r="O445" i="24" l="1"/>
  <c r="Q445" i="24" s="1"/>
  <c r="N459" i="24"/>
  <c r="N460" i="24" s="1"/>
  <c r="K406" i="24"/>
  <c r="I406" i="24"/>
  <c r="L406" i="24"/>
  <c r="F406" i="24"/>
  <c r="G406" i="24"/>
  <c r="J406" i="24"/>
  <c r="L403" i="24"/>
  <c r="I403" i="24"/>
  <c r="H403" i="24"/>
  <c r="G403" i="24"/>
  <c r="K403" i="24"/>
  <c r="F403" i="24"/>
  <c r="L364" i="24"/>
  <c r="J364" i="24"/>
  <c r="F364" i="24"/>
  <c r="I364" i="24"/>
  <c r="K364" i="24"/>
  <c r="H364" i="24"/>
  <c r="N362" i="24"/>
  <c r="N363" i="24" s="1"/>
  <c r="N304" i="24"/>
  <c r="N305" i="24" s="1"/>
  <c r="O209" i="24"/>
  <c r="N462" i="24"/>
  <c r="N463" i="24" s="1"/>
  <c r="O435" i="24"/>
  <c r="N420" i="24"/>
  <c r="N421" i="24" s="1"/>
  <c r="N390" i="24"/>
  <c r="N404" i="24"/>
  <c r="N405" i="24" s="1"/>
  <c r="N387" i="24"/>
  <c r="N401" i="24"/>
  <c r="N402" i="24" s="1"/>
  <c r="O373" i="24"/>
  <c r="Q373" i="24" s="1"/>
  <c r="N332" i="24"/>
  <c r="N346" i="24"/>
  <c r="N347" i="24" s="1"/>
  <c r="N343" i="24"/>
  <c r="N344" i="24" s="1"/>
  <c r="N329" i="24"/>
  <c r="N288" i="24"/>
  <c r="N289" i="24" s="1"/>
  <c r="N285" i="24"/>
  <c r="N286" i="24" s="1"/>
  <c r="N280" i="24"/>
  <c r="N256" i="24"/>
  <c r="N246" i="24"/>
  <c r="N247" i="24" s="1"/>
  <c r="N216" i="24"/>
  <c r="N230" i="24"/>
  <c r="N231" i="24" s="1"/>
  <c r="N227" i="24"/>
  <c r="N228" i="24" s="1"/>
  <c r="N213" i="24"/>
  <c r="N198" i="24"/>
  <c r="N188" i="24"/>
  <c r="N189" i="24" s="1"/>
  <c r="O197" i="24"/>
  <c r="I290" i="24"/>
  <c r="G290" i="24"/>
  <c r="K290" i="24"/>
  <c r="G15" i="23"/>
  <c r="R13" i="23"/>
  <c r="F290" i="24"/>
  <c r="J290" i="24"/>
  <c r="L131" i="24"/>
  <c r="AF169" i="24"/>
  <c r="G422" i="24"/>
  <c r="J306" i="24"/>
  <c r="J74" i="24"/>
  <c r="O72" i="24"/>
  <c r="L464" i="24"/>
  <c r="G464" i="24"/>
  <c r="J422" i="24"/>
  <c r="L422" i="24"/>
  <c r="K461" i="24"/>
  <c r="J461" i="24"/>
  <c r="J464" i="24"/>
  <c r="E421" i="24"/>
  <c r="H422" i="24"/>
  <c r="K422" i="24"/>
  <c r="I422" i="24"/>
  <c r="K306" i="24"/>
  <c r="F306" i="24"/>
  <c r="E305" i="24"/>
  <c r="H306" i="24"/>
  <c r="G306" i="24"/>
  <c r="L306" i="24"/>
  <c r="I306" i="24"/>
  <c r="F248" i="24"/>
  <c r="E247" i="24"/>
  <c r="I248" i="24"/>
  <c r="K248" i="24"/>
  <c r="H248" i="24"/>
  <c r="G248" i="24"/>
  <c r="J190" i="24"/>
  <c r="L16" i="24"/>
  <c r="H15" i="23"/>
  <c r="N54" i="23"/>
  <c r="J54" i="23"/>
  <c r="F54" i="23"/>
  <c r="K229" i="24"/>
  <c r="K55" i="24"/>
  <c r="G55" i="24"/>
  <c r="E460" i="24"/>
  <c r="H461" i="24"/>
  <c r="E463" i="24"/>
  <c r="H464" i="24"/>
  <c r="G461" i="24"/>
  <c r="K464" i="24"/>
  <c r="L461" i="24"/>
  <c r="L363" i="24"/>
  <c r="L405" i="24"/>
  <c r="E363" i="24"/>
  <c r="E405" i="24"/>
  <c r="L402" i="24"/>
  <c r="E402" i="24"/>
  <c r="J345" i="24"/>
  <c r="F345" i="24"/>
  <c r="I345" i="24"/>
  <c r="H345" i="24"/>
  <c r="E344" i="24"/>
  <c r="G345" i="24"/>
  <c r="E347" i="24"/>
  <c r="K348" i="24"/>
  <c r="G348" i="24"/>
  <c r="J348" i="24"/>
  <c r="F348" i="24"/>
  <c r="I348" i="24"/>
  <c r="L348" i="24"/>
  <c r="L347" i="24"/>
  <c r="K345" i="24"/>
  <c r="L345" i="24"/>
  <c r="L247" i="24"/>
  <c r="L248" i="24"/>
  <c r="L286" i="24"/>
  <c r="L287" i="24"/>
  <c r="J287" i="24"/>
  <c r="F287" i="24"/>
  <c r="H287" i="24"/>
  <c r="E286" i="24"/>
  <c r="I287" i="24"/>
  <c r="L290" i="24"/>
  <c r="L289" i="24"/>
  <c r="G287" i="24"/>
  <c r="L189" i="24"/>
  <c r="L190" i="24"/>
  <c r="L232" i="24"/>
  <c r="L231" i="24"/>
  <c r="I190" i="24"/>
  <c r="H190" i="24"/>
  <c r="E189" i="24"/>
  <c r="E231" i="24"/>
  <c r="K232" i="24"/>
  <c r="G232" i="24"/>
  <c r="J232" i="24"/>
  <c r="F232" i="24"/>
  <c r="I232" i="24"/>
  <c r="G190" i="24"/>
  <c r="J229" i="24"/>
  <c r="F229" i="24"/>
  <c r="I229" i="24"/>
  <c r="H229" i="24"/>
  <c r="E228" i="24"/>
  <c r="L229" i="24"/>
  <c r="H232" i="24"/>
  <c r="F190" i="24"/>
  <c r="I132" i="24"/>
  <c r="E131" i="24"/>
  <c r="K132" i="24"/>
  <c r="G132" i="24"/>
  <c r="J171" i="24"/>
  <c r="F171" i="24"/>
  <c r="H171" i="24"/>
  <c r="E170" i="24"/>
  <c r="I171" i="24"/>
  <c r="K171" i="24"/>
  <c r="E173" i="24"/>
  <c r="K174" i="24"/>
  <c r="G174" i="24"/>
  <c r="I174" i="24"/>
  <c r="H174" i="24"/>
  <c r="G171" i="24"/>
  <c r="F174" i="24"/>
  <c r="L174" i="24"/>
  <c r="L173" i="24"/>
  <c r="L132" i="24"/>
  <c r="L171" i="24"/>
  <c r="J132" i="24"/>
  <c r="H132" i="24"/>
  <c r="F132" i="24"/>
  <c r="J113" i="24"/>
  <c r="F113" i="24"/>
  <c r="H113" i="24"/>
  <c r="E112" i="24"/>
  <c r="E115" i="24"/>
  <c r="K116" i="24"/>
  <c r="G116" i="24"/>
  <c r="I116" i="24"/>
  <c r="L116" i="24"/>
  <c r="L115" i="24"/>
  <c r="H74" i="24"/>
  <c r="K113" i="24"/>
  <c r="I113" i="24"/>
  <c r="L74" i="24"/>
  <c r="G113" i="24"/>
  <c r="J116" i="24"/>
  <c r="L113" i="24"/>
  <c r="I74" i="24"/>
  <c r="G74" i="24"/>
  <c r="E73" i="24"/>
  <c r="K74" i="24"/>
  <c r="H116" i="24"/>
  <c r="F116" i="24"/>
  <c r="F74" i="24"/>
  <c r="K58" i="24"/>
  <c r="G58" i="24"/>
  <c r="I58" i="24"/>
  <c r="K16" i="24"/>
  <c r="G16" i="24"/>
  <c r="I16" i="24"/>
  <c r="J55" i="24"/>
  <c r="F55" i="24"/>
  <c r="H55" i="24"/>
  <c r="L58" i="24"/>
  <c r="L57" i="24"/>
  <c r="H16" i="24"/>
  <c r="J16" i="24"/>
  <c r="L55" i="24"/>
  <c r="F58" i="24"/>
  <c r="H58" i="24"/>
  <c r="F16" i="24"/>
  <c r="N15" i="23"/>
  <c r="I15" i="23"/>
  <c r="L57" i="23"/>
  <c r="H57" i="23"/>
  <c r="K57" i="23"/>
  <c r="J57" i="23"/>
  <c r="E56" i="23"/>
  <c r="G57" i="23"/>
  <c r="N57" i="23"/>
  <c r="F57" i="23"/>
  <c r="K15" i="23"/>
  <c r="J15" i="23"/>
  <c r="M57" i="23"/>
  <c r="E53" i="23"/>
  <c r="M54" i="23"/>
  <c r="I54" i="23"/>
  <c r="H54" i="23"/>
  <c r="L54" i="23"/>
  <c r="K54" i="23"/>
  <c r="L15" i="23"/>
  <c r="M15" i="23"/>
  <c r="O304" i="24" l="1"/>
  <c r="O420" i="24"/>
  <c r="O421" i="24"/>
  <c r="O188" i="24"/>
  <c r="Q188" i="24" s="1"/>
  <c r="AB36" i="100"/>
  <c r="AB37" i="100" s="1"/>
  <c r="AB34" i="100"/>
  <c r="AB35" i="100" s="1"/>
  <c r="AB32" i="100"/>
  <c r="AB33" i="100" s="1"/>
  <c r="AB30" i="100"/>
  <c r="AB28" i="100"/>
  <c r="AB29" i="100" s="1"/>
  <c r="AB26" i="100"/>
  <c r="AB27" i="100" s="1"/>
  <c r="AB24" i="100"/>
  <c r="AB25" i="100" s="1"/>
  <c r="AB22" i="100"/>
  <c r="AB23" i="100" s="1"/>
  <c r="AB20" i="100"/>
  <c r="AB21" i="100" s="1"/>
  <c r="AB18" i="100"/>
  <c r="AB19" i="100" s="1"/>
  <c r="AB16" i="100"/>
  <c r="AB17" i="100" s="1"/>
  <c r="AB14" i="100"/>
  <c r="AB15" i="100" s="1"/>
  <c r="P36" i="100"/>
  <c r="P37" i="100" s="1"/>
  <c r="P34" i="100"/>
  <c r="P35" i="100" s="1"/>
  <c r="P32" i="100"/>
  <c r="P33" i="100" s="1"/>
  <c r="P30" i="100"/>
  <c r="P28" i="100"/>
  <c r="P29" i="100" s="1"/>
  <c r="P26" i="100"/>
  <c r="P27" i="100" s="1"/>
  <c r="P24" i="100"/>
  <c r="P25" i="100" s="1"/>
  <c r="P22" i="100"/>
  <c r="P23" i="100" s="1"/>
  <c r="P20" i="100"/>
  <c r="P21" i="100" s="1"/>
  <c r="P18" i="100"/>
  <c r="P19" i="100" s="1"/>
  <c r="P16" i="100"/>
  <c r="P17" i="100" s="1"/>
  <c r="P14" i="100"/>
  <c r="L36" i="100"/>
  <c r="L37" i="100" s="1"/>
  <c r="L34" i="100"/>
  <c r="L35" i="100" s="1"/>
  <c r="L32" i="100"/>
  <c r="L33" i="100" s="1"/>
  <c r="L30" i="100"/>
  <c r="L28" i="100"/>
  <c r="L29" i="100" s="1"/>
  <c r="L26" i="100"/>
  <c r="L27" i="100" s="1"/>
  <c r="L24" i="100"/>
  <c r="L25" i="100" s="1"/>
  <c r="L22" i="100"/>
  <c r="L23" i="100" s="1"/>
  <c r="L20" i="100"/>
  <c r="L21" i="100" s="1"/>
  <c r="L18" i="100"/>
  <c r="L19" i="100" s="1"/>
  <c r="L16" i="100"/>
  <c r="L17" i="100" s="1"/>
  <c r="L14" i="100"/>
  <c r="L15" i="100" s="1"/>
  <c r="H36" i="100"/>
  <c r="H37" i="100" s="1"/>
  <c r="H34" i="100"/>
  <c r="H35" i="100" s="1"/>
  <c r="H32" i="100"/>
  <c r="H33" i="100" s="1"/>
  <c r="H30" i="100"/>
  <c r="H31" i="100" s="1"/>
  <c r="H28" i="100"/>
  <c r="H29" i="100" s="1"/>
  <c r="H26" i="100"/>
  <c r="H27" i="100" s="1"/>
  <c r="H24" i="100"/>
  <c r="H25" i="100" s="1"/>
  <c r="H22" i="100"/>
  <c r="H23" i="100" s="1"/>
  <c r="H20" i="100"/>
  <c r="H21" i="100" s="1"/>
  <c r="H18" i="100"/>
  <c r="H19" i="100" s="1"/>
  <c r="H16" i="100"/>
  <c r="H17" i="100" s="1"/>
  <c r="H14" i="100"/>
  <c r="H15" i="100" s="1"/>
  <c r="AB36" i="99"/>
  <c r="AB37" i="99" s="1"/>
  <c r="AB34" i="99"/>
  <c r="AB35" i="99" s="1"/>
  <c r="AB32" i="99"/>
  <c r="AB33" i="99" s="1"/>
  <c r="AB30" i="99"/>
  <c r="AB28" i="99"/>
  <c r="AB29" i="99" s="1"/>
  <c r="AB26" i="99"/>
  <c r="AB27" i="99" s="1"/>
  <c r="AB24" i="99"/>
  <c r="AB25" i="99" s="1"/>
  <c r="AB22" i="99"/>
  <c r="AB23" i="99" s="1"/>
  <c r="AB20" i="99"/>
  <c r="AB21" i="99" s="1"/>
  <c r="AB18" i="99"/>
  <c r="AB19" i="99" s="1"/>
  <c r="AB16" i="99"/>
  <c r="AB17" i="99" s="1"/>
  <c r="AB14" i="99"/>
  <c r="AB15" i="99" s="1"/>
  <c r="X36" i="99"/>
  <c r="X37" i="99" s="1"/>
  <c r="X34" i="99"/>
  <c r="X35" i="99" s="1"/>
  <c r="X32" i="99"/>
  <c r="X33" i="99" s="1"/>
  <c r="X30" i="99"/>
  <c r="X28" i="99"/>
  <c r="X29" i="99" s="1"/>
  <c r="X26" i="99"/>
  <c r="X27" i="99" s="1"/>
  <c r="X24" i="99"/>
  <c r="X25" i="99" s="1"/>
  <c r="X22" i="99"/>
  <c r="X23" i="99" s="1"/>
  <c r="X20" i="99"/>
  <c r="X21" i="99" s="1"/>
  <c r="X18" i="99"/>
  <c r="X19" i="99" s="1"/>
  <c r="X16" i="99"/>
  <c r="X17" i="99" s="1"/>
  <c r="X14" i="99"/>
  <c r="X15" i="99" s="1"/>
  <c r="T36" i="99"/>
  <c r="T37" i="99" s="1"/>
  <c r="T34" i="99"/>
  <c r="T35" i="99" s="1"/>
  <c r="T32" i="99"/>
  <c r="T33" i="99" s="1"/>
  <c r="T30" i="99"/>
  <c r="T31" i="99" s="1"/>
  <c r="T28" i="99"/>
  <c r="T26" i="99"/>
  <c r="T27" i="99" s="1"/>
  <c r="T24" i="99"/>
  <c r="T25" i="99" s="1"/>
  <c r="T22" i="99"/>
  <c r="T23" i="99" s="1"/>
  <c r="T20" i="99"/>
  <c r="T21" i="99" s="1"/>
  <c r="T18" i="99"/>
  <c r="T19" i="99" s="1"/>
  <c r="T16" i="99"/>
  <c r="T17" i="99" s="1"/>
  <c r="T14" i="99"/>
  <c r="T15" i="99" s="1"/>
  <c r="P36" i="99"/>
  <c r="P37" i="99" s="1"/>
  <c r="P34" i="99"/>
  <c r="P35" i="99" s="1"/>
  <c r="P32" i="99"/>
  <c r="P33" i="99" s="1"/>
  <c r="P30" i="99"/>
  <c r="P31" i="99" s="1"/>
  <c r="P28" i="99"/>
  <c r="P29" i="99" s="1"/>
  <c r="P26" i="99"/>
  <c r="P27" i="99" s="1"/>
  <c r="P24" i="99"/>
  <c r="P25" i="99" s="1"/>
  <c r="P22" i="99"/>
  <c r="P23" i="99" s="1"/>
  <c r="P20" i="99"/>
  <c r="P21" i="99" s="1"/>
  <c r="P18" i="99"/>
  <c r="P19" i="99" s="1"/>
  <c r="P16" i="99"/>
  <c r="P17" i="99" s="1"/>
  <c r="P14" i="99"/>
  <c r="P15" i="99" s="1"/>
  <c r="L36" i="99"/>
  <c r="L37" i="99" s="1"/>
  <c r="L34" i="99"/>
  <c r="L35" i="99" s="1"/>
  <c r="L32" i="99"/>
  <c r="L33" i="99" s="1"/>
  <c r="L30" i="99"/>
  <c r="L31" i="99" s="1"/>
  <c r="L28" i="99"/>
  <c r="L29" i="99" s="1"/>
  <c r="L27" i="99"/>
  <c r="L24" i="99"/>
  <c r="L25" i="99" s="1"/>
  <c r="L22" i="99"/>
  <c r="L23" i="99" s="1"/>
  <c r="L20" i="99"/>
  <c r="L21" i="99" s="1"/>
  <c r="L18" i="99"/>
  <c r="L19" i="99" s="1"/>
  <c r="L16" i="99"/>
  <c r="L17" i="99" s="1"/>
  <c r="L15" i="99"/>
  <c r="J58" i="118"/>
  <c r="J54" i="118"/>
  <c r="J63" i="118" s="1"/>
  <c r="J51" i="118"/>
  <c r="J52" i="118" s="1"/>
  <c r="J49" i="118"/>
  <c r="J46" i="118"/>
  <c r="J43" i="118"/>
  <c r="J40" i="118"/>
  <c r="J37" i="118"/>
  <c r="J34" i="118"/>
  <c r="J31" i="118"/>
  <c r="J28" i="118"/>
  <c r="J25" i="118"/>
  <c r="J22" i="118"/>
  <c r="J19" i="118"/>
  <c r="J16" i="118"/>
  <c r="J12" i="118"/>
  <c r="O58" i="118"/>
  <c r="O54" i="118"/>
  <c r="O63" i="118" s="1"/>
  <c r="O51" i="118"/>
  <c r="O62" i="118" s="1"/>
  <c r="O49" i="118"/>
  <c r="O46" i="118"/>
  <c r="O43" i="118"/>
  <c r="O40" i="118"/>
  <c r="O37" i="118"/>
  <c r="O34" i="118"/>
  <c r="O31" i="118"/>
  <c r="O28" i="118"/>
  <c r="O25" i="118"/>
  <c r="O22" i="118"/>
  <c r="O19" i="118"/>
  <c r="O16" i="118"/>
  <c r="O12" i="118"/>
  <c r="T58" i="118"/>
  <c r="T49" i="118"/>
  <c r="T46" i="118"/>
  <c r="T43" i="118"/>
  <c r="T40" i="118"/>
  <c r="T37" i="118"/>
  <c r="T34" i="118"/>
  <c r="T31" i="118"/>
  <c r="T28" i="118"/>
  <c r="T25" i="118"/>
  <c r="T22" i="118"/>
  <c r="T19" i="118"/>
  <c r="T16" i="118"/>
  <c r="O65" i="118" l="1"/>
  <c r="J65" i="118"/>
  <c r="O55" i="118"/>
  <c r="P15" i="100"/>
  <c r="P12" i="100"/>
  <c r="O70" i="118"/>
  <c r="O69" i="118"/>
  <c r="AB40" i="99"/>
  <c r="AB41" i="99" s="1"/>
  <c r="X40" i="99"/>
  <c r="X41" i="99" s="1"/>
  <c r="H38" i="99"/>
  <c r="H12" i="99"/>
  <c r="J55" i="118"/>
  <c r="J70" i="118"/>
  <c r="T38" i="99"/>
  <c r="T39" i="99" s="1"/>
  <c r="AB40" i="100"/>
  <c r="AB41" i="100" s="1"/>
  <c r="P40" i="100"/>
  <c r="P41" i="100" s="1"/>
  <c r="L40" i="100"/>
  <c r="L41" i="100" s="1"/>
  <c r="AB38" i="100"/>
  <c r="AB39" i="100" s="1"/>
  <c r="AB31" i="100"/>
  <c r="P38" i="100"/>
  <c r="P39" i="100" s="1"/>
  <c r="P31" i="100"/>
  <c r="L38" i="100"/>
  <c r="L39" i="100" s="1"/>
  <c r="L31" i="100"/>
  <c r="H38" i="100"/>
  <c r="H39" i="100" s="1"/>
  <c r="H40" i="100"/>
  <c r="H41" i="100" s="1"/>
  <c r="AB38" i="99"/>
  <c r="AB39" i="99" s="1"/>
  <c r="AB31" i="99"/>
  <c r="X38" i="99"/>
  <c r="X39" i="99" s="1"/>
  <c r="X31" i="99"/>
  <c r="T40" i="99"/>
  <c r="T41" i="99" s="1"/>
  <c r="T29" i="99"/>
  <c r="P38" i="99"/>
  <c r="P39" i="99" s="1"/>
  <c r="P40" i="99"/>
  <c r="P41" i="99" s="1"/>
  <c r="L38" i="99"/>
  <c r="L39" i="99" s="1"/>
  <c r="L40" i="99"/>
  <c r="L41" i="99" s="1"/>
  <c r="J62" i="118"/>
  <c r="J69" i="118" s="1"/>
  <c r="J13" i="118"/>
  <c r="O13" i="118"/>
  <c r="O52" i="118"/>
  <c r="J17" i="118" l="1"/>
  <c r="O17" i="118"/>
  <c r="T17" i="118"/>
  <c r="AH46" i="24" l="1"/>
  <c r="O37" i="129" l="1"/>
  <c r="P37" i="129"/>
  <c r="Q37" i="129"/>
  <c r="R37" i="129"/>
  <c r="S37" i="129"/>
  <c r="T37" i="129"/>
  <c r="U37" i="129"/>
  <c r="AD15" i="48" l="1"/>
  <c r="M28" i="105" l="1"/>
  <c r="E33" i="105"/>
  <c r="AG39" i="115"/>
  <c r="AH39" i="115"/>
  <c r="AJ39" i="115"/>
  <c r="AK39" i="115"/>
  <c r="AL39" i="115"/>
  <c r="AM39" i="115"/>
  <c r="AN39" i="115"/>
  <c r="AO39" i="115"/>
  <c r="AP39" i="115"/>
  <c r="AQ39" i="115"/>
  <c r="AR39" i="115"/>
  <c r="AG37" i="115"/>
  <c r="AH37" i="115"/>
  <c r="AI37" i="115"/>
  <c r="AJ37" i="115"/>
  <c r="AK37" i="115"/>
  <c r="AL37" i="115"/>
  <c r="AM37" i="115"/>
  <c r="AN37" i="115"/>
  <c r="AO37" i="115"/>
  <c r="AP37" i="115"/>
  <c r="AQ37" i="115"/>
  <c r="AR37" i="115"/>
  <c r="AE37" i="115"/>
  <c r="AF33" i="115"/>
  <c r="AM34" i="115" l="1"/>
  <c r="AL34" i="115"/>
  <c r="AP34" i="115"/>
  <c r="AK34" i="115"/>
  <c r="AR34" i="115"/>
  <c r="AJ34" i="115"/>
  <c r="AH34" i="115"/>
  <c r="AQ34" i="115"/>
  <c r="AI34" i="115"/>
  <c r="AO34" i="115"/>
  <c r="AG34" i="115"/>
  <c r="AN34" i="115"/>
  <c r="M15" i="17"/>
  <c r="N10" i="17" l="1"/>
  <c r="J22" i="77" l="1"/>
  <c r="G11" i="74" l="1"/>
  <c r="D20" i="143" l="1"/>
  <c r="D24" i="143" s="1"/>
  <c r="D19" i="143"/>
  <c r="D23" i="143" s="1"/>
  <c r="D22" i="143"/>
  <c r="F43" i="142" l="1"/>
  <c r="E43" i="142"/>
  <c r="D43" i="142"/>
  <c r="D53" i="142" s="1"/>
  <c r="F47" i="142"/>
  <c r="E40" i="142"/>
  <c r="E47" i="142" s="1"/>
  <c r="F38" i="142"/>
  <c r="F46" i="142" s="1"/>
  <c r="E38" i="142"/>
  <c r="E46" i="142" s="1"/>
  <c r="F37" i="142"/>
  <c r="F35" i="142"/>
  <c r="F33" i="142"/>
  <c r="F31" i="142"/>
  <c r="F29" i="142"/>
  <c r="F27" i="142"/>
  <c r="F25" i="142"/>
  <c r="F23" i="142"/>
  <c r="F21" i="142"/>
  <c r="F19" i="142"/>
  <c r="F17" i="142"/>
  <c r="F15" i="142"/>
  <c r="E12" i="142"/>
  <c r="AE14" i="100"/>
  <c r="AK14" i="100" s="1"/>
  <c r="AE16" i="100"/>
  <c r="AK16" i="100" s="1"/>
  <c r="AE18" i="100"/>
  <c r="AK18" i="100" s="1"/>
  <c r="AE20" i="100"/>
  <c r="AK20" i="100" s="1"/>
  <c r="AE22" i="100"/>
  <c r="AK22" i="100" s="1"/>
  <c r="AE24" i="100"/>
  <c r="AK24" i="100" s="1"/>
  <c r="AE26" i="100"/>
  <c r="AK26" i="100" s="1"/>
  <c r="AE28" i="100"/>
  <c r="AK28" i="100" s="1"/>
  <c r="AE30" i="100"/>
  <c r="AK30" i="100" s="1"/>
  <c r="AE32" i="100"/>
  <c r="AK32" i="100" s="1"/>
  <c r="AE34" i="100"/>
  <c r="AK34" i="100" s="1"/>
  <c r="AE36" i="100"/>
  <c r="AK36" i="100" s="1"/>
  <c r="L43" i="100"/>
  <c r="K43" i="100"/>
  <c r="K49" i="100" s="1"/>
  <c r="J43" i="100"/>
  <c r="I43" i="100"/>
  <c r="K40" i="100"/>
  <c r="K47" i="100" s="1"/>
  <c r="J40" i="100"/>
  <c r="J47" i="100" s="1"/>
  <c r="I40" i="100"/>
  <c r="I47" i="100" s="1"/>
  <c r="K38" i="100"/>
  <c r="K46" i="100" s="1"/>
  <c r="J38" i="100"/>
  <c r="J46" i="100" s="1"/>
  <c r="I38" i="100"/>
  <c r="I46" i="100" s="1"/>
  <c r="K37" i="100"/>
  <c r="J37" i="100"/>
  <c r="I37" i="100"/>
  <c r="K35" i="100"/>
  <c r="J35" i="100"/>
  <c r="I35" i="100"/>
  <c r="K33" i="100"/>
  <c r="J33" i="100"/>
  <c r="I33" i="100"/>
  <c r="K31" i="100"/>
  <c r="J31" i="100"/>
  <c r="I31" i="100"/>
  <c r="K29" i="100"/>
  <c r="J29" i="100"/>
  <c r="I29" i="100"/>
  <c r="K27" i="100"/>
  <c r="J27" i="100"/>
  <c r="I27" i="100"/>
  <c r="K25" i="100"/>
  <c r="J25" i="100"/>
  <c r="I25" i="100"/>
  <c r="K23" i="100"/>
  <c r="J23" i="100"/>
  <c r="I23" i="100"/>
  <c r="K21" i="100"/>
  <c r="J21" i="100"/>
  <c r="I21" i="100"/>
  <c r="K19" i="100"/>
  <c r="J19" i="100"/>
  <c r="I19" i="100"/>
  <c r="K17" i="100"/>
  <c r="J17" i="100"/>
  <c r="I17" i="100"/>
  <c r="K15" i="100"/>
  <c r="J15" i="100"/>
  <c r="I15" i="100"/>
  <c r="L12" i="100"/>
  <c r="J12" i="100"/>
  <c r="D49" i="142" l="1"/>
  <c r="D52" i="142"/>
  <c r="AE12" i="100"/>
  <c r="E52" i="142"/>
  <c r="F53" i="142"/>
  <c r="F52" i="142"/>
  <c r="F49" i="142"/>
  <c r="F39" i="142"/>
  <c r="F41" i="142"/>
  <c r="F44" i="142"/>
  <c r="E53" i="142"/>
  <c r="E49" i="142"/>
  <c r="F13" i="142"/>
  <c r="J49" i="100"/>
  <c r="J52" i="100"/>
  <c r="J53" i="100"/>
  <c r="I53" i="100"/>
  <c r="L49" i="100"/>
  <c r="K52" i="100"/>
  <c r="K53" i="100"/>
  <c r="I49" i="100"/>
  <c r="I52" i="100"/>
  <c r="O8" i="121"/>
  <c r="P8" i="121"/>
  <c r="F50" i="142" l="1"/>
  <c r="G19" i="129"/>
  <c r="H19" i="129"/>
  <c r="I19" i="129"/>
  <c r="J19" i="129"/>
  <c r="K19" i="129"/>
  <c r="L19" i="129"/>
  <c r="M19" i="129"/>
  <c r="G21" i="129"/>
  <c r="H21" i="129"/>
  <c r="I21" i="129"/>
  <c r="J21" i="129"/>
  <c r="K21" i="129"/>
  <c r="L21" i="129"/>
  <c r="M21" i="129"/>
  <c r="G23" i="129"/>
  <c r="H23" i="129"/>
  <c r="I23" i="129"/>
  <c r="K23" i="129"/>
  <c r="L23" i="129"/>
  <c r="M23" i="129"/>
  <c r="J16" i="27"/>
  <c r="I18" i="27"/>
  <c r="I20" i="27"/>
  <c r="J22" i="27"/>
  <c r="I26" i="27"/>
  <c r="I28" i="27"/>
  <c r="I30" i="27"/>
  <c r="J30" i="27"/>
  <c r="I32" i="27"/>
  <c r="I34" i="27"/>
  <c r="J34" i="27"/>
  <c r="AF51" i="48"/>
  <c r="AE51" i="48"/>
  <c r="M16" i="48" l="1"/>
  <c r="L16" i="48"/>
  <c r="I42" i="111"/>
  <c r="H42" i="111"/>
  <c r="K19" i="111" l="1"/>
  <c r="I18" i="105"/>
  <c r="H34" i="107"/>
  <c r="H14" i="107"/>
  <c r="P52" i="138"/>
  <c r="P55" i="138"/>
  <c r="P17" i="137"/>
  <c r="H17" i="115"/>
  <c r="AA12" i="17"/>
  <c r="K44" i="17"/>
  <c r="K41" i="17"/>
  <c r="E21" i="77"/>
  <c r="K50" i="17" l="1"/>
  <c r="E30" i="119" l="1"/>
  <c r="E32" i="119"/>
  <c r="F15" i="42" l="1"/>
  <c r="AA34" i="42"/>
  <c r="AA36" i="42"/>
  <c r="S46" i="42"/>
  <c r="Q40" i="42"/>
  <c r="I42" i="42"/>
  <c r="S25" i="42"/>
  <c r="R27" i="27" s="1"/>
  <c r="H16" i="118"/>
  <c r="AE49" i="118"/>
  <c r="AD49" i="118"/>
  <c r="AC49" i="118"/>
  <c r="AB49" i="118"/>
  <c r="AA49" i="118"/>
  <c r="Z49" i="118"/>
  <c r="Y49" i="118"/>
  <c r="X49" i="118"/>
  <c r="W49" i="118"/>
  <c r="V49" i="118"/>
  <c r="U49" i="118"/>
  <c r="S49" i="118"/>
  <c r="R49" i="118"/>
  <c r="Q49" i="118"/>
  <c r="P49" i="118"/>
  <c r="N49" i="118"/>
  <c r="M49" i="118"/>
  <c r="L49" i="118"/>
  <c r="K49" i="118"/>
  <c r="I49" i="118"/>
  <c r="H49" i="118"/>
  <c r="G49" i="118"/>
  <c r="AE46" i="118"/>
  <c r="AD46" i="118"/>
  <c r="AC46" i="118"/>
  <c r="AB46" i="118"/>
  <c r="Z46" i="118"/>
  <c r="Y46" i="118"/>
  <c r="X46" i="118"/>
  <c r="W46" i="118"/>
  <c r="V46" i="118"/>
  <c r="U46" i="118"/>
  <c r="S46" i="118"/>
  <c r="R46" i="118"/>
  <c r="Q46" i="118"/>
  <c r="P46" i="118"/>
  <c r="N46" i="118"/>
  <c r="M46" i="118"/>
  <c r="L46" i="118"/>
  <c r="K46" i="118"/>
  <c r="I46" i="118"/>
  <c r="H46" i="118"/>
  <c r="G46" i="118"/>
  <c r="AE43" i="118"/>
  <c r="AD43" i="118"/>
  <c r="AC43" i="118"/>
  <c r="AB43" i="118"/>
  <c r="AA43" i="118"/>
  <c r="Z43" i="118"/>
  <c r="Y43" i="118"/>
  <c r="X43" i="118"/>
  <c r="W43" i="118"/>
  <c r="U43" i="118"/>
  <c r="S43" i="118"/>
  <c r="R43" i="118"/>
  <c r="Q43" i="118"/>
  <c r="P43" i="118"/>
  <c r="N43" i="118"/>
  <c r="M43" i="118"/>
  <c r="L43" i="118"/>
  <c r="K43" i="118"/>
  <c r="I43" i="118"/>
  <c r="H43" i="118"/>
  <c r="G43" i="118"/>
  <c r="AE40" i="118"/>
  <c r="AD40" i="118"/>
  <c r="AC40" i="118"/>
  <c r="AB40" i="118"/>
  <c r="AA40" i="118"/>
  <c r="Z40" i="118"/>
  <c r="Y40" i="118"/>
  <c r="X40" i="118"/>
  <c r="W40" i="118"/>
  <c r="V40" i="118"/>
  <c r="U40" i="118"/>
  <c r="S40" i="118"/>
  <c r="R40" i="118"/>
  <c r="Q40" i="118"/>
  <c r="P40" i="118"/>
  <c r="N40" i="118"/>
  <c r="M40" i="118"/>
  <c r="L40" i="118"/>
  <c r="K40" i="118"/>
  <c r="I40" i="118"/>
  <c r="H40" i="118"/>
  <c r="G40" i="118"/>
  <c r="AE37" i="118"/>
  <c r="AD37" i="118"/>
  <c r="AC37" i="118"/>
  <c r="AB37" i="118"/>
  <c r="AA37" i="118"/>
  <c r="Z37" i="118"/>
  <c r="Y37" i="118"/>
  <c r="W37" i="118"/>
  <c r="V37" i="118"/>
  <c r="U37" i="118"/>
  <c r="S37" i="118"/>
  <c r="R37" i="118"/>
  <c r="Q37" i="118"/>
  <c r="P37" i="118"/>
  <c r="N37" i="118"/>
  <c r="M37" i="118"/>
  <c r="L37" i="118"/>
  <c r="K37" i="118"/>
  <c r="I37" i="118"/>
  <c r="H37" i="118"/>
  <c r="G37" i="118"/>
  <c r="AE34" i="118"/>
  <c r="AD34" i="118"/>
  <c r="AC34" i="118"/>
  <c r="AB34" i="118"/>
  <c r="AA34" i="118"/>
  <c r="Z34" i="118"/>
  <c r="Y34" i="118"/>
  <c r="X34" i="118"/>
  <c r="W34" i="118"/>
  <c r="V34" i="118"/>
  <c r="U34" i="118"/>
  <c r="S34" i="118"/>
  <c r="R34" i="118"/>
  <c r="Q34" i="118"/>
  <c r="P34" i="118"/>
  <c r="N34" i="118"/>
  <c r="M34" i="118"/>
  <c r="L34" i="118"/>
  <c r="K34" i="118"/>
  <c r="I34" i="118"/>
  <c r="H34" i="118"/>
  <c r="G34" i="118"/>
  <c r="AE31" i="118"/>
  <c r="AD31" i="118"/>
  <c r="AC31" i="118"/>
  <c r="AB31" i="118"/>
  <c r="AA31" i="118"/>
  <c r="Z31" i="118"/>
  <c r="Y31" i="118"/>
  <c r="X31" i="118"/>
  <c r="W31" i="118"/>
  <c r="V31" i="118"/>
  <c r="U31" i="118"/>
  <c r="S31" i="118"/>
  <c r="R31" i="118"/>
  <c r="Q31" i="118"/>
  <c r="P31" i="118"/>
  <c r="N31" i="118"/>
  <c r="M31" i="118"/>
  <c r="L31" i="118"/>
  <c r="K31" i="118"/>
  <c r="I31" i="118"/>
  <c r="H31" i="118"/>
  <c r="G31" i="118"/>
  <c r="AE28" i="118"/>
  <c r="AD28" i="118"/>
  <c r="AC28" i="118"/>
  <c r="AB28" i="118"/>
  <c r="AA28" i="118"/>
  <c r="Z28" i="118"/>
  <c r="Y28" i="118"/>
  <c r="X28" i="118"/>
  <c r="W28" i="118"/>
  <c r="V28" i="118"/>
  <c r="U28" i="118"/>
  <c r="S28" i="118"/>
  <c r="R28" i="118"/>
  <c r="Q28" i="118"/>
  <c r="P28" i="118"/>
  <c r="N28" i="118"/>
  <c r="M28" i="118"/>
  <c r="L28" i="118"/>
  <c r="K28" i="118"/>
  <c r="I28" i="118"/>
  <c r="H28" i="118"/>
  <c r="G28" i="118"/>
  <c r="AE25" i="118"/>
  <c r="AD25" i="118"/>
  <c r="AC25" i="118"/>
  <c r="AB25" i="118"/>
  <c r="AA25" i="118"/>
  <c r="Z25" i="118"/>
  <c r="Y25" i="118"/>
  <c r="X25" i="118"/>
  <c r="W25" i="118"/>
  <c r="V25" i="118"/>
  <c r="U25" i="118"/>
  <c r="S25" i="118"/>
  <c r="R25" i="118"/>
  <c r="Q25" i="118"/>
  <c r="P25" i="118"/>
  <c r="N25" i="118"/>
  <c r="M25" i="118"/>
  <c r="L25" i="118"/>
  <c r="K25" i="118"/>
  <c r="I25" i="118"/>
  <c r="H25" i="118"/>
  <c r="G25" i="118"/>
  <c r="AE22" i="118"/>
  <c r="AD22" i="118"/>
  <c r="AC22" i="118"/>
  <c r="AB22" i="118"/>
  <c r="AA22" i="118"/>
  <c r="Z22" i="118"/>
  <c r="Y22" i="118"/>
  <c r="X22" i="118"/>
  <c r="W22" i="118"/>
  <c r="V22" i="118"/>
  <c r="U22" i="118"/>
  <c r="S22" i="118"/>
  <c r="R22" i="118"/>
  <c r="Q22" i="118"/>
  <c r="P22" i="118"/>
  <c r="N22" i="118"/>
  <c r="M22" i="118"/>
  <c r="L22" i="118"/>
  <c r="K22" i="118"/>
  <c r="I22" i="118"/>
  <c r="H22" i="118"/>
  <c r="G22" i="118"/>
  <c r="AE19" i="118"/>
  <c r="AD19" i="118"/>
  <c r="AC19" i="118"/>
  <c r="AB19" i="118"/>
  <c r="AA19" i="118"/>
  <c r="Z19" i="118"/>
  <c r="Y19" i="118"/>
  <c r="X19" i="118"/>
  <c r="W19" i="118"/>
  <c r="V19" i="118"/>
  <c r="U19" i="118"/>
  <c r="S19" i="118"/>
  <c r="R19" i="118"/>
  <c r="Q19" i="118"/>
  <c r="P19" i="118"/>
  <c r="N19" i="118"/>
  <c r="M19" i="118"/>
  <c r="L19" i="118"/>
  <c r="K19" i="118"/>
  <c r="I19" i="118"/>
  <c r="H19" i="118"/>
  <c r="G19" i="118"/>
  <c r="S16" i="118"/>
  <c r="R16" i="118"/>
  <c r="Q16" i="118"/>
  <c r="P16" i="118"/>
  <c r="N16" i="118"/>
  <c r="M16" i="118"/>
  <c r="L16" i="118"/>
  <c r="K16" i="118"/>
  <c r="P50" i="120"/>
  <c r="O50" i="120"/>
  <c r="N50" i="120"/>
  <c r="M50" i="120"/>
  <c r="L50" i="120"/>
  <c r="K50" i="120"/>
  <c r="J50" i="120"/>
  <c r="I50" i="120"/>
  <c r="H50" i="120"/>
  <c r="G50" i="120"/>
  <c r="F50" i="120"/>
  <c r="P47" i="120"/>
  <c r="O47" i="120"/>
  <c r="N47" i="120"/>
  <c r="M47" i="120"/>
  <c r="L47" i="120"/>
  <c r="K47" i="120"/>
  <c r="J47" i="120"/>
  <c r="I47" i="120"/>
  <c r="H47" i="120"/>
  <c r="G47" i="120"/>
  <c r="F47" i="120"/>
  <c r="P44" i="120"/>
  <c r="O44" i="120"/>
  <c r="N44" i="120"/>
  <c r="M44" i="120"/>
  <c r="L44" i="120"/>
  <c r="K44" i="120"/>
  <c r="J44" i="120"/>
  <c r="I44" i="120"/>
  <c r="H44" i="120"/>
  <c r="G44" i="120"/>
  <c r="F44" i="120"/>
  <c r="P41" i="120"/>
  <c r="O41" i="120"/>
  <c r="N41" i="120"/>
  <c r="M41" i="120"/>
  <c r="L41" i="120"/>
  <c r="K41" i="120"/>
  <c r="J41" i="120"/>
  <c r="I41" i="120"/>
  <c r="H41" i="120"/>
  <c r="G41" i="120"/>
  <c r="F41" i="120"/>
  <c r="P38" i="120"/>
  <c r="O38" i="120"/>
  <c r="N38" i="120"/>
  <c r="M38" i="120"/>
  <c r="L38" i="120"/>
  <c r="K38" i="120"/>
  <c r="J38" i="120"/>
  <c r="I38" i="120"/>
  <c r="H38" i="120"/>
  <c r="G38" i="120"/>
  <c r="F38" i="120"/>
  <c r="P35" i="120"/>
  <c r="O35" i="120"/>
  <c r="N35" i="120"/>
  <c r="M35" i="120"/>
  <c r="L35" i="120"/>
  <c r="K35" i="120"/>
  <c r="J35" i="120"/>
  <c r="I35" i="120"/>
  <c r="H35" i="120"/>
  <c r="G35" i="120"/>
  <c r="F35" i="120"/>
  <c r="P32" i="120"/>
  <c r="O32" i="120"/>
  <c r="N32" i="120"/>
  <c r="M32" i="120"/>
  <c r="L32" i="120"/>
  <c r="K32" i="120"/>
  <c r="J32" i="120"/>
  <c r="I32" i="120"/>
  <c r="H32" i="120"/>
  <c r="G32" i="120"/>
  <c r="F32" i="120"/>
  <c r="P29" i="120"/>
  <c r="O29" i="120"/>
  <c r="N29" i="120"/>
  <c r="M29" i="120"/>
  <c r="L29" i="120"/>
  <c r="K29" i="120"/>
  <c r="J29" i="120"/>
  <c r="I29" i="120"/>
  <c r="H29" i="120"/>
  <c r="G29" i="120"/>
  <c r="F29" i="120"/>
  <c r="P26" i="120"/>
  <c r="O26" i="120"/>
  <c r="N26" i="120"/>
  <c r="M26" i="120"/>
  <c r="L26" i="120"/>
  <c r="K26" i="120"/>
  <c r="J26" i="120"/>
  <c r="I26" i="120"/>
  <c r="H26" i="120"/>
  <c r="G26" i="120"/>
  <c r="F26" i="120"/>
  <c r="P23" i="120"/>
  <c r="O23" i="120"/>
  <c r="N23" i="120"/>
  <c r="M23" i="120"/>
  <c r="L23" i="120"/>
  <c r="K23" i="120"/>
  <c r="J23" i="120"/>
  <c r="I23" i="120"/>
  <c r="H23" i="120"/>
  <c r="G23" i="120"/>
  <c r="F23" i="120"/>
  <c r="P20" i="120"/>
  <c r="O20" i="120"/>
  <c r="N20" i="120"/>
  <c r="M20" i="120"/>
  <c r="L20" i="120"/>
  <c r="K20" i="120"/>
  <c r="J20" i="120"/>
  <c r="I20" i="120"/>
  <c r="H20" i="120"/>
  <c r="G20" i="120"/>
  <c r="F20" i="120"/>
  <c r="F17" i="120"/>
  <c r="U35" i="27"/>
  <c r="U33" i="27"/>
  <c r="U31" i="27"/>
  <c r="U29" i="27"/>
  <c r="U27" i="27"/>
  <c r="U25" i="27"/>
  <c r="U23" i="27"/>
  <c r="U19" i="27"/>
  <c r="U17" i="27"/>
  <c r="U15" i="27"/>
  <c r="O35" i="27"/>
  <c r="O33" i="27"/>
  <c r="O31" i="27"/>
  <c r="O29" i="27"/>
  <c r="O27" i="27"/>
  <c r="P25" i="27"/>
  <c r="O25" i="27"/>
  <c r="O23" i="27"/>
  <c r="O21" i="27"/>
  <c r="O19" i="27"/>
  <c r="O17" i="27"/>
  <c r="O15" i="27"/>
  <c r="AF37" i="48"/>
  <c r="AE37" i="48"/>
  <c r="AC37" i="48"/>
  <c r="AB37" i="48"/>
  <c r="AA37" i="48"/>
  <c r="Z37" i="48"/>
  <c r="Y37" i="48"/>
  <c r="X37" i="48"/>
  <c r="W37" i="48"/>
  <c r="AC35" i="48"/>
  <c r="AB35" i="48"/>
  <c r="AA35" i="48"/>
  <c r="Z35" i="48"/>
  <c r="Y35" i="48"/>
  <c r="X35" i="48"/>
  <c r="W35" i="48"/>
  <c r="AF34" i="48"/>
  <c r="AE34" i="48"/>
  <c r="AC34" i="48"/>
  <c r="AB34" i="48"/>
  <c r="AA34" i="48"/>
  <c r="Z34" i="48"/>
  <c r="Y34" i="48"/>
  <c r="X34" i="48"/>
  <c r="W34" i="48"/>
  <c r="V34" i="48"/>
  <c r="AF31" i="48"/>
  <c r="AE31" i="48"/>
  <c r="AC31" i="48"/>
  <c r="AB31" i="48"/>
  <c r="AA31" i="48"/>
  <c r="Z31" i="48"/>
  <c r="Y31" i="48"/>
  <c r="X31" i="48"/>
  <c r="W31" i="48"/>
  <c r="AF28" i="48"/>
  <c r="AE28" i="48"/>
  <c r="AC28" i="48"/>
  <c r="AB28" i="48"/>
  <c r="AA28" i="48"/>
  <c r="Z28" i="48"/>
  <c r="Y28" i="48"/>
  <c r="X28" i="48"/>
  <c r="W28" i="48"/>
  <c r="AF25" i="48"/>
  <c r="AE25" i="48"/>
  <c r="AC25" i="48"/>
  <c r="AB25" i="48"/>
  <c r="AA25" i="48"/>
  <c r="Y25" i="48"/>
  <c r="X25" i="48"/>
  <c r="W25" i="48"/>
  <c r="AF22" i="48"/>
  <c r="AC22" i="48"/>
  <c r="AB22" i="48"/>
  <c r="AA22" i="48"/>
  <c r="Z22" i="48"/>
  <c r="Y22" i="48"/>
  <c r="X22" i="48"/>
  <c r="W22" i="48"/>
  <c r="AF19" i="48"/>
  <c r="AE19" i="48"/>
  <c r="AC19" i="48"/>
  <c r="AB19" i="48"/>
  <c r="AA19" i="48"/>
  <c r="Z19" i="48"/>
  <c r="Y19" i="48"/>
  <c r="X19" i="48"/>
  <c r="W19" i="48"/>
  <c r="AF16" i="48"/>
  <c r="AE16" i="48"/>
  <c r="AC16" i="48"/>
  <c r="AB16" i="48"/>
  <c r="AA16" i="48"/>
  <c r="Z16" i="48"/>
  <c r="Y16" i="48"/>
  <c r="X16" i="48"/>
  <c r="W16" i="48"/>
  <c r="Q49" i="48"/>
  <c r="P49" i="48"/>
  <c r="N49" i="48"/>
  <c r="K49" i="48"/>
  <c r="I49" i="48"/>
  <c r="H49" i="48"/>
  <c r="Q46" i="48"/>
  <c r="P46" i="48"/>
  <c r="N46" i="48"/>
  <c r="K46" i="48"/>
  <c r="J46" i="48"/>
  <c r="I46" i="48"/>
  <c r="H46" i="48"/>
  <c r="Q43" i="48"/>
  <c r="P43" i="48"/>
  <c r="N43" i="48"/>
  <c r="K43" i="48"/>
  <c r="J43" i="48"/>
  <c r="I43" i="48"/>
  <c r="H43" i="48"/>
  <c r="Q40" i="48"/>
  <c r="P40" i="48"/>
  <c r="K40" i="48"/>
  <c r="J40" i="48"/>
  <c r="I40" i="48"/>
  <c r="H40" i="48"/>
  <c r="Q37" i="48"/>
  <c r="P37" i="48"/>
  <c r="N37" i="48"/>
  <c r="K37" i="48"/>
  <c r="J37" i="48"/>
  <c r="I37" i="48"/>
  <c r="H37" i="48"/>
  <c r="Q34" i="48"/>
  <c r="P34" i="48"/>
  <c r="N34" i="48"/>
  <c r="K34" i="48"/>
  <c r="J34" i="48"/>
  <c r="I34" i="48"/>
  <c r="H34" i="48"/>
  <c r="N31" i="48"/>
  <c r="K31" i="48"/>
  <c r="J31" i="48"/>
  <c r="I31" i="48"/>
  <c r="H31" i="48"/>
  <c r="Q28" i="48"/>
  <c r="P28" i="48"/>
  <c r="N28" i="48"/>
  <c r="K28" i="48"/>
  <c r="J28" i="48"/>
  <c r="I28" i="48"/>
  <c r="H28" i="48"/>
  <c r="Q25" i="48"/>
  <c r="P25" i="48"/>
  <c r="N25" i="48"/>
  <c r="K25" i="48"/>
  <c r="J25" i="48"/>
  <c r="I25" i="48"/>
  <c r="H25" i="48"/>
  <c r="Q22" i="48"/>
  <c r="P22" i="48"/>
  <c r="N22" i="48"/>
  <c r="K22" i="48"/>
  <c r="J22" i="48"/>
  <c r="I22" i="48"/>
  <c r="H22" i="48"/>
  <c r="Q19" i="48"/>
  <c r="P19" i="48"/>
  <c r="N19" i="48"/>
  <c r="K19" i="48"/>
  <c r="J19" i="48"/>
  <c r="I19" i="48"/>
  <c r="H19" i="48"/>
  <c r="J16" i="48"/>
  <c r="H16" i="48"/>
  <c r="L49" i="105"/>
  <c r="M49" i="105"/>
  <c r="K49" i="105"/>
  <c r="J49" i="105"/>
  <c r="H49" i="105"/>
  <c r="G49" i="105"/>
  <c r="F49" i="105"/>
  <c r="M46" i="105"/>
  <c r="L46" i="105"/>
  <c r="K46" i="105"/>
  <c r="J46" i="105"/>
  <c r="H46" i="105"/>
  <c r="G46" i="105"/>
  <c r="F46" i="105"/>
  <c r="M43" i="105"/>
  <c r="L43" i="105"/>
  <c r="K43" i="105"/>
  <c r="J43" i="105"/>
  <c r="H43" i="105"/>
  <c r="G43" i="105"/>
  <c r="F43" i="105"/>
  <c r="M40" i="105"/>
  <c r="L40" i="105"/>
  <c r="K40" i="105"/>
  <c r="J40" i="105"/>
  <c r="H40" i="105"/>
  <c r="G40" i="105"/>
  <c r="F40" i="105"/>
  <c r="L37" i="105"/>
  <c r="K37" i="105"/>
  <c r="J37" i="105"/>
  <c r="H37" i="105"/>
  <c r="G37" i="105"/>
  <c r="F37" i="105"/>
  <c r="M34" i="105"/>
  <c r="L34" i="105"/>
  <c r="K34" i="105"/>
  <c r="J34" i="105"/>
  <c r="H34" i="105"/>
  <c r="G34" i="105"/>
  <c r="F34" i="105"/>
  <c r="M31" i="105"/>
  <c r="L31" i="105"/>
  <c r="K31" i="105"/>
  <c r="J31" i="105"/>
  <c r="H31" i="105"/>
  <c r="G31" i="105"/>
  <c r="F31" i="105"/>
  <c r="L28" i="105"/>
  <c r="K28" i="105"/>
  <c r="J28" i="105"/>
  <c r="H28" i="105"/>
  <c r="G28" i="105"/>
  <c r="F28" i="105"/>
  <c r="M25" i="105"/>
  <c r="L25" i="105"/>
  <c r="K25" i="105"/>
  <c r="J25" i="105"/>
  <c r="H25" i="105"/>
  <c r="G25" i="105"/>
  <c r="F25" i="105"/>
  <c r="M22" i="105"/>
  <c r="L22" i="105"/>
  <c r="K22" i="105"/>
  <c r="J22" i="105"/>
  <c r="H22" i="105"/>
  <c r="G22" i="105"/>
  <c r="F22" i="105"/>
  <c r="L20" i="105"/>
  <c r="K20" i="105"/>
  <c r="J20" i="105"/>
  <c r="M19" i="105"/>
  <c r="L19" i="105"/>
  <c r="K19" i="105"/>
  <c r="J19" i="105"/>
  <c r="I19" i="105"/>
  <c r="H19" i="105"/>
  <c r="G19" i="105"/>
  <c r="F19" i="105"/>
  <c r="F16" i="105"/>
  <c r="P50" i="138"/>
  <c r="O50" i="138"/>
  <c r="N50" i="138"/>
  <c r="M50" i="138"/>
  <c r="L50" i="138"/>
  <c r="K50" i="138"/>
  <c r="J50" i="138"/>
  <c r="I50" i="138"/>
  <c r="H50" i="138"/>
  <c r="G50" i="138"/>
  <c r="F50" i="138"/>
  <c r="P47" i="138"/>
  <c r="O47" i="138"/>
  <c r="N47" i="138"/>
  <c r="M47" i="138"/>
  <c r="L47" i="138"/>
  <c r="K47" i="138"/>
  <c r="J47" i="138"/>
  <c r="I47" i="138"/>
  <c r="H47" i="138"/>
  <c r="G47" i="138"/>
  <c r="F47" i="138"/>
  <c r="P44" i="138"/>
  <c r="O44" i="138"/>
  <c r="N44" i="138"/>
  <c r="M44" i="138"/>
  <c r="L44" i="138"/>
  <c r="K44" i="138"/>
  <c r="J44" i="138"/>
  <c r="I44" i="138"/>
  <c r="H44" i="138"/>
  <c r="G44" i="138"/>
  <c r="F44" i="138"/>
  <c r="P41" i="138"/>
  <c r="O41" i="138"/>
  <c r="N41" i="138"/>
  <c r="M41" i="138"/>
  <c r="L41" i="138"/>
  <c r="K41" i="138"/>
  <c r="J41" i="138"/>
  <c r="I41" i="138"/>
  <c r="H41" i="138"/>
  <c r="G41" i="138"/>
  <c r="F41" i="138"/>
  <c r="P38" i="138"/>
  <c r="O38" i="138"/>
  <c r="N38" i="138"/>
  <c r="M38" i="138"/>
  <c r="L38" i="138"/>
  <c r="K38" i="138"/>
  <c r="J38" i="138"/>
  <c r="I38" i="138"/>
  <c r="H38" i="138"/>
  <c r="G38" i="138"/>
  <c r="F38" i="138"/>
  <c r="O35" i="138"/>
  <c r="N35" i="138"/>
  <c r="M35" i="138"/>
  <c r="L35" i="138"/>
  <c r="K35" i="138"/>
  <c r="J35" i="138"/>
  <c r="I35" i="138"/>
  <c r="H35" i="138"/>
  <c r="G35" i="138"/>
  <c r="F35" i="138"/>
  <c r="P32" i="138"/>
  <c r="O32" i="138"/>
  <c r="N32" i="138"/>
  <c r="M32" i="138"/>
  <c r="L32" i="138"/>
  <c r="K32" i="138"/>
  <c r="J32" i="138"/>
  <c r="I32" i="138"/>
  <c r="H32" i="138"/>
  <c r="G32" i="138"/>
  <c r="F32" i="138"/>
  <c r="P29" i="138"/>
  <c r="O29" i="138"/>
  <c r="N29" i="138"/>
  <c r="M29" i="138"/>
  <c r="L29" i="138"/>
  <c r="K29" i="138"/>
  <c r="J29" i="138"/>
  <c r="I29" i="138"/>
  <c r="H29" i="138"/>
  <c r="G29" i="138"/>
  <c r="F29" i="138"/>
  <c r="P26" i="138"/>
  <c r="O26" i="138"/>
  <c r="N26" i="138"/>
  <c r="M26" i="138"/>
  <c r="L26" i="138"/>
  <c r="K26" i="138"/>
  <c r="J26" i="138"/>
  <c r="I26" i="138"/>
  <c r="H26" i="138"/>
  <c r="G26" i="138"/>
  <c r="F26" i="138"/>
  <c r="P23" i="138"/>
  <c r="O23" i="138"/>
  <c r="N23" i="138"/>
  <c r="M23" i="138"/>
  <c r="L23" i="138"/>
  <c r="K23" i="138"/>
  <c r="J23" i="138"/>
  <c r="I23" i="138"/>
  <c r="H23" i="138"/>
  <c r="G23" i="138"/>
  <c r="F23" i="138"/>
  <c r="P20" i="138"/>
  <c r="O20" i="138"/>
  <c r="N20" i="138"/>
  <c r="M20" i="138"/>
  <c r="L20" i="138"/>
  <c r="K20" i="138"/>
  <c r="J20" i="138"/>
  <c r="I20" i="138"/>
  <c r="H20" i="138"/>
  <c r="G20" i="138"/>
  <c r="F20" i="138"/>
  <c r="M17" i="138"/>
  <c r="F17" i="138"/>
  <c r="P17" i="138"/>
  <c r="O17" i="138"/>
  <c r="N17" i="138"/>
  <c r="L17" i="138"/>
  <c r="K17" i="138"/>
  <c r="J17" i="138"/>
  <c r="I17" i="138"/>
  <c r="H17" i="138"/>
  <c r="G17" i="138"/>
  <c r="P50" i="137"/>
  <c r="O50" i="137"/>
  <c r="N50" i="137"/>
  <c r="M50" i="137"/>
  <c r="L50" i="137"/>
  <c r="K50" i="137"/>
  <c r="J50" i="137"/>
  <c r="I50" i="137"/>
  <c r="H50" i="137"/>
  <c r="G50" i="137"/>
  <c r="F50" i="137"/>
  <c r="P47" i="137"/>
  <c r="O47" i="137"/>
  <c r="N47" i="137"/>
  <c r="M47" i="137"/>
  <c r="L47" i="137"/>
  <c r="K47" i="137"/>
  <c r="J47" i="137"/>
  <c r="I47" i="137"/>
  <c r="H47" i="137"/>
  <c r="G47" i="137"/>
  <c r="F47" i="137"/>
  <c r="P44" i="137"/>
  <c r="O44" i="137"/>
  <c r="N44" i="137"/>
  <c r="M44" i="137"/>
  <c r="L44" i="137"/>
  <c r="K44" i="137"/>
  <c r="J44" i="137"/>
  <c r="I44" i="137"/>
  <c r="H44" i="137"/>
  <c r="G44" i="137"/>
  <c r="F44" i="137"/>
  <c r="P41" i="137"/>
  <c r="O41" i="137"/>
  <c r="N41" i="137"/>
  <c r="M41" i="137"/>
  <c r="L41" i="137"/>
  <c r="K41" i="137"/>
  <c r="J41" i="137"/>
  <c r="I41" i="137"/>
  <c r="H41" i="137"/>
  <c r="G41" i="137"/>
  <c r="F41" i="137"/>
  <c r="P38" i="137"/>
  <c r="O38" i="137"/>
  <c r="N38" i="137"/>
  <c r="M38" i="137"/>
  <c r="L38" i="137"/>
  <c r="K38" i="137"/>
  <c r="J38" i="137"/>
  <c r="I38" i="137"/>
  <c r="H38" i="137"/>
  <c r="G38" i="137"/>
  <c r="F38" i="137"/>
  <c r="P35" i="137"/>
  <c r="O35" i="137"/>
  <c r="N35" i="137"/>
  <c r="M35" i="137"/>
  <c r="L35" i="137"/>
  <c r="K35" i="137"/>
  <c r="J35" i="137"/>
  <c r="I35" i="137"/>
  <c r="H35" i="137"/>
  <c r="G35" i="137"/>
  <c r="F35" i="137"/>
  <c r="P32" i="137"/>
  <c r="O32" i="137"/>
  <c r="N32" i="137"/>
  <c r="M32" i="137"/>
  <c r="L32" i="137"/>
  <c r="K32" i="137"/>
  <c r="J32" i="137"/>
  <c r="I32" i="137"/>
  <c r="H32" i="137"/>
  <c r="G32" i="137"/>
  <c r="F32" i="137"/>
  <c r="P29" i="137"/>
  <c r="O29" i="137"/>
  <c r="N29" i="137"/>
  <c r="M29" i="137"/>
  <c r="L29" i="137"/>
  <c r="K29" i="137"/>
  <c r="J29" i="137"/>
  <c r="I29" i="137"/>
  <c r="H29" i="137"/>
  <c r="G29" i="137"/>
  <c r="F29" i="137"/>
  <c r="P26" i="137"/>
  <c r="O26" i="137"/>
  <c r="N26" i="137"/>
  <c r="M26" i="137"/>
  <c r="L26" i="137"/>
  <c r="K26" i="137"/>
  <c r="J26" i="137"/>
  <c r="I26" i="137"/>
  <c r="H26" i="137"/>
  <c r="G26" i="137"/>
  <c r="F26" i="137"/>
  <c r="P23" i="137"/>
  <c r="O23" i="137"/>
  <c r="N23" i="137"/>
  <c r="M23" i="137"/>
  <c r="L23" i="137"/>
  <c r="K23" i="137"/>
  <c r="J23" i="137"/>
  <c r="I23" i="137"/>
  <c r="H23" i="137"/>
  <c r="G23" i="137"/>
  <c r="F23" i="137"/>
  <c r="P20" i="137"/>
  <c r="O20" i="137"/>
  <c r="N20" i="137"/>
  <c r="M20" i="137"/>
  <c r="L20" i="137"/>
  <c r="K20" i="137"/>
  <c r="J20" i="137"/>
  <c r="I20" i="137"/>
  <c r="H20" i="137"/>
  <c r="G20" i="137"/>
  <c r="F20" i="137"/>
  <c r="M35" i="17"/>
  <c r="J35" i="17"/>
  <c r="M33" i="17"/>
  <c r="J33" i="17"/>
  <c r="M31" i="17"/>
  <c r="J31" i="17"/>
  <c r="M29" i="17"/>
  <c r="J29" i="17"/>
  <c r="M27" i="17"/>
  <c r="J27" i="17"/>
  <c r="J25" i="17"/>
  <c r="M23" i="17"/>
  <c r="J23" i="17"/>
  <c r="M21" i="17"/>
  <c r="M19" i="17"/>
  <c r="J19" i="17"/>
  <c r="M17" i="17"/>
  <c r="J17" i="17"/>
  <c r="Y35" i="17"/>
  <c r="W35" i="17"/>
  <c r="V35" i="17"/>
  <c r="Y33" i="17"/>
  <c r="W33" i="17"/>
  <c r="V33" i="17"/>
  <c r="Z31" i="17"/>
  <c r="Y31" i="17"/>
  <c r="W31" i="17"/>
  <c r="Z29" i="17"/>
  <c r="Y29" i="17"/>
  <c r="W29" i="17"/>
  <c r="Z27" i="17"/>
  <c r="Y27" i="17"/>
  <c r="W27" i="17"/>
  <c r="V27" i="17"/>
  <c r="G17" i="12"/>
  <c r="P50" i="109" l="1"/>
  <c r="O50" i="109"/>
  <c r="N50" i="109"/>
  <c r="M50" i="109"/>
  <c r="L50" i="109"/>
  <c r="K50" i="109"/>
  <c r="J50" i="109"/>
  <c r="I50" i="109"/>
  <c r="H50" i="109"/>
  <c r="G50" i="109"/>
  <c r="F50" i="109"/>
  <c r="P47" i="109"/>
  <c r="O47" i="109"/>
  <c r="N47" i="109"/>
  <c r="M47" i="109"/>
  <c r="L47" i="109"/>
  <c r="K47" i="109"/>
  <c r="J47" i="109"/>
  <c r="I47" i="109"/>
  <c r="H47" i="109"/>
  <c r="G47" i="109"/>
  <c r="F47" i="109"/>
  <c r="P44" i="109"/>
  <c r="O44" i="109"/>
  <c r="N44" i="109"/>
  <c r="M44" i="109"/>
  <c r="L44" i="109"/>
  <c r="K44" i="109"/>
  <c r="J44" i="109"/>
  <c r="I44" i="109"/>
  <c r="H44" i="109"/>
  <c r="G44" i="109"/>
  <c r="F44" i="109"/>
  <c r="P41" i="109"/>
  <c r="O41" i="109"/>
  <c r="N41" i="109"/>
  <c r="M41" i="109"/>
  <c r="L41" i="109"/>
  <c r="K41" i="109"/>
  <c r="J41" i="109"/>
  <c r="I41" i="109"/>
  <c r="H41" i="109"/>
  <c r="G41" i="109"/>
  <c r="F41" i="109"/>
  <c r="P38" i="109"/>
  <c r="O38" i="109"/>
  <c r="N38" i="109"/>
  <c r="M38" i="109"/>
  <c r="L38" i="109"/>
  <c r="K38" i="109"/>
  <c r="J38" i="109"/>
  <c r="I38" i="109"/>
  <c r="H38" i="109"/>
  <c r="G38" i="109"/>
  <c r="F38" i="109"/>
  <c r="P35" i="109"/>
  <c r="O35" i="109"/>
  <c r="N35" i="109"/>
  <c r="M35" i="109"/>
  <c r="L35" i="109"/>
  <c r="K35" i="109"/>
  <c r="J35" i="109"/>
  <c r="I35" i="109"/>
  <c r="H35" i="109"/>
  <c r="G35" i="109"/>
  <c r="F35" i="109"/>
  <c r="P32" i="109"/>
  <c r="O32" i="109"/>
  <c r="N32" i="109"/>
  <c r="M32" i="109"/>
  <c r="L32" i="109"/>
  <c r="K32" i="109"/>
  <c r="J32" i="109"/>
  <c r="I32" i="109"/>
  <c r="H32" i="109"/>
  <c r="G32" i="109"/>
  <c r="F32" i="109"/>
  <c r="P29" i="109"/>
  <c r="O29" i="109"/>
  <c r="N29" i="109"/>
  <c r="M29" i="109"/>
  <c r="L29" i="109"/>
  <c r="K29" i="109"/>
  <c r="J29" i="109"/>
  <c r="I29" i="109"/>
  <c r="H29" i="109"/>
  <c r="G29" i="109"/>
  <c r="F29" i="109"/>
  <c r="P26" i="109"/>
  <c r="O26" i="109"/>
  <c r="N26" i="109"/>
  <c r="M26" i="109"/>
  <c r="L26" i="109"/>
  <c r="K26" i="109"/>
  <c r="J26" i="109"/>
  <c r="I26" i="109"/>
  <c r="H26" i="109"/>
  <c r="G26" i="109"/>
  <c r="P23" i="109"/>
  <c r="O23" i="109"/>
  <c r="N23" i="109"/>
  <c r="M23" i="109"/>
  <c r="L23" i="109"/>
  <c r="K23" i="109"/>
  <c r="J23" i="109"/>
  <c r="I23" i="109"/>
  <c r="H23" i="109"/>
  <c r="G23" i="109"/>
  <c r="F23" i="109"/>
  <c r="P20" i="109"/>
  <c r="O20" i="109"/>
  <c r="N20" i="109"/>
  <c r="M20" i="109"/>
  <c r="L20" i="109"/>
  <c r="J20" i="109"/>
  <c r="I20" i="109"/>
  <c r="H20" i="109"/>
  <c r="G20" i="109"/>
  <c r="F20" i="109"/>
  <c r="S49" i="77"/>
  <c r="R49" i="77"/>
  <c r="Q49" i="77"/>
  <c r="P49" i="77"/>
  <c r="O49" i="77"/>
  <c r="N49" i="77"/>
  <c r="M49" i="77"/>
  <c r="L49" i="77"/>
  <c r="K49" i="77"/>
  <c r="J49" i="77"/>
  <c r="I49" i="77"/>
  <c r="H49" i="77"/>
  <c r="G49" i="77"/>
  <c r="F49" i="77"/>
  <c r="S46" i="77"/>
  <c r="R46" i="77"/>
  <c r="Q46" i="77"/>
  <c r="P46" i="77"/>
  <c r="O46" i="77"/>
  <c r="N46" i="77"/>
  <c r="L46" i="77"/>
  <c r="K46" i="77"/>
  <c r="J46" i="77"/>
  <c r="I46" i="77"/>
  <c r="H46" i="77"/>
  <c r="G46" i="77"/>
  <c r="F46" i="77"/>
  <c r="S43" i="77"/>
  <c r="R43" i="77"/>
  <c r="Q43" i="77"/>
  <c r="P43" i="77"/>
  <c r="O43" i="77"/>
  <c r="N43" i="77"/>
  <c r="M43" i="77"/>
  <c r="L43" i="77"/>
  <c r="K43" i="77"/>
  <c r="J43" i="77"/>
  <c r="I43" i="77"/>
  <c r="H43" i="77"/>
  <c r="G43" i="77"/>
  <c r="F43" i="77"/>
  <c r="S40" i="77"/>
  <c r="R40" i="77"/>
  <c r="Q40" i="77"/>
  <c r="P40" i="77"/>
  <c r="O40" i="77"/>
  <c r="N40" i="77"/>
  <c r="M40" i="77"/>
  <c r="L40" i="77"/>
  <c r="K40" i="77"/>
  <c r="J40" i="77"/>
  <c r="I40" i="77"/>
  <c r="H40" i="77"/>
  <c r="G40" i="77"/>
  <c r="F40" i="77"/>
  <c r="S37" i="77"/>
  <c r="R37" i="77"/>
  <c r="Q37" i="77"/>
  <c r="P37" i="77"/>
  <c r="O37" i="77"/>
  <c r="N37" i="77"/>
  <c r="M37" i="77"/>
  <c r="L37" i="77"/>
  <c r="K37" i="77"/>
  <c r="J37" i="77"/>
  <c r="I37" i="77"/>
  <c r="H37" i="77"/>
  <c r="G37" i="77"/>
  <c r="F37" i="77"/>
  <c r="Q35" i="77"/>
  <c r="P35" i="77"/>
  <c r="O35" i="77"/>
  <c r="N35" i="77"/>
  <c r="M35" i="77"/>
  <c r="L35" i="77"/>
  <c r="K35" i="77"/>
  <c r="J35" i="77"/>
  <c r="I35" i="77"/>
  <c r="H35" i="77"/>
  <c r="G35" i="77"/>
  <c r="F35" i="77"/>
  <c r="S34" i="77"/>
  <c r="R34" i="77"/>
  <c r="Q34" i="77"/>
  <c r="P34" i="77"/>
  <c r="O34" i="77"/>
  <c r="N34" i="77"/>
  <c r="M34" i="77"/>
  <c r="L34" i="77"/>
  <c r="K34" i="77"/>
  <c r="J34" i="77"/>
  <c r="I34" i="77"/>
  <c r="H34" i="77"/>
  <c r="G34" i="77"/>
  <c r="F34" i="77"/>
  <c r="E34" i="77"/>
  <c r="S31" i="77"/>
  <c r="R31" i="77"/>
  <c r="Q31" i="77"/>
  <c r="P31" i="77"/>
  <c r="O31" i="77"/>
  <c r="N31" i="77"/>
  <c r="M31" i="77"/>
  <c r="L31" i="77"/>
  <c r="K31" i="77"/>
  <c r="J31" i="77"/>
  <c r="I31" i="77"/>
  <c r="H31" i="77"/>
  <c r="G31" i="77"/>
  <c r="F31" i="77"/>
  <c r="S28" i="77"/>
  <c r="Q28" i="77"/>
  <c r="P28" i="77"/>
  <c r="O28" i="77"/>
  <c r="N28" i="77"/>
  <c r="M28" i="77"/>
  <c r="L28" i="77"/>
  <c r="K28" i="77"/>
  <c r="J28" i="77"/>
  <c r="I28" i="77"/>
  <c r="H28" i="77"/>
  <c r="G28" i="77"/>
  <c r="F28" i="77"/>
  <c r="S25" i="77"/>
  <c r="R25" i="77"/>
  <c r="Q25" i="77"/>
  <c r="P25" i="77"/>
  <c r="O25" i="77"/>
  <c r="N25" i="77"/>
  <c r="M25" i="77"/>
  <c r="L25" i="77"/>
  <c r="K25" i="77"/>
  <c r="J25" i="77"/>
  <c r="I25" i="77"/>
  <c r="H25" i="77"/>
  <c r="G25" i="77"/>
  <c r="F25" i="77"/>
  <c r="S22" i="77"/>
  <c r="R22" i="77"/>
  <c r="Q22" i="77"/>
  <c r="P22" i="77"/>
  <c r="O22" i="77"/>
  <c r="N22" i="77"/>
  <c r="M22" i="77"/>
  <c r="L22" i="77"/>
  <c r="K22" i="77"/>
  <c r="I22" i="77"/>
  <c r="H22" i="77"/>
  <c r="G22" i="77"/>
  <c r="F22" i="77"/>
  <c r="S19" i="77"/>
  <c r="R19" i="77"/>
  <c r="Q19" i="77"/>
  <c r="P19" i="77"/>
  <c r="O19" i="77"/>
  <c r="N19" i="77"/>
  <c r="M19" i="77"/>
  <c r="L19" i="77"/>
  <c r="K19" i="77"/>
  <c r="J19" i="77"/>
  <c r="I19" i="77"/>
  <c r="H19" i="77"/>
  <c r="G19" i="77"/>
  <c r="F19" i="77"/>
  <c r="H16" i="77"/>
  <c r="G16" i="77"/>
  <c r="F16" i="77"/>
  <c r="L34" i="119"/>
  <c r="K34" i="119"/>
  <c r="J34" i="119"/>
  <c r="H34" i="119"/>
  <c r="F34" i="119"/>
  <c r="E34" i="119"/>
  <c r="L32" i="119"/>
  <c r="K32" i="119"/>
  <c r="J32" i="119"/>
  <c r="I32" i="119"/>
  <c r="H32" i="119"/>
  <c r="F32" i="119"/>
  <c r="L30" i="119"/>
  <c r="K30" i="119"/>
  <c r="J30" i="119"/>
  <c r="I30" i="119"/>
  <c r="H30" i="119"/>
  <c r="F30" i="119"/>
  <c r="L28" i="119"/>
  <c r="K28" i="119"/>
  <c r="J28" i="119"/>
  <c r="I28" i="119"/>
  <c r="H28" i="119"/>
  <c r="F28" i="119"/>
  <c r="E28" i="119"/>
  <c r="L26" i="119"/>
  <c r="K26" i="119"/>
  <c r="J26" i="119"/>
  <c r="I26" i="119"/>
  <c r="H26" i="119"/>
  <c r="F26" i="119"/>
  <c r="E26" i="119"/>
  <c r="L24" i="119"/>
  <c r="K24" i="119"/>
  <c r="J24" i="119"/>
  <c r="I24" i="119"/>
  <c r="H24" i="119"/>
  <c r="F24" i="119"/>
  <c r="E24" i="119"/>
  <c r="L22" i="119"/>
  <c r="K22" i="119"/>
  <c r="J22" i="119"/>
  <c r="I22" i="119"/>
  <c r="H22" i="119"/>
  <c r="F22" i="119"/>
  <c r="E22" i="119"/>
  <c r="L20" i="119"/>
  <c r="K20" i="119"/>
  <c r="J20" i="119"/>
  <c r="I20" i="119"/>
  <c r="H20" i="119"/>
  <c r="F20" i="119"/>
  <c r="L18" i="119"/>
  <c r="K18" i="119"/>
  <c r="J18" i="119"/>
  <c r="I18" i="119"/>
  <c r="H18" i="119"/>
  <c r="F18" i="119"/>
  <c r="E18" i="119"/>
  <c r="L16" i="119"/>
  <c r="K16" i="119"/>
  <c r="J16" i="119"/>
  <c r="I16" i="119"/>
  <c r="H16" i="119"/>
  <c r="F16" i="119"/>
  <c r="E16" i="119"/>
  <c r="L14" i="119"/>
  <c r="K14" i="119"/>
  <c r="J14" i="119"/>
  <c r="I14" i="119"/>
  <c r="H14" i="119"/>
  <c r="F14" i="119"/>
  <c r="E14" i="119"/>
  <c r="L12" i="119"/>
  <c r="K12" i="119"/>
  <c r="J12" i="119"/>
  <c r="I12" i="119"/>
  <c r="H12" i="119"/>
  <c r="F12" i="119"/>
  <c r="E12" i="119"/>
  <c r="G36" i="74"/>
  <c r="F36" i="74"/>
  <c r="E36" i="74"/>
  <c r="G34" i="74"/>
  <c r="F34" i="74"/>
  <c r="E34" i="74"/>
  <c r="G32" i="74"/>
  <c r="F32" i="74"/>
  <c r="E32" i="74"/>
  <c r="G30" i="74"/>
  <c r="F30" i="74"/>
  <c r="E30" i="74"/>
  <c r="G28" i="74"/>
  <c r="F28" i="74"/>
  <c r="E28" i="74"/>
  <c r="G26" i="74"/>
  <c r="F26" i="74"/>
  <c r="E26" i="74"/>
  <c r="G24" i="74"/>
  <c r="F24" i="74"/>
  <c r="E24" i="74"/>
  <c r="G22" i="74"/>
  <c r="F22" i="74"/>
  <c r="E22" i="74"/>
  <c r="G20" i="74"/>
  <c r="F20" i="74"/>
  <c r="E20" i="74"/>
  <c r="G18" i="74"/>
  <c r="F18" i="74"/>
  <c r="E18" i="74"/>
  <c r="G14" i="74"/>
  <c r="F14" i="74"/>
  <c r="E14" i="74"/>
  <c r="AA49" i="42"/>
  <c r="Z49" i="42"/>
  <c r="Y49" i="42"/>
  <c r="X49" i="42"/>
  <c r="W49" i="42"/>
  <c r="V49" i="42"/>
  <c r="U49" i="42"/>
  <c r="S49" i="42"/>
  <c r="R49" i="42"/>
  <c r="Q49" i="42"/>
  <c r="P49" i="42"/>
  <c r="O49" i="42"/>
  <c r="N49" i="42"/>
  <c r="M49" i="42"/>
  <c r="AA48" i="42"/>
  <c r="Z48" i="42"/>
  <c r="Y48" i="42"/>
  <c r="X48" i="42"/>
  <c r="W48" i="42"/>
  <c r="V48" i="42"/>
  <c r="U48" i="42"/>
  <c r="T48" i="42"/>
  <c r="S48" i="42"/>
  <c r="R48" i="42"/>
  <c r="Q48" i="42"/>
  <c r="P48" i="42"/>
  <c r="O48" i="42"/>
  <c r="N48" i="42"/>
  <c r="M48" i="42"/>
  <c r="L48" i="42"/>
  <c r="J48" i="42"/>
  <c r="I48" i="42"/>
  <c r="H48" i="42"/>
  <c r="G48" i="42"/>
  <c r="F48" i="42"/>
  <c r="E48" i="42"/>
  <c r="Y46" i="42"/>
  <c r="X46" i="42"/>
  <c r="W46" i="42"/>
  <c r="V46" i="42"/>
  <c r="U46" i="42"/>
  <c r="R46" i="42"/>
  <c r="Q46" i="42"/>
  <c r="P46" i="42"/>
  <c r="O46" i="42"/>
  <c r="N46" i="42"/>
  <c r="M46" i="42"/>
  <c r="AA45" i="42"/>
  <c r="Z45" i="42"/>
  <c r="Y45" i="42"/>
  <c r="X45" i="42"/>
  <c r="W45" i="42"/>
  <c r="V45" i="42"/>
  <c r="U45" i="42"/>
  <c r="T45" i="42"/>
  <c r="S45" i="42"/>
  <c r="R45" i="42"/>
  <c r="Q45" i="42"/>
  <c r="P45" i="42"/>
  <c r="O45" i="42"/>
  <c r="N45" i="42"/>
  <c r="M45" i="42"/>
  <c r="L45" i="42"/>
  <c r="K45" i="42"/>
  <c r="J45" i="42"/>
  <c r="I45" i="42"/>
  <c r="H45" i="42"/>
  <c r="G45" i="42"/>
  <c r="E45" i="42"/>
  <c r="AA43" i="42"/>
  <c r="Z43" i="42"/>
  <c r="Y43" i="42"/>
  <c r="X43" i="42"/>
  <c r="W43" i="42"/>
  <c r="V43" i="42"/>
  <c r="U43" i="42"/>
  <c r="S43" i="42"/>
  <c r="R43" i="42"/>
  <c r="Q43" i="42"/>
  <c r="P43" i="42"/>
  <c r="O43" i="42"/>
  <c r="N43" i="42"/>
  <c r="AA42" i="42"/>
  <c r="Z42" i="42"/>
  <c r="Y42" i="42"/>
  <c r="X42" i="42"/>
  <c r="W42" i="42"/>
  <c r="V42" i="42"/>
  <c r="U42" i="42"/>
  <c r="T42" i="42"/>
  <c r="S42" i="42"/>
  <c r="R42" i="42"/>
  <c r="Q42" i="42"/>
  <c r="P42" i="42"/>
  <c r="O42" i="42"/>
  <c r="N42" i="42"/>
  <c r="M42" i="42"/>
  <c r="L42" i="42"/>
  <c r="K42" i="42"/>
  <c r="J42" i="42"/>
  <c r="H42" i="42"/>
  <c r="G42" i="42"/>
  <c r="F42" i="42"/>
  <c r="E42" i="42"/>
  <c r="AA40" i="42"/>
  <c r="Z40" i="42"/>
  <c r="Y40" i="42"/>
  <c r="X40" i="42"/>
  <c r="W40" i="42"/>
  <c r="V40" i="42"/>
  <c r="U40" i="42"/>
  <c r="S40" i="42"/>
  <c r="R40" i="42"/>
  <c r="P40" i="42"/>
  <c r="O40" i="42"/>
  <c r="N40" i="42"/>
  <c r="AA39" i="42"/>
  <c r="Z39" i="42"/>
  <c r="Y39" i="42"/>
  <c r="X39" i="42"/>
  <c r="W39" i="42"/>
  <c r="V39" i="42"/>
  <c r="U39" i="42"/>
  <c r="T39" i="42"/>
  <c r="S39" i="42"/>
  <c r="R39" i="42"/>
  <c r="Q39" i="42"/>
  <c r="O39" i="42"/>
  <c r="N39" i="42"/>
  <c r="M39" i="42"/>
  <c r="L39" i="42"/>
  <c r="K39" i="42"/>
  <c r="I39" i="42"/>
  <c r="H39" i="42"/>
  <c r="G39" i="42"/>
  <c r="F39" i="42"/>
  <c r="E39" i="42"/>
  <c r="AA37" i="42"/>
  <c r="Z37" i="42"/>
  <c r="Y37" i="42"/>
  <c r="X37" i="42"/>
  <c r="W37" i="42"/>
  <c r="V37" i="42"/>
  <c r="U37" i="42"/>
  <c r="S37" i="42"/>
  <c r="R37" i="42"/>
  <c r="Q37" i="42"/>
  <c r="O37" i="42"/>
  <c r="N37" i="42"/>
  <c r="M37" i="42"/>
  <c r="Z36" i="42"/>
  <c r="Y36" i="42"/>
  <c r="X36" i="42"/>
  <c r="W36" i="42"/>
  <c r="V36" i="42"/>
  <c r="U36" i="42"/>
  <c r="T36" i="42"/>
  <c r="S36" i="42"/>
  <c r="R36" i="42"/>
  <c r="Q36" i="42"/>
  <c r="P36" i="42"/>
  <c r="O36" i="42"/>
  <c r="N36" i="42"/>
  <c r="M36" i="42"/>
  <c r="L36" i="42"/>
  <c r="K36" i="42"/>
  <c r="J36" i="42"/>
  <c r="I36" i="42"/>
  <c r="H36" i="42"/>
  <c r="G36" i="42"/>
  <c r="F36" i="42"/>
  <c r="E36" i="42"/>
  <c r="Z34" i="42"/>
  <c r="Y34" i="42"/>
  <c r="X34" i="42"/>
  <c r="W34" i="42"/>
  <c r="V34" i="42"/>
  <c r="U34" i="42"/>
  <c r="S34" i="42"/>
  <c r="R34" i="42"/>
  <c r="Q34" i="42"/>
  <c r="P34" i="42"/>
  <c r="O34" i="42"/>
  <c r="N34" i="42"/>
  <c r="M34" i="42"/>
  <c r="AA33" i="42"/>
  <c r="Z33" i="42"/>
  <c r="Y33" i="42"/>
  <c r="X33" i="42"/>
  <c r="W33" i="42"/>
  <c r="V33" i="42"/>
  <c r="U33" i="42"/>
  <c r="T33" i="42"/>
  <c r="S35" i="27" s="1"/>
  <c r="S33" i="42"/>
  <c r="R35" i="27" s="1"/>
  <c r="R33" i="42"/>
  <c r="Q33" i="42"/>
  <c r="P33" i="42"/>
  <c r="O33" i="42"/>
  <c r="N33" i="42"/>
  <c r="M35" i="27" s="1"/>
  <c r="M33" i="42"/>
  <c r="L35" i="27" s="1"/>
  <c r="L33" i="42"/>
  <c r="K33" i="42"/>
  <c r="J33" i="42"/>
  <c r="I33" i="42"/>
  <c r="H33" i="42"/>
  <c r="G33" i="42"/>
  <c r="F33" i="42"/>
  <c r="E33" i="42"/>
  <c r="AA31" i="42"/>
  <c r="Z31" i="42"/>
  <c r="Y31" i="42"/>
  <c r="X31" i="42"/>
  <c r="W31" i="42"/>
  <c r="V31" i="42"/>
  <c r="U31" i="42"/>
  <c r="S31" i="42"/>
  <c r="R33" i="27" s="1"/>
  <c r="R31" i="42"/>
  <c r="Q31" i="42"/>
  <c r="P31" i="42"/>
  <c r="O31" i="42"/>
  <c r="N31" i="42"/>
  <c r="M33" i="27" s="1"/>
  <c r="AA30" i="42"/>
  <c r="Z30" i="42"/>
  <c r="Y30" i="42"/>
  <c r="X30" i="42"/>
  <c r="W30" i="42"/>
  <c r="V30" i="42"/>
  <c r="U30" i="42"/>
  <c r="T30" i="42"/>
  <c r="S30" i="42"/>
  <c r="R30" i="42"/>
  <c r="Q30" i="42"/>
  <c r="P30" i="42"/>
  <c r="O30" i="42"/>
  <c r="N30" i="42"/>
  <c r="L30" i="42"/>
  <c r="K30" i="42"/>
  <c r="J30" i="42"/>
  <c r="I30" i="42"/>
  <c r="H30" i="42"/>
  <c r="G30" i="42"/>
  <c r="F30" i="42"/>
  <c r="E30" i="42"/>
  <c r="AA28" i="42"/>
  <c r="Z28" i="42"/>
  <c r="Y28" i="42"/>
  <c r="X28" i="42"/>
  <c r="W28" i="42"/>
  <c r="V28" i="42"/>
  <c r="S28" i="42"/>
  <c r="R28" i="42"/>
  <c r="Q28" i="42"/>
  <c r="P28" i="42"/>
  <c r="O28" i="42"/>
  <c r="N28" i="42"/>
  <c r="M28" i="42"/>
  <c r="AA27" i="42"/>
  <c r="Z27" i="42"/>
  <c r="Y27" i="42"/>
  <c r="X27" i="42"/>
  <c r="W27" i="42"/>
  <c r="V27" i="42"/>
  <c r="U27" i="42"/>
  <c r="T27" i="42"/>
  <c r="S29" i="27" s="1"/>
  <c r="S27" i="42"/>
  <c r="R29" i="27" s="1"/>
  <c r="R27" i="42"/>
  <c r="Q27" i="42"/>
  <c r="P27" i="42"/>
  <c r="N27" i="42"/>
  <c r="M29" i="27" s="1"/>
  <c r="M27" i="42"/>
  <c r="L29" i="27" s="1"/>
  <c r="L27" i="42"/>
  <c r="K27" i="42"/>
  <c r="J27" i="42"/>
  <c r="I27" i="42"/>
  <c r="H27" i="42"/>
  <c r="G27" i="42"/>
  <c r="F27" i="42"/>
  <c r="E27" i="42"/>
  <c r="AA25" i="42"/>
  <c r="Z25" i="42"/>
  <c r="Y25" i="42"/>
  <c r="X25" i="42"/>
  <c r="V25" i="42"/>
  <c r="U25" i="42"/>
  <c r="R25" i="42"/>
  <c r="Q25" i="42"/>
  <c r="P25" i="42"/>
  <c r="O25" i="42"/>
  <c r="N25" i="42"/>
  <c r="M27" i="27" s="1"/>
  <c r="M25" i="42"/>
  <c r="L27" i="27" s="1"/>
  <c r="AA24" i="42"/>
  <c r="Z24" i="42"/>
  <c r="Y24" i="42"/>
  <c r="X24" i="42"/>
  <c r="W24" i="42"/>
  <c r="V24" i="42"/>
  <c r="U24" i="42"/>
  <c r="T24" i="42"/>
  <c r="S24" i="42"/>
  <c r="R24" i="42"/>
  <c r="Q24" i="42"/>
  <c r="P24" i="42"/>
  <c r="O24" i="42"/>
  <c r="N24" i="42"/>
  <c r="M24" i="42"/>
  <c r="L24" i="42"/>
  <c r="K24" i="42"/>
  <c r="J24" i="42"/>
  <c r="I24" i="42"/>
  <c r="H24" i="42"/>
  <c r="F24" i="42"/>
  <c r="E24" i="42"/>
  <c r="AA22" i="42"/>
  <c r="Z22" i="42"/>
  <c r="Y22" i="42"/>
  <c r="X22" i="42"/>
  <c r="W22" i="42"/>
  <c r="V22" i="42"/>
  <c r="U22" i="42"/>
  <c r="S22" i="42"/>
  <c r="R22" i="42"/>
  <c r="Q22" i="42"/>
  <c r="P22" i="42"/>
  <c r="O22" i="42"/>
  <c r="N22" i="42"/>
  <c r="M22" i="42"/>
  <c r="AA21" i="42"/>
  <c r="Z21" i="42"/>
  <c r="Y21" i="42"/>
  <c r="X21" i="42"/>
  <c r="W21" i="42"/>
  <c r="V21" i="42"/>
  <c r="U21" i="42"/>
  <c r="T21" i="42"/>
  <c r="S23" i="27" s="1"/>
  <c r="S21" i="42"/>
  <c r="R23" i="27" s="1"/>
  <c r="R21" i="42"/>
  <c r="Q21" i="42"/>
  <c r="P21" i="42"/>
  <c r="O21" i="42"/>
  <c r="N21" i="42"/>
  <c r="M23" i="27" s="1"/>
  <c r="M21" i="42"/>
  <c r="L23" i="27" s="1"/>
  <c r="L21" i="42"/>
  <c r="K21" i="42"/>
  <c r="J21" i="42"/>
  <c r="I21" i="42"/>
  <c r="H21" i="42"/>
  <c r="G21" i="42"/>
  <c r="E21" i="42"/>
  <c r="U19" i="42"/>
  <c r="V19" i="42"/>
  <c r="AA19" i="42"/>
  <c r="AA18" i="42"/>
  <c r="T18" i="42"/>
  <c r="S19" i="42"/>
  <c r="R21" i="27" s="1"/>
  <c r="Q19" i="42"/>
  <c r="O19" i="42"/>
  <c r="M19" i="42"/>
  <c r="L21" i="27" s="1"/>
  <c r="S18" i="42"/>
  <c r="O18" i="42"/>
  <c r="L18" i="42"/>
  <c r="K18" i="42"/>
  <c r="E18" i="42"/>
  <c r="Z19" i="42"/>
  <c r="Y19" i="42"/>
  <c r="X19" i="42"/>
  <c r="W19" i="42"/>
  <c r="R19" i="42"/>
  <c r="P19" i="42"/>
  <c r="N19" i="42"/>
  <c r="M21" i="27" s="1"/>
  <c r="Z18" i="42"/>
  <c r="Y18" i="42"/>
  <c r="X18" i="42"/>
  <c r="W18" i="42"/>
  <c r="V18" i="42"/>
  <c r="R18" i="42"/>
  <c r="Q18" i="42"/>
  <c r="P18" i="42"/>
  <c r="N18" i="42"/>
  <c r="M18" i="42"/>
  <c r="J18" i="42"/>
  <c r="I18" i="42"/>
  <c r="H18" i="42"/>
  <c r="F18" i="42"/>
  <c r="E15" i="42"/>
  <c r="G15" i="42"/>
  <c r="H15" i="42"/>
  <c r="I15" i="42"/>
  <c r="J15" i="42"/>
  <c r="K15" i="42"/>
  <c r="Y16" i="42"/>
  <c r="U15" i="42"/>
  <c r="AA16" i="42"/>
  <c r="Z16" i="42"/>
  <c r="X16" i="42"/>
  <c r="V16" i="42"/>
  <c r="V15" i="42"/>
  <c r="M15" i="42"/>
  <c r="L17" i="27" s="1"/>
  <c r="S16" i="42"/>
  <c r="R16" i="42"/>
  <c r="Q16" i="42"/>
  <c r="P16" i="42"/>
  <c r="O16" i="42"/>
  <c r="N15" i="42"/>
  <c r="M17" i="27" s="1"/>
  <c r="N16" i="42"/>
  <c r="M16" i="42"/>
  <c r="L15" i="42"/>
  <c r="O15" i="42"/>
  <c r="P15" i="42"/>
  <c r="Q15" i="42"/>
  <c r="R15" i="42"/>
  <c r="T15" i="42"/>
  <c r="S17" i="27" s="1"/>
  <c r="AA15" i="42"/>
  <c r="Z15" i="42"/>
  <c r="Y15" i="42"/>
  <c r="X15" i="42"/>
  <c r="W15" i="42"/>
  <c r="Z21" i="100"/>
  <c r="Z23" i="100"/>
  <c r="AA37" i="100"/>
  <c r="Z37" i="100"/>
  <c r="Y37" i="100"/>
  <c r="O37" i="100"/>
  <c r="N37" i="100"/>
  <c r="M37" i="100"/>
  <c r="G37" i="100"/>
  <c r="F37" i="100"/>
  <c r="E37" i="100"/>
  <c r="AA35" i="100"/>
  <c r="Z35" i="100"/>
  <c r="Y35" i="100"/>
  <c r="O35" i="100"/>
  <c r="N35" i="100"/>
  <c r="M35" i="100"/>
  <c r="G35" i="100"/>
  <c r="F35" i="100"/>
  <c r="E35" i="100"/>
  <c r="AA33" i="100"/>
  <c r="Z33" i="100"/>
  <c r="Y33" i="100"/>
  <c r="O33" i="100"/>
  <c r="N33" i="100"/>
  <c r="M33" i="100"/>
  <c r="G33" i="100"/>
  <c r="F33" i="100"/>
  <c r="E33" i="100"/>
  <c r="AA31" i="100"/>
  <c r="Z31" i="100"/>
  <c r="Y31" i="100"/>
  <c r="O31" i="100"/>
  <c r="N31" i="100"/>
  <c r="M31" i="100"/>
  <c r="G31" i="100"/>
  <c r="F31" i="100"/>
  <c r="E31" i="100"/>
  <c r="AA29" i="100"/>
  <c r="Z29" i="100"/>
  <c r="Y29" i="100"/>
  <c r="O29" i="100"/>
  <c r="N29" i="100"/>
  <c r="M29" i="100"/>
  <c r="G29" i="100"/>
  <c r="F29" i="100"/>
  <c r="E29" i="100"/>
  <c r="AA27" i="100"/>
  <c r="Z27" i="100"/>
  <c r="Y27" i="100"/>
  <c r="O27" i="100"/>
  <c r="N27" i="100"/>
  <c r="M27" i="100"/>
  <c r="G27" i="100"/>
  <c r="F27" i="100"/>
  <c r="E27" i="100"/>
  <c r="AA25" i="100"/>
  <c r="Z25" i="100"/>
  <c r="Y25" i="100"/>
  <c r="O25" i="100"/>
  <c r="N25" i="100"/>
  <c r="M25" i="100"/>
  <c r="G25" i="100"/>
  <c r="F25" i="100"/>
  <c r="E25" i="100"/>
  <c r="AA23" i="100"/>
  <c r="Y23" i="100"/>
  <c r="O23" i="100"/>
  <c r="N23" i="100"/>
  <c r="M23" i="100"/>
  <c r="G23" i="100"/>
  <c r="F23" i="100"/>
  <c r="E23" i="100"/>
  <c r="AA21" i="100"/>
  <c r="Y21" i="100"/>
  <c r="O21" i="100"/>
  <c r="N21" i="100"/>
  <c r="M21" i="100"/>
  <c r="G21" i="100"/>
  <c r="F21" i="100"/>
  <c r="E21" i="100"/>
  <c r="AA19" i="100"/>
  <c r="Z19" i="100"/>
  <c r="Y19" i="100"/>
  <c r="O19" i="100"/>
  <c r="N19" i="100"/>
  <c r="M19" i="100"/>
  <c r="G19" i="100"/>
  <c r="F19" i="100"/>
  <c r="E19" i="100"/>
  <c r="AA17" i="100"/>
  <c r="Z17" i="100"/>
  <c r="Y17" i="100"/>
  <c r="O17" i="100"/>
  <c r="N17" i="100"/>
  <c r="M17" i="100"/>
  <c r="G17" i="100"/>
  <c r="F17" i="100"/>
  <c r="E17" i="100"/>
  <c r="AA37" i="99"/>
  <c r="Z37" i="99"/>
  <c r="Y37" i="99"/>
  <c r="W37" i="99"/>
  <c r="V37" i="99"/>
  <c r="U37" i="99"/>
  <c r="S37" i="99"/>
  <c r="R37" i="99"/>
  <c r="Q37" i="99"/>
  <c r="O37" i="99"/>
  <c r="N37" i="99"/>
  <c r="M37" i="99"/>
  <c r="K37" i="99"/>
  <c r="J37" i="99"/>
  <c r="I37" i="99"/>
  <c r="G37" i="99"/>
  <c r="F37" i="99"/>
  <c r="E37" i="99"/>
  <c r="AA35" i="99"/>
  <c r="Z35" i="99"/>
  <c r="Y35" i="99"/>
  <c r="W35" i="99"/>
  <c r="V35" i="99"/>
  <c r="U35" i="99"/>
  <c r="S35" i="99"/>
  <c r="R35" i="99"/>
  <c r="Q35" i="99"/>
  <c r="O35" i="99"/>
  <c r="N35" i="99"/>
  <c r="M35" i="99"/>
  <c r="K35" i="99"/>
  <c r="J35" i="99"/>
  <c r="I35" i="99"/>
  <c r="G35" i="99"/>
  <c r="F35" i="99"/>
  <c r="E35" i="99"/>
  <c r="AA33" i="99"/>
  <c r="Z33" i="99"/>
  <c r="Y33" i="99"/>
  <c r="W33" i="99"/>
  <c r="V33" i="99"/>
  <c r="U33" i="99"/>
  <c r="S33" i="99"/>
  <c r="R33" i="99"/>
  <c r="Q33" i="99"/>
  <c r="O33" i="99"/>
  <c r="N33" i="99"/>
  <c r="M33" i="99"/>
  <c r="K33" i="99"/>
  <c r="J33" i="99"/>
  <c r="I33" i="99"/>
  <c r="F33" i="99"/>
  <c r="E33" i="99"/>
  <c r="AA31" i="99"/>
  <c r="Z31" i="99"/>
  <c r="Y31" i="99"/>
  <c r="W31" i="99"/>
  <c r="V31" i="99"/>
  <c r="U31" i="99"/>
  <c r="S31" i="99"/>
  <c r="R31" i="99"/>
  <c r="Q31" i="99"/>
  <c r="O31" i="99"/>
  <c r="N31" i="99"/>
  <c r="M31" i="99"/>
  <c r="K31" i="99"/>
  <c r="J31" i="99"/>
  <c r="I31" i="99"/>
  <c r="G31" i="99"/>
  <c r="F31" i="99"/>
  <c r="E31" i="99"/>
  <c r="AA29" i="99"/>
  <c r="Z29" i="99"/>
  <c r="Y29" i="99"/>
  <c r="W29" i="99"/>
  <c r="V29" i="99"/>
  <c r="U29" i="99"/>
  <c r="S29" i="99"/>
  <c r="R29" i="99"/>
  <c r="Q29" i="99"/>
  <c r="O29" i="99"/>
  <c r="N29" i="99"/>
  <c r="M29" i="99"/>
  <c r="K29" i="99"/>
  <c r="J29" i="99"/>
  <c r="I29" i="99"/>
  <c r="G29" i="99"/>
  <c r="F29" i="99"/>
  <c r="E29" i="99"/>
  <c r="AA27" i="99"/>
  <c r="Z27" i="99"/>
  <c r="Y27" i="99"/>
  <c r="W27" i="99"/>
  <c r="V27" i="99"/>
  <c r="S27" i="99"/>
  <c r="R27" i="99"/>
  <c r="Q27" i="99"/>
  <c r="O27" i="99"/>
  <c r="N27" i="99"/>
  <c r="M27" i="99"/>
  <c r="K27" i="99"/>
  <c r="J27" i="99"/>
  <c r="I27" i="99"/>
  <c r="G27" i="99"/>
  <c r="F27" i="99"/>
  <c r="E27" i="99"/>
  <c r="AA25" i="99"/>
  <c r="Z25" i="99"/>
  <c r="Y25" i="99"/>
  <c r="W25" i="99"/>
  <c r="V25" i="99"/>
  <c r="U25" i="99"/>
  <c r="S25" i="99"/>
  <c r="R25" i="99"/>
  <c r="Q25" i="99"/>
  <c r="O25" i="99"/>
  <c r="N25" i="99"/>
  <c r="M25" i="99"/>
  <c r="K25" i="99"/>
  <c r="J25" i="99"/>
  <c r="I25" i="99"/>
  <c r="G25" i="99"/>
  <c r="F25" i="99"/>
  <c r="E25" i="99"/>
  <c r="AA23" i="99"/>
  <c r="Z23" i="99"/>
  <c r="Y23" i="99"/>
  <c r="W23" i="99"/>
  <c r="V23" i="99"/>
  <c r="U23" i="99"/>
  <c r="S23" i="99"/>
  <c r="R23" i="99"/>
  <c r="Q23" i="99"/>
  <c r="O23" i="99"/>
  <c r="N23" i="99"/>
  <c r="M23" i="99"/>
  <c r="K23" i="99"/>
  <c r="J23" i="99"/>
  <c r="I23" i="99"/>
  <c r="G23" i="99"/>
  <c r="F23" i="99"/>
  <c r="E23" i="99"/>
  <c r="AA21" i="99"/>
  <c r="Z21" i="99"/>
  <c r="Y21" i="99"/>
  <c r="W21" i="99"/>
  <c r="V21" i="99"/>
  <c r="U21" i="99"/>
  <c r="S21" i="99"/>
  <c r="R21" i="99"/>
  <c r="Q21" i="99"/>
  <c r="O21" i="99"/>
  <c r="N21" i="99"/>
  <c r="M21" i="99"/>
  <c r="K21" i="99"/>
  <c r="J21" i="99"/>
  <c r="I21" i="99"/>
  <c r="G21" i="99"/>
  <c r="F21" i="99"/>
  <c r="E21" i="99"/>
  <c r="AA19" i="99"/>
  <c r="Z19" i="99"/>
  <c r="Y19" i="99"/>
  <c r="W19" i="99"/>
  <c r="V19" i="99"/>
  <c r="U19" i="99"/>
  <c r="S19" i="99"/>
  <c r="R19" i="99"/>
  <c r="Q19" i="99"/>
  <c r="N19" i="99"/>
  <c r="M19" i="99"/>
  <c r="K19" i="99"/>
  <c r="J19" i="99"/>
  <c r="I19" i="99"/>
  <c r="G19" i="99"/>
  <c r="F19" i="99"/>
  <c r="E19" i="99"/>
  <c r="AA17" i="99"/>
  <c r="Z17" i="99"/>
  <c r="Y17" i="99"/>
  <c r="W17" i="99"/>
  <c r="V17" i="99"/>
  <c r="U17" i="99"/>
  <c r="S17" i="99"/>
  <c r="R17" i="99"/>
  <c r="Q17" i="99"/>
  <c r="O17" i="99"/>
  <c r="N17" i="99"/>
  <c r="M17" i="99"/>
  <c r="K17" i="99"/>
  <c r="J17" i="99"/>
  <c r="I17" i="99"/>
  <c r="G17" i="99"/>
  <c r="F17" i="99"/>
  <c r="E17" i="99"/>
  <c r="E33" i="118"/>
  <c r="T35" i="118" l="1"/>
  <c r="O35" i="118"/>
  <c r="J35" i="118"/>
  <c r="F34" i="118"/>
  <c r="F19" i="118"/>
  <c r="P17" i="120"/>
  <c r="E49" i="120"/>
  <c r="E46" i="120"/>
  <c r="E43" i="120"/>
  <c r="E40" i="120"/>
  <c r="E37" i="120"/>
  <c r="E34" i="120"/>
  <c r="R28" i="120"/>
  <c r="S28" i="120" s="1"/>
  <c r="N13" i="120"/>
  <c r="O13" i="120"/>
  <c r="R13" i="120" s="1"/>
  <c r="S13" i="120" s="1"/>
  <c r="P59" i="120"/>
  <c r="P55" i="120"/>
  <c r="P64" i="120" s="1"/>
  <c r="P52" i="120"/>
  <c r="P63" i="120" s="1"/>
  <c r="P13" i="120"/>
  <c r="V36" i="122"/>
  <c r="U36" i="122"/>
  <c r="U37" i="122" s="1"/>
  <c r="V34" i="122"/>
  <c r="U34" i="122"/>
  <c r="U35" i="122" s="1"/>
  <c r="U33" i="122"/>
  <c r="J32" i="122"/>
  <c r="I33" i="122"/>
  <c r="U31" i="122"/>
  <c r="W30" i="122"/>
  <c r="J30" i="122"/>
  <c r="U29" i="122"/>
  <c r="W28" i="122"/>
  <c r="J28" i="122"/>
  <c r="U27" i="122"/>
  <c r="W26" i="122"/>
  <c r="U25" i="122"/>
  <c r="W24" i="122"/>
  <c r="U23" i="122"/>
  <c r="W22" i="122"/>
  <c r="U21" i="122"/>
  <c r="W20" i="122"/>
  <c r="J20" i="122"/>
  <c r="I20" i="122"/>
  <c r="U19" i="122"/>
  <c r="W18" i="122"/>
  <c r="J18" i="122"/>
  <c r="I18" i="122"/>
  <c r="U17" i="122"/>
  <c r="W16" i="122"/>
  <c r="J16" i="122"/>
  <c r="I16" i="122"/>
  <c r="U15" i="122"/>
  <c r="W14" i="122"/>
  <c r="J14" i="122"/>
  <c r="I14" i="122"/>
  <c r="U13" i="122"/>
  <c r="W12" i="122"/>
  <c r="J12" i="122"/>
  <c r="I12" i="122"/>
  <c r="U11" i="122"/>
  <c r="W10" i="122"/>
  <c r="J10" i="122"/>
  <c r="V8" i="122"/>
  <c r="U8" i="122"/>
  <c r="P8" i="122"/>
  <c r="O8" i="122"/>
  <c r="V36" i="121"/>
  <c r="U36" i="121"/>
  <c r="V34" i="121"/>
  <c r="U34" i="121"/>
  <c r="U33" i="121"/>
  <c r="W32" i="121"/>
  <c r="Q32" i="121"/>
  <c r="J32" i="121"/>
  <c r="I32" i="121"/>
  <c r="U31" i="121"/>
  <c r="W30" i="121"/>
  <c r="Q30" i="121"/>
  <c r="J30" i="121"/>
  <c r="I30" i="121"/>
  <c r="U29" i="121"/>
  <c r="W28" i="121"/>
  <c r="Q28" i="121"/>
  <c r="J28" i="121"/>
  <c r="I28" i="121"/>
  <c r="U27" i="121"/>
  <c r="W26" i="121"/>
  <c r="Q26" i="121"/>
  <c r="J26" i="121"/>
  <c r="I26" i="121"/>
  <c r="U25" i="121"/>
  <c r="W24" i="121"/>
  <c r="Q24" i="121"/>
  <c r="J24" i="121"/>
  <c r="I24" i="121"/>
  <c r="U23" i="121"/>
  <c r="W22" i="121"/>
  <c r="Q22" i="121"/>
  <c r="J22" i="121"/>
  <c r="U21" i="121"/>
  <c r="W20" i="121"/>
  <c r="Q20" i="121"/>
  <c r="J20" i="121"/>
  <c r="I20" i="121"/>
  <c r="U19" i="121"/>
  <c r="W18" i="121"/>
  <c r="Q18" i="121"/>
  <c r="J18" i="121"/>
  <c r="I18" i="121"/>
  <c r="U17" i="121"/>
  <c r="W16" i="121"/>
  <c r="J16" i="121"/>
  <c r="I16" i="121"/>
  <c r="U15" i="121"/>
  <c r="W14" i="121"/>
  <c r="J14" i="121"/>
  <c r="I14" i="121"/>
  <c r="U13" i="121"/>
  <c r="O13" i="121"/>
  <c r="W12" i="121"/>
  <c r="J12" i="121"/>
  <c r="I12" i="121"/>
  <c r="U11" i="121"/>
  <c r="J10" i="121"/>
  <c r="I10" i="121"/>
  <c r="R34" i="120" l="1"/>
  <c r="S34" i="120" s="1"/>
  <c r="G36" i="120"/>
  <c r="K32" i="121"/>
  <c r="I21" i="121"/>
  <c r="K30" i="120"/>
  <c r="G30" i="120"/>
  <c r="H30" i="120"/>
  <c r="I30" i="120"/>
  <c r="N30" i="120"/>
  <c r="J30" i="120"/>
  <c r="F30" i="120"/>
  <c r="E29" i="120"/>
  <c r="L30" i="120"/>
  <c r="M30" i="120"/>
  <c r="K42" i="120"/>
  <c r="G42" i="120"/>
  <c r="L42" i="120"/>
  <c r="M42" i="120"/>
  <c r="N42" i="120"/>
  <c r="J42" i="120"/>
  <c r="F42" i="120"/>
  <c r="E41" i="120"/>
  <c r="H42" i="120"/>
  <c r="I42" i="120"/>
  <c r="L27" i="120"/>
  <c r="H27" i="120"/>
  <c r="M27" i="120"/>
  <c r="N27" i="120"/>
  <c r="F27" i="120"/>
  <c r="E26" i="120"/>
  <c r="K27" i="120"/>
  <c r="G27" i="120"/>
  <c r="I27" i="120"/>
  <c r="J27" i="120"/>
  <c r="L39" i="120"/>
  <c r="H39" i="120"/>
  <c r="M39" i="120"/>
  <c r="J39" i="120"/>
  <c r="E38" i="120"/>
  <c r="K39" i="120"/>
  <c r="G39" i="120"/>
  <c r="I39" i="120"/>
  <c r="N39" i="120"/>
  <c r="F39" i="120"/>
  <c r="L51" i="120"/>
  <c r="H51" i="120"/>
  <c r="I51" i="120"/>
  <c r="N51" i="120"/>
  <c r="E50" i="120"/>
  <c r="K51" i="120"/>
  <c r="G51" i="120"/>
  <c r="M51" i="120"/>
  <c r="J51" i="120"/>
  <c r="F51" i="120"/>
  <c r="M24" i="120"/>
  <c r="I24" i="120"/>
  <c r="J24" i="120"/>
  <c r="E23" i="120"/>
  <c r="G24" i="120"/>
  <c r="L24" i="120"/>
  <c r="H24" i="120"/>
  <c r="N24" i="120"/>
  <c r="F24" i="120"/>
  <c r="K24" i="120"/>
  <c r="M36" i="120"/>
  <c r="I36" i="120"/>
  <c r="J36" i="120"/>
  <c r="E35" i="120"/>
  <c r="L36" i="120"/>
  <c r="H36" i="120"/>
  <c r="N36" i="120"/>
  <c r="F36" i="120"/>
  <c r="K36" i="120"/>
  <c r="M48" i="120"/>
  <c r="I48" i="120"/>
  <c r="N48" i="120"/>
  <c r="E47" i="120"/>
  <c r="G48" i="120"/>
  <c r="L48" i="120"/>
  <c r="H48" i="120"/>
  <c r="J48" i="120"/>
  <c r="F48" i="120"/>
  <c r="K48" i="120"/>
  <c r="R16" i="120"/>
  <c r="S16" i="120" s="1"/>
  <c r="F18" i="120"/>
  <c r="E17" i="120"/>
  <c r="N21" i="120"/>
  <c r="J21" i="120"/>
  <c r="F21" i="120"/>
  <c r="E20" i="120"/>
  <c r="G21" i="120"/>
  <c r="L21" i="120"/>
  <c r="M21" i="120"/>
  <c r="I21" i="120"/>
  <c r="K21" i="120"/>
  <c r="H21" i="120"/>
  <c r="N33" i="120"/>
  <c r="J33" i="120"/>
  <c r="F33" i="120"/>
  <c r="E32" i="120"/>
  <c r="G33" i="120"/>
  <c r="L33" i="120"/>
  <c r="M33" i="120"/>
  <c r="I33" i="120"/>
  <c r="K33" i="120"/>
  <c r="H33" i="120"/>
  <c r="N45" i="120"/>
  <c r="J45" i="120"/>
  <c r="F45" i="120"/>
  <c r="E44" i="120"/>
  <c r="G45" i="120"/>
  <c r="L45" i="120"/>
  <c r="M45" i="120"/>
  <c r="I45" i="120"/>
  <c r="K45" i="120"/>
  <c r="H45" i="120"/>
  <c r="R40" i="120"/>
  <c r="S40" i="120" s="1"/>
  <c r="I31" i="121"/>
  <c r="K14" i="121"/>
  <c r="I17" i="122"/>
  <c r="U35" i="121"/>
  <c r="I25" i="122"/>
  <c r="I13" i="121"/>
  <c r="F36" i="121"/>
  <c r="I33" i="121"/>
  <c r="I19" i="121"/>
  <c r="P71" i="120"/>
  <c r="P66" i="120"/>
  <c r="P70" i="120"/>
  <c r="R46" i="120"/>
  <c r="S46" i="120" s="1"/>
  <c r="R22" i="120"/>
  <c r="S22" i="120" s="1"/>
  <c r="E55" i="120"/>
  <c r="E52" i="120"/>
  <c r="R43" i="120"/>
  <c r="S43" i="120" s="1"/>
  <c r="R31" i="120"/>
  <c r="S31" i="120" s="1"/>
  <c r="R19" i="120"/>
  <c r="S19" i="120" s="1"/>
  <c r="R49" i="120"/>
  <c r="S49" i="120" s="1"/>
  <c r="R37" i="120"/>
  <c r="S37" i="120" s="1"/>
  <c r="R25" i="120"/>
  <c r="S25" i="120" s="1"/>
  <c r="K32" i="122"/>
  <c r="I36" i="122"/>
  <c r="I37" i="122" s="1"/>
  <c r="K24" i="122"/>
  <c r="U9" i="122"/>
  <c r="J34" i="122"/>
  <c r="K22" i="122"/>
  <c r="K30" i="122"/>
  <c r="I21" i="122"/>
  <c r="K16" i="122"/>
  <c r="K14" i="122"/>
  <c r="I13" i="122"/>
  <c r="K30" i="121"/>
  <c r="W36" i="121"/>
  <c r="W34" i="121"/>
  <c r="K26" i="121"/>
  <c r="K24" i="121"/>
  <c r="K22" i="121"/>
  <c r="K18" i="121"/>
  <c r="K16" i="121"/>
  <c r="J34" i="121"/>
  <c r="K28" i="121"/>
  <c r="J36" i="121"/>
  <c r="J8" i="121"/>
  <c r="I36" i="121"/>
  <c r="Q36" i="121"/>
  <c r="I34" i="121"/>
  <c r="Q34" i="121"/>
  <c r="K20" i="121"/>
  <c r="I15" i="121"/>
  <c r="K12" i="121"/>
  <c r="O9" i="122"/>
  <c r="I31" i="122"/>
  <c r="I11" i="122"/>
  <c r="I15" i="122"/>
  <c r="I19" i="122"/>
  <c r="I23" i="122"/>
  <c r="F8" i="121"/>
  <c r="I25" i="121"/>
  <c r="U37" i="121"/>
  <c r="I17" i="121"/>
  <c r="F34" i="121"/>
  <c r="I27" i="121"/>
  <c r="I29" i="121"/>
  <c r="I11" i="121"/>
  <c r="Q23" i="121"/>
  <c r="J8" i="122"/>
  <c r="K10" i="122"/>
  <c r="K18" i="122"/>
  <c r="K26" i="122"/>
  <c r="I29" i="122"/>
  <c r="I34" i="122"/>
  <c r="I35" i="122" s="1"/>
  <c r="I8" i="122"/>
  <c r="Q8" i="122"/>
  <c r="K12" i="122"/>
  <c r="K20" i="122"/>
  <c r="K28" i="122"/>
  <c r="W36" i="122"/>
  <c r="W34" i="122"/>
  <c r="J36" i="122"/>
  <c r="W8" i="122"/>
  <c r="I27" i="122"/>
  <c r="I8" i="121"/>
  <c r="I9" i="122" l="1"/>
  <c r="N15" i="120"/>
  <c r="K36" i="121"/>
  <c r="I37" i="121"/>
  <c r="I35" i="121"/>
  <c r="O424" i="24"/>
  <c r="Q424" i="24" s="1"/>
  <c r="O32" i="24"/>
  <c r="Q32" i="24" s="1"/>
  <c r="K34" i="121"/>
  <c r="K8" i="122"/>
  <c r="K34" i="122"/>
  <c r="K36" i="122"/>
  <c r="L23" i="126"/>
  <c r="J23" i="126"/>
  <c r="L25" i="126"/>
  <c r="K25" i="126"/>
  <c r="K23" i="126"/>
  <c r="K21" i="126"/>
  <c r="J21" i="126"/>
  <c r="M17" i="126"/>
  <c r="H52" i="138"/>
  <c r="F52" i="138"/>
  <c r="H23" i="126"/>
  <c r="AC39" i="130"/>
  <c r="AB39" i="130"/>
  <c r="AA39" i="130"/>
  <c r="Z39" i="130"/>
  <c r="Y39" i="130"/>
  <c r="X39" i="130"/>
  <c r="W39" i="130"/>
  <c r="U39" i="130"/>
  <c r="T39" i="130"/>
  <c r="S39" i="130"/>
  <c r="R39" i="130"/>
  <c r="Q39" i="130"/>
  <c r="P39" i="130"/>
  <c r="O39" i="130"/>
  <c r="AC37" i="130"/>
  <c r="AB37" i="130"/>
  <c r="AA37" i="130"/>
  <c r="Z37" i="130"/>
  <c r="Y37" i="130"/>
  <c r="X37" i="130"/>
  <c r="W37" i="130"/>
  <c r="U37" i="130"/>
  <c r="T37" i="130"/>
  <c r="S37" i="130"/>
  <c r="R37" i="130"/>
  <c r="Q37" i="130"/>
  <c r="P37" i="130"/>
  <c r="O37" i="130"/>
  <c r="V35" i="130"/>
  <c r="N35" i="130"/>
  <c r="M35" i="130"/>
  <c r="L35" i="130"/>
  <c r="K35" i="130"/>
  <c r="J35" i="130"/>
  <c r="I35" i="130"/>
  <c r="H35" i="130"/>
  <c r="G35" i="130"/>
  <c r="V33" i="130"/>
  <c r="N33" i="130"/>
  <c r="M33" i="130"/>
  <c r="L33" i="130"/>
  <c r="K33" i="130"/>
  <c r="J33" i="130"/>
  <c r="I33" i="130"/>
  <c r="H33" i="130"/>
  <c r="G33" i="130"/>
  <c r="V31" i="130"/>
  <c r="N31" i="130"/>
  <c r="M31" i="130"/>
  <c r="L31" i="130"/>
  <c r="K31" i="130"/>
  <c r="J31" i="130"/>
  <c r="I31" i="130"/>
  <c r="H31" i="130"/>
  <c r="G31" i="130"/>
  <c r="V29" i="130"/>
  <c r="N29" i="130"/>
  <c r="M29" i="130"/>
  <c r="L29" i="130"/>
  <c r="K29" i="130"/>
  <c r="J29" i="130"/>
  <c r="I29" i="130"/>
  <c r="H29" i="130"/>
  <c r="G29" i="130"/>
  <c r="V27" i="130"/>
  <c r="N27" i="130"/>
  <c r="M27" i="130"/>
  <c r="L27" i="130"/>
  <c r="K27" i="130"/>
  <c r="J27" i="130"/>
  <c r="I27" i="130"/>
  <c r="H27" i="130"/>
  <c r="G27" i="130"/>
  <c r="V25" i="130"/>
  <c r="N25" i="130"/>
  <c r="M25" i="130"/>
  <c r="L25" i="130"/>
  <c r="K25" i="130"/>
  <c r="J25" i="130"/>
  <c r="I25" i="130"/>
  <c r="H25" i="130"/>
  <c r="G25" i="130"/>
  <c r="V23" i="130"/>
  <c r="N23" i="130"/>
  <c r="M23" i="130"/>
  <c r="L23" i="130"/>
  <c r="K23" i="130"/>
  <c r="J23" i="130"/>
  <c r="I23" i="130"/>
  <c r="H23" i="130"/>
  <c r="G23" i="130"/>
  <c r="V21" i="130"/>
  <c r="N21" i="130"/>
  <c r="M21" i="130"/>
  <c r="L21" i="130"/>
  <c r="K21" i="130"/>
  <c r="J21" i="130"/>
  <c r="I21" i="130"/>
  <c r="H21" i="130"/>
  <c r="G21" i="130"/>
  <c r="V19" i="130"/>
  <c r="N19" i="130"/>
  <c r="M19" i="130"/>
  <c r="L19" i="130"/>
  <c r="K19" i="130"/>
  <c r="J19" i="130"/>
  <c r="I19" i="130"/>
  <c r="H19" i="130"/>
  <c r="G19" i="130"/>
  <c r="V17" i="130"/>
  <c r="N17" i="130"/>
  <c r="M17" i="130"/>
  <c r="L17" i="130"/>
  <c r="K17" i="130"/>
  <c r="J17" i="130"/>
  <c r="I17" i="130"/>
  <c r="H17" i="130"/>
  <c r="G17" i="130"/>
  <c r="V15" i="130"/>
  <c r="N15" i="130"/>
  <c r="M15" i="130"/>
  <c r="L15" i="130"/>
  <c r="K15" i="130"/>
  <c r="J15" i="130"/>
  <c r="I15" i="130"/>
  <c r="H15" i="130"/>
  <c r="G15" i="130"/>
  <c r="V13" i="130"/>
  <c r="N13" i="130"/>
  <c r="M13" i="130"/>
  <c r="L13" i="130"/>
  <c r="K13" i="130"/>
  <c r="J13" i="130"/>
  <c r="I13" i="130"/>
  <c r="H13" i="130"/>
  <c r="G13" i="130"/>
  <c r="AC11" i="130"/>
  <c r="AB11" i="130"/>
  <c r="AA11" i="130"/>
  <c r="Z11" i="130"/>
  <c r="Y11" i="130"/>
  <c r="X11" i="130"/>
  <c r="W11" i="130"/>
  <c r="U11" i="130"/>
  <c r="T11" i="130"/>
  <c r="S11" i="130"/>
  <c r="R11" i="130"/>
  <c r="Q11" i="130"/>
  <c r="P11" i="130"/>
  <c r="O11" i="130"/>
  <c r="AC39" i="129"/>
  <c r="AB39" i="129"/>
  <c r="AA39" i="129"/>
  <c r="Z39" i="129"/>
  <c r="Y39" i="129"/>
  <c r="X39" i="129"/>
  <c r="W39" i="129"/>
  <c r="AC37" i="129"/>
  <c r="AB37" i="129"/>
  <c r="AA37" i="129"/>
  <c r="Z37" i="129"/>
  <c r="Y37" i="129"/>
  <c r="X37" i="129"/>
  <c r="W37" i="129"/>
  <c r="M35" i="129"/>
  <c r="L35" i="129"/>
  <c r="K35" i="129"/>
  <c r="J35" i="129"/>
  <c r="I35" i="129"/>
  <c r="H35" i="129"/>
  <c r="G35" i="129"/>
  <c r="M33" i="129"/>
  <c r="L33" i="129"/>
  <c r="K33" i="129"/>
  <c r="J33" i="129"/>
  <c r="I33" i="129"/>
  <c r="H33" i="129"/>
  <c r="G33" i="129"/>
  <c r="M31" i="129"/>
  <c r="L31" i="129"/>
  <c r="K31" i="129"/>
  <c r="J31" i="129"/>
  <c r="I31" i="129"/>
  <c r="H31" i="129"/>
  <c r="G31" i="129"/>
  <c r="M29" i="129"/>
  <c r="L29" i="129"/>
  <c r="K29" i="129"/>
  <c r="J29" i="129"/>
  <c r="I29" i="129"/>
  <c r="H29" i="129"/>
  <c r="G29" i="129"/>
  <c r="M27" i="129"/>
  <c r="L27" i="129"/>
  <c r="K27" i="129"/>
  <c r="J27" i="129"/>
  <c r="I27" i="129"/>
  <c r="H27" i="129"/>
  <c r="G27" i="129"/>
  <c r="M25" i="129"/>
  <c r="L25" i="129"/>
  <c r="K25" i="129"/>
  <c r="J25" i="129"/>
  <c r="I25" i="129"/>
  <c r="H25" i="129"/>
  <c r="M15" i="129"/>
  <c r="L15" i="129"/>
  <c r="K15" i="129"/>
  <c r="J15" i="129"/>
  <c r="H15" i="129"/>
  <c r="G15" i="129"/>
  <c r="N35" i="129"/>
  <c r="N33" i="129"/>
  <c r="N31" i="129"/>
  <c r="N29" i="129"/>
  <c r="N27" i="129"/>
  <c r="N23" i="129"/>
  <c r="N21" i="129"/>
  <c r="N19" i="129"/>
  <c r="N17" i="129"/>
  <c r="N13" i="129"/>
  <c r="W34" i="27"/>
  <c r="W32" i="27"/>
  <c r="W30" i="27"/>
  <c r="W28" i="27"/>
  <c r="W26" i="27"/>
  <c r="W24" i="27"/>
  <c r="W22" i="27"/>
  <c r="W20" i="27"/>
  <c r="W18" i="27"/>
  <c r="W16" i="27"/>
  <c r="W14" i="27"/>
  <c r="U13" i="27"/>
  <c r="W12" i="27"/>
  <c r="Q34" i="27"/>
  <c r="Q32" i="27"/>
  <c r="Q30" i="27"/>
  <c r="Q28" i="27"/>
  <c r="Q26" i="27"/>
  <c r="Q24" i="27"/>
  <c r="Q22" i="27"/>
  <c r="Q20" i="27"/>
  <c r="Q18" i="27"/>
  <c r="Q16" i="27"/>
  <c r="Q14" i="27"/>
  <c r="Q12" i="27"/>
  <c r="Q24" i="130" l="1"/>
  <c r="P24" i="130"/>
  <c r="O24" i="130"/>
  <c r="U24" i="130"/>
  <c r="T24" i="130"/>
  <c r="S24" i="130"/>
  <c r="R24" i="130"/>
  <c r="P22" i="130"/>
  <c r="O22" i="130"/>
  <c r="U22" i="130"/>
  <c r="T22" i="130"/>
  <c r="S22" i="130"/>
  <c r="R22" i="130"/>
  <c r="Q22" i="130"/>
  <c r="O20" i="130"/>
  <c r="U20" i="130"/>
  <c r="T20" i="130"/>
  <c r="S20" i="130"/>
  <c r="P20" i="130"/>
  <c r="R20" i="130"/>
  <c r="Q20" i="130"/>
  <c r="U18" i="130"/>
  <c r="T18" i="130"/>
  <c r="S18" i="130"/>
  <c r="R18" i="130"/>
  <c r="O18" i="130"/>
  <c r="Q18" i="130"/>
  <c r="P18" i="130"/>
  <c r="U16" i="130"/>
  <c r="O16" i="130"/>
  <c r="T16" i="130"/>
  <c r="S16" i="130"/>
  <c r="R16" i="130"/>
  <c r="Q16" i="130"/>
  <c r="P16" i="130"/>
  <c r="U14" i="130"/>
  <c r="T14" i="130"/>
  <c r="S14" i="130"/>
  <c r="R14" i="130"/>
  <c r="Q14" i="130"/>
  <c r="P14" i="130"/>
  <c r="O14" i="130"/>
  <c r="AC36" i="130"/>
  <c r="AB36" i="130"/>
  <c r="AA36" i="130"/>
  <c r="Z36" i="130"/>
  <c r="Y36" i="130"/>
  <c r="X36" i="130"/>
  <c r="W36" i="130"/>
  <c r="AB34" i="130"/>
  <c r="AA34" i="130"/>
  <c r="Z34" i="130"/>
  <c r="Y34" i="130"/>
  <c r="X34" i="130"/>
  <c r="W34" i="130"/>
  <c r="AC34" i="130"/>
  <c r="AA32" i="130"/>
  <c r="Z32" i="130"/>
  <c r="Y32" i="130"/>
  <c r="X32" i="130"/>
  <c r="W32" i="130"/>
  <c r="AB32" i="130"/>
  <c r="AC32" i="130"/>
  <c r="Y30" i="130"/>
  <c r="X30" i="130"/>
  <c r="W30" i="130"/>
  <c r="AC30" i="130"/>
  <c r="AB30" i="130"/>
  <c r="Z30" i="130"/>
  <c r="AA30" i="130"/>
  <c r="W28" i="130"/>
  <c r="X28" i="130"/>
  <c r="AC28" i="130"/>
  <c r="AB28" i="130"/>
  <c r="AA28" i="130"/>
  <c r="Z28" i="130"/>
  <c r="Y28" i="130"/>
  <c r="W26" i="130"/>
  <c r="AC26" i="130"/>
  <c r="AB26" i="130"/>
  <c r="AA26" i="130"/>
  <c r="Z26" i="130"/>
  <c r="Y26" i="130"/>
  <c r="X26" i="130"/>
  <c r="AC24" i="130"/>
  <c r="AB24" i="130"/>
  <c r="AA24" i="130"/>
  <c r="Z24" i="130"/>
  <c r="Y24" i="130"/>
  <c r="X24" i="130"/>
  <c r="W24" i="130"/>
  <c r="AB22" i="130"/>
  <c r="AA22" i="130"/>
  <c r="Z22" i="130"/>
  <c r="AC22" i="130"/>
  <c r="Y22" i="130"/>
  <c r="X22" i="130"/>
  <c r="W22" i="130"/>
  <c r="AA20" i="130"/>
  <c r="Z20" i="130"/>
  <c r="Y20" i="130"/>
  <c r="X20" i="130"/>
  <c r="W20" i="130"/>
  <c r="AC20" i="130"/>
  <c r="AB20" i="130"/>
  <c r="Z18" i="130"/>
  <c r="Y18" i="130"/>
  <c r="X18" i="130"/>
  <c r="W18" i="130"/>
  <c r="AC18" i="130"/>
  <c r="AA18" i="130"/>
  <c r="AB18" i="130"/>
  <c r="Y16" i="130"/>
  <c r="X16" i="130"/>
  <c r="W16" i="130"/>
  <c r="Z16" i="130"/>
  <c r="AC16" i="130"/>
  <c r="AB16" i="130"/>
  <c r="AA16" i="130"/>
  <c r="X14" i="130"/>
  <c r="W14" i="130"/>
  <c r="AC14" i="130"/>
  <c r="Y14" i="130"/>
  <c r="AB14" i="130"/>
  <c r="AA14" i="130"/>
  <c r="Z14" i="130"/>
  <c r="O36" i="130"/>
  <c r="U36" i="130"/>
  <c r="T36" i="130"/>
  <c r="S36" i="130"/>
  <c r="R36" i="130"/>
  <c r="Q36" i="130"/>
  <c r="P36" i="130"/>
  <c r="U34" i="130"/>
  <c r="T34" i="130"/>
  <c r="S34" i="130"/>
  <c r="R34" i="130"/>
  <c r="Q34" i="130"/>
  <c r="P34" i="130"/>
  <c r="O34" i="130"/>
  <c r="T32" i="130"/>
  <c r="S32" i="130"/>
  <c r="R32" i="130"/>
  <c r="Q32" i="130"/>
  <c r="U32" i="130"/>
  <c r="P32" i="130"/>
  <c r="O32" i="130"/>
  <c r="R30" i="130"/>
  <c r="Q30" i="130"/>
  <c r="P30" i="130"/>
  <c r="O30" i="130"/>
  <c r="U30" i="130"/>
  <c r="T30" i="130"/>
  <c r="S30" i="130"/>
  <c r="P28" i="130"/>
  <c r="O28" i="130"/>
  <c r="U28" i="130"/>
  <c r="T28" i="130"/>
  <c r="S28" i="130"/>
  <c r="R28" i="130"/>
  <c r="Q28" i="130"/>
  <c r="O26" i="130"/>
  <c r="P26" i="130"/>
  <c r="U26" i="130"/>
  <c r="T26" i="130"/>
  <c r="S26" i="130"/>
  <c r="R26" i="130"/>
  <c r="Q26" i="130"/>
  <c r="Q36" i="129"/>
  <c r="R36" i="129"/>
  <c r="S36" i="129"/>
  <c r="P36" i="129"/>
  <c r="T36" i="129"/>
  <c r="U36" i="129"/>
  <c r="O36" i="129"/>
  <c r="Q34" i="129"/>
  <c r="R34" i="129"/>
  <c r="S34" i="129"/>
  <c r="T34" i="129"/>
  <c r="U34" i="129"/>
  <c r="P34" i="129"/>
  <c r="O34" i="129"/>
  <c r="S32" i="129"/>
  <c r="T32" i="129"/>
  <c r="U32" i="129"/>
  <c r="O32" i="129"/>
  <c r="P32" i="129"/>
  <c r="Q32" i="129"/>
  <c r="R32" i="129"/>
  <c r="U30" i="129"/>
  <c r="P30" i="129"/>
  <c r="O30" i="129"/>
  <c r="Q30" i="129"/>
  <c r="R30" i="129"/>
  <c r="S30" i="129"/>
  <c r="T30" i="129"/>
  <c r="U28" i="129"/>
  <c r="T28" i="129"/>
  <c r="O28" i="129"/>
  <c r="P28" i="129"/>
  <c r="Q28" i="129"/>
  <c r="R28" i="129"/>
  <c r="S28" i="129"/>
  <c r="U24" i="129"/>
  <c r="O24" i="129"/>
  <c r="T24" i="129"/>
  <c r="P24" i="129"/>
  <c r="Q24" i="129"/>
  <c r="R24" i="129"/>
  <c r="S24" i="129"/>
  <c r="O22" i="129"/>
  <c r="P22" i="129"/>
  <c r="Q22" i="129"/>
  <c r="R22" i="129"/>
  <c r="S22" i="129"/>
  <c r="T22" i="129"/>
  <c r="U22" i="129"/>
  <c r="Q20" i="129"/>
  <c r="R20" i="129"/>
  <c r="S20" i="129"/>
  <c r="T20" i="129"/>
  <c r="U20" i="129"/>
  <c r="O20" i="129"/>
  <c r="P20" i="129"/>
  <c r="S18" i="129"/>
  <c r="T18" i="129"/>
  <c r="U18" i="129"/>
  <c r="O18" i="129"/>
  <c r="P18" i="129"/>
  <c r="Q18" i="129"/>
  <c r="R18" i="129"/>
  <c r="P14" i="129"/>
  <c r="S14" i="129"/>
  <c r="Q14" i="129"/>
  <c r="R14" i="129"/>
  <c r="T14" i="129"/>
  <c r="U14" i="129"/>
  <c r="O14" i="129"/>
  <c r="K35" i="126"/>
  <c r="J35" i="126"/>
  <c r="K15" i="126"/>
  <c r="M21" i="126"/>
  <c r="G31" i="126"/>
  <c r="V15" i="126"/>
  <c r="M27" i="126"/>
  <c r="L17" i="126"/>
  <c r="I37" i="130"/>
  <c r="M37" i="130"/>
  <c r="H33" i="126"/>
  <c r="M39" i="130"/>
  <c r="V29" i="126"/>
  <c r="I19" i="126"/>
  <c r="J19" i="126"/>
  <c r="L15" i="126"/>
  <c r="G15" i="126"/>
  <c r="J39" i="130"/>
  <c r="H17" i="126"/>
  <c r="V13" i="126"/>
  <c r="G17" i="126"/>
  <c r="H19" i="126"/>
  <c r="I21" i="126"/>
  <c r="M29" i="126"/>
  <c r="G33" i="126"/>
  <c r="V37" i="129"/>
  <c r="Y38" i="129" s="1"/>
  <c r="V23" i="126"/>
  <c r="O425" i="24"/>
  <c r="V31" i="126"/>
  <c r="J37" i="130"/>
  <c r="N17" i="126"/>
  <c r="K17" i="126"/>
  <c r="N33" i="126"/>
  <c r="I17" i="126"/>
  <c r="V17" i="126"/>
  <c r="M15" i="126"/>
  <c r="H35" i="126"/>
  <c r="J25" i="126"/>
  <c r="K27" i="126"/>
  <c r="L29" i="126"/>
  <c r="V19" i="126"/>
  <c r="V27" i="126"/>
  <c r="V35" i="126"/>
  <c r="V25" i="126"/>
  <c r="V33" i="126"/>
  <c r="H13" i="126"/>
  <c r="L21" i="126"/>
  <c r="M23" i="126"/>
  <c r="V21" i="126"/>
  <c r="G27" i="126"/>
  <c r="H29" i="126"/>
  <c r="G21" i="126"/>
  <c r="K19" i="126"/>
  <c r="J15" i="126"/>
  <c r="G23" i="126"/>
  <c r="M19" i="126"/>
  <c r="H25" i="126"/>
  <c r="I27" i="126"/>
  <c r="J29" i="126"/>
  <c r="K31" i="126"/>
  <c r="L33" i="126"/>
  <c r="M35" i="126"/>
  <c r="I29" i="126"/>
  <c r="K33" i="126"/>
  <c r="L35" i="126"/>
  <c r="G35" i="126"/>
  <c r="N19" i="126"/>
  <c r="N35" i="126"/>
  <c r="J17" i="126"/>
  <c r="G19" i="126"/>
  <c r="H21" i="126"/>
  <c r="I25" i="126"/>
  <c r="M25" i="126"/>
  <c r="J27" i="126"/>
  <c r="K29" i="126"/>
  <c r="H31" i="126"/>
  <c r="L31" i="126"/>
  <c r="N23" i="126"/>
  <c r="N31" i="126"/>
  <c r="J33" i="126"/>
  <c r="N27" i="126"/>
  <c r="I31" i="126"/>
  <c r="M31" i="126"/>
  <c r="M33" i="126"/>
  <c r="N21" i="126"/>
  <c r="N29" i="126"/>
  <c r="I39" i="130"/>
  <c r="G39" i="130"/>
  <c r="L39" i="130"/>
  <c r="K39" i="130"/>
  <c r="K37" i="130"/>
  <c r="H39" i="130"/>
  <c r="G37" i="130"/>
  <c r="H37" i="130"/>
  <c r="L37" i="130"/>
  <c r="V39" i="130"/>
  <c r="AB40" i="130" s="1"/>
  <c r="F17" i="130"/>
  <c r="K18" i="130" s="1"/>
  <c r="G11" i="130"/>
  <c r="V11" i="130"/>
  <c r="F35" i="130"/>
  <c r="J36" i="130" s="1"/>
  <c r="F33" i="130"/>
  <c r="L34" i="130" s="1"/>
  <c r="F31" i="130"/>
  <c r="L32" i="130" s="1"/>
  <c r="N39" i="130"/>
  <c r="U40" i="130" s="1"/>
  <c r="F27" i="130"/>
  <c r="G28" i="130" s="1"/>
  <c r="F25" i="130"/>
  <c r="F23" i="130"/>
  <c r="I24" i="130" s="1"/>
  <c r="F19" i="130"/>
  <c r="K20" i="130" s="1"/>
  <c r="L11" i="130"/>
  <c r="K11" i="130"/>
  <c r="F15" i="130"/>
  <c r="M16" i="130" s="1"/>
  <c r="F13" i="130"/>
  <c r="F33" i="129"/>
  <c r="H34" i="129" s="1"/>
  <c r="F17" i="129"/>
  <c r="N11" i="130"/>
  <c r="S12" i="130" s="1"/>
  <c r="F29" i="130"/>
  <c r="G30" i="130" s="1"/>
  <c r="N37" i="130"/>
  <c r="R38" i="130" s="1"/>
  <c r="V37" i="130"/>
  <c r="Z38" i="130" s="1"/>
  <c r="I11" i="130"/>
  <c r="M11" i="130"/>
  <c r="J11" i="130"/>
  <c r="F21" i="130"/>
  <c r="I22" i="130" s="1"/>
  <c r="H11" i="130"/>
  <c r="V39" i="129"/>
  <c r="Z40" i="129" s="1"/>
  <c r="F27" i="129"/>
  <c r="G28" i="129" s="1"/>
  <c r="F35" i="129"/>
  <c r="M36" i="129" s="1"/>
  <c r="F15" i="129"/>
  <c r="I16" i="129" s="1"/>
  <c r="F23" i="129"/>
  <c r="F31" i="129"/>
  <c r="G32" i="129" s="1"/>
  <c r="F19" i="129"/>
  <c r="F21" i="129"/>
  <c r="F29" i="129"/>
  <c r="M30" i="129" s="1"/>
  <c r="AD48" i="48"/>
  <c r="AD45" i="48"/>
  <c r="W47" i="48"/>
  <c r="AD42" i="48"/>
  <c r="AD39" i="48"/>
  <c r="AD36" i="48"/>
  <c r="AD37" i="48" s="1"/>
  <c r="AD33" i="48"/>
  <c r="AD31" i="48"/>
  <c r="AD27" i="48"/>
  <c r="AD28" i="48" s="1"/>
  <c r="AD24" i="48"/>
  <c r="AD25" i="48" s="1"/>
  <c r="AD21" i="48"/>
  <c r="AD18" i="48"/>
  <c r="AD19" i="48" s="1"/>
  <c r="AD16" i="48"/>
  <c r="O48" i="48"/>
  <c r="O49" i="48" s="1"/>
  <c r="G48" i="48"/>
  <c r="O45" i="48"/>
  <c r="O46" i="48" s="1"/>
  <c r="G45" i="48"/>
  <c r="O42" i="48"/>
  <c r="O43" i="48" s="1"/>
  <c r="G42" i="48"/>
  <c r="O39" i="48"/>
  <c r="O40" i="48" s="1"/>
  <c r="G39" i="48"/>
  <c r="O36" i="48"/>
  <c r="O37" i="48" s="1"/>
  <c r="G36" i="48"/>
  <c r="O33" i="48"/>
  <c r="O34" i="48" s="1"/>
  <c r="G33" i="48"/>
  <c r="O30" i="48"/>
  <c r="O31" i="48" s="1"/>
  <c r="G30" i="48"/>
  <c r="O27" i="48"/>
  <c r="O28" i="48" s="1"/>
  <c r="G27" i="48"/>
  <c r="O24" i="48"/>
  <c r="O25" i="48" s="1"/>
  <c r="G24" i="48"/>
  <c r="O21" i="48"/>
  <c r="O22" i="48" s="1"/>
  <c r="G21" i="48"/>
  <c r="O18" i="48"/>
  <c r="F42" i="130" l="1"/>
  <c r="R12" i="130"/>
  <c r="Q12" i="130"/>
  <c r="P12" i="130"/>
  <c r="O12" i="130"/>
  <c r="T12" i="130"/>
  <c r="U12" i="130"/>
  <c r="X36" i="126"/>
  <c r="Y36" i="126"/>
  <c r="Z36" i="126"/>
  <c r="AC36" i="126"/>
  <c r="AA36" i="126"/>
  <c r="AB36" i="126"/>
  <c r="W36" i="126"/>
  <c r="X34" i="126"/>
  <c r="Y34" i="126"/>
  <c r="Z34" i="126"/>
  <c r="AA34" i="126"/>
  <c r="AC34" i="126"/>
  <c r="W34" i="126"/>
  <c r="AB34" i="126"/>
  <c r="W32" i="126"/>
  <c r="X32" i="126"/>
  <c r="Z32" i="126"/>
  <c r="AB32" i="126"/>
  <c r="AC32" i="126"/>
  <c r="Y32" i="126"/>
  <c r="AA32" i="126"/>
  <c r="Z24" i="126"/>
  <c r="AA24" i="126"/>
  <c r="AB24" i="126"/>
  <c r="AC24" i="126"/>
  <c r="W24" i="126"/>
  <c r="Y24" i="126"/>
  <c r="X24" i="126"/>
  <c r="Y22" i="126"/>
  <c r="AA22" i="126"/>
  <c r="AB22" i="126"/>
  <c r="Z22" i="126"/>
  <c r="W22" i="126"/>
  <c r="AC22" i="126"/>
  <c r="X22" i="126"/>
  <c r="X20" i="126"/>
  <c r="Y20" i="126"/>
  <c r="Z20" i="126"/>
  <c r="AA20" i="126"/>
  <c r="AB20" i="126"/>
  <c r="W20" i="126"/>
  <c r="AC20" i="126"/>
  <c r="W18" i="126"/>
  <c r="X18" i="126"/>
  <c r="Y18" i="126"/>
  <c r="AA18" i="126"/>
  <c r="Z18" i="126"/>
  <c r="AB18" i="126"/>
  <c r="AC18" i="126"/>
  <c r="W16" i="126"/>
  <c r="Z16" i="126"/>
  <c r="AB16" i="126"/>
  <c r="X16" i="126"/>
  <c r="AA16" i="126"/>
  <c r="Y16" i="126"/>
  <c r="AC16" i="126"/>
  <c r="AC14" i="126"/>
  <c r="W14" i="126"/>
  <c r="Z14" i="126"/>
  <c r="X14" i="126"/>
  <c r="AA14" i="126"/>
  <c r="AB14" i="126"/>
  <c r="Y14" i="126"/>
  <c r="T34" i="126"/>
  <c r="U34" i="126"/>
  <c r="O34" i="126"/>
  <c r="P34" i="126"/>
  <c r="R34" i="126"/>
  <c r="S34" i="126"/>
  <c r="Q34" i="126"/>
  <c r="T36" i="126"/>
  <c r="U36" i="126"/>
  <c r="O36" i="126"/>
  <c r="P36" i="126"/>
  <c r="Q36" i="126"/>
  <c r="R36" i="126"/>
  <c r="S36" i="126"/>
  <c r="O24" i="126"/>
  <c r="P24" i="126"/>
  <c r="Q24" i="126"/>
  <c r="S24" i="126"/>
  <c r="T24" i="126"/>
  <c r="U24" i="126"/>
  <c r="R24" i="126"/>
  <c r="U22" i="126"/>
  <c r="P22" i="126"/>
  <c r="T22" i="126"/>
  <c r="S22" i="126"/>
  <c r="Q22" i="126"/>
  <c r="O22" i="126"/>
  <c r="R22" i="126"/>
  <c r="U20" i="126"/>
  <c r="O20" i="126"/>
  <c r="P20" i="126"/>
  <c r="Q20" i="126"/>
  <c r="R20" i="126"/>
  <c r="T20" i="126"/>
  <c r="S20" i="126"/>
  <c r="S18" i="126"/>
  <c r="U18" i="126"/>
  <c r="O18" i="126"/>
  <c r="Q18" i="126"/>
  <c r="T18" i="126"/>
  <c r="P18" i="126"/>
  <c r="R18" i="126"/>
  <c r="S32" i="126"/>
  <c r="T32" i="126"/>
  <c r="R32" i="126"/>
  <c r="O32" i="126"/>
  <c r="Q32" i="126"/>
  <c r="U32" i="126"/>
  <c r="P32" i="126"/>
  <c r="AC30" i="126"/>
  <c r="X30" i="126"/>
  <c r="Y30" i="126"/>
  <c r="Z30" i="126"/>
  <c r="AB30" i="126"/>
  <c r="W30" i="126"/>
  <c r="AA30" i="126"/>
  <c r="Q30" i="126"/>
  <c r="R30" i="126"/>
  <c r="S30" i="126"/>
  <c r="T30" i="126"/>
  <c r="U30" i="126"/>
  <c r="O30" i="126"/>
  <c r="P30" i="126"/>
  <c r="AC28" i="126"/>
  <c r="AB28" i="126"/>
  <c r="W28" i="126"/>
  <c r="X28" i="126"/>
  <c r="Y28" i="126"/>
  <c r="Z28" i="126"/>
  <c r="AA28" i="126"/>
  <c r="P28" i="126"/>
  <c r="Q28" i="126"/>
  <c r="R28" i="126"/>
  <c r="S28" i="126"/>
  <c r="U28" i="126"/>
  <c r="O28" i="126"/>
  <c r="T28" i="126"/>
  <c r="W26" i="126"/>
  <c r="AA26" i="126"/>
  <c r="X26" i="126"/>
  <c r="Z26" i="126"/>
  <c r="AB26" i="126"/>
  <c r="AC26" i="126"/>
  <c r="Y26" i="126"/>
  <c r="G12" i="48"/>
  <c r="G13" i="48" s="1"/>
  <c r="B13" i="48" s="1"/>
  <c r="A13" i="48" s="1"/>
  <c r="AA40" i="130"/>
  <c r="Z40" i="130"/>
  <c r="Y40" i="130"/>
  <c r="X40" i="130"/>
  <c r="W40" i="130"/>
  <c r="AC40" i="130"/>
  <c r="Y38" i="130"/>
  <c r="X38" i="130"/>
  <c r="W38" i="130"/>
  <c r="H28" i="130"/>
  <c r="AC38" i="130"/>
  <c r="AB38" i="130"/>
  <c r="AA38" i="130"/>
  <c r="G24" i="130"/>
  <c r="M24" i="130"/>
  <c r="L24" i="130"/>
  <c r="K24" i="130"/>
  <c r="J24" i="130"/>
  <c r="H24" i="130"/>
  <c r="H22" i="130"/>
  <c r="G22" i="130"/>
  <c r="M22" i="130"/>
  <c r="L22" i="130"/>
  <c r="K22" i="130"/>
  <c r="J22" i="130"/>
  <c r="I20" i="130"/>
  <c r="H20" i="130"/>
  <c r="G20" i="130"/>
  <c r="M20" i="130"/>
  <c r="L20" i="130"/>
  <c r="J20" i="130"/>
  <c r="J18" i="130"/>
  <c r="I18" i="130"/>
  <c r="H18" i="130"/>
  <c r="G18" i="130"/>
  <c r="M18" i="130"/>
  <c r="L18" i="130"/>
  <c r="K16" i="130"/>
  <c r="J16" i="130"/>
  <c r="I16" i="130"/>
  <c r="H16" i="130"/>
  <c r="G16" i="130"/>
  <c r="L16" i="130"/>
  <c r="AC12" i="130"/>
  <c r="AB12" i="130"/>
  <c r="AA12" i="130"/>
  <c r="Z12" i="130"/>
  <c r="Y12" i="130"/>
  <c r="X12" i="130"/>
  <c r="W12" i="130"/>
  <c r="J14" i="130"/>
  <c r="K14" i="130"/>
  <c r="I14" i="130"/>
  <c r="H14" i="130"/>
  <c r="M14" i="130"/>
  <c r="L14" i="130"/>
  <c r="G14" i="130"/>
  <c r="I36" i="130"/>
  <c r="H36" i="130"/>
  <c r="G36" i="130"/>
  <c r="M36" i="130"/>
  <c r="L36" i="130"/>
  <c r="K36" i="130"/>
  <c r="J34" i="130"/>
  <c r="I34" i="130"/>
  <c r="H34" i="130"/>
  <c r="G34" i="130"/>
  <c r="K34" i="130"/>
  <c r="M34" i="130"/>
  <c r="O40" i="130"/>
  <c r="K32" i="130"/>
  <c r="J32" i="130"/>
  <c r="I32" i="130"/>
  <c r="H32" i="130"/>
  <c r="G32" i="130"/>
  <c r="M32" i="130"/>
  <c r="P40" i="130"/>
  <c r="T40" i="130"/>
  <c r="J30" i="130"/>
  <c r="Q38" i="130"/>
  <c r="R40" i="130"/>
  <c r="I30" i="130"/>
  <c r="L30" i="130"/>
  <c r="H30" i="130"/>
  <c r="S40" i="130"/>
  <c r="M30" i="130"/>
  <c r="Q40" i="130"/>
  <c r="K30" i="130"/>
  <c r="K28" i="130"/>
  <c r="U38" i="130"/>
  <c r="P38" i="130"/>
  <c r="J28" i="130"/>
  <c r="M28" i="130"/>
  <c r="T38" i="130"/>
  <c r="S38" i="130"/>
  <c r="I28" i="130"/>
  <c r="O38" i="130"/>
  <c r="L28" i="130"/>
  <c r="H26" i="130"/>
  <c r="M26" i="130"/>
  <c r="L26" i="130"/>
  <c r="I26" i="130"/>
  <c r="K26" i="130"/>
  <c r="J26" i="130"/>
  <c r="G26" i="130"/>
  <c r="L32" i="129"/>
  <c r="Y40" i="129"/>
  <c r="X40" i="129"/>
  <c r="W40" i="129"/>
  <c r="AC40" i="129"/>
  <c r="AB40" i="129"/>
  <c r="AA40" i="129"/>
  <c r="Z38" i="129" s="1"/>
  <c r="X38" i="129"/>
  <c r="W38" i="129"/>
  <c r="AC38" i="129"/>
  <c r="AB38" i="129"/>
  <c r="AA38" i="129"/>
  <c r="G36" i="129"/>
  <c r="L36" i="129"/>
  <c r="K36" i="129"/>
  <c r="J36" i="129"/>
  <c r="I36" i="129"/>
  <c r="H36" i="129"/>
  <c r="M34" i="129"/>
  <c r="L34" i="129"/>
  <c r="K34" i="129"/>
  <c r="G34" i="129"/>
  <c r="J34" i="129"/>
  <c r="I34" i="129"/>
  <c r="M32" i="129"/>
  <c r="K32" i="129"/>
  <c r="J32" i="129"/>
  <c r="I32" i="129"/>
  <c r="H32" i="129"/>
  <c r="L30" i="129"/>
  <c r="K30" i="129"/>
  <c r="J30" i="129"/>
  <c r="I30" i="129"/>
  <c r="H30" i="129"/>
  <c r="G30" i="129"/>
  <c r="J24" i="129"/>
  <c r="M24" i="129"/>
  <c r="L24" i="129"/>
  <c r="K24" i="129"/>
  <c r="G24" i="129"/>
  <c r="I24" i="129"/>
  <c r="H24" i="129"/>
  <c r="J22" i="129"/>
  <c r="I22" i="129"/>
  <c r="M22" i="129"/>
  <c r="H22" i="129"/>
  <c r="G22" i="129"/>
  <c r="L22" i="129"/>
  <c r="K22" i="129"/>
  <c r="L20" i="129"/>
  <c r="J20" i="129"/>
  <c r="I20" i="129"/>
  <c r="K20" i="129"/>
  <c r="H20" i="129"/>
  <c r="M20" i="129"/>
  <c r="G20" i="129"/>
  <c r="J18" i="129"/>
  <c r="I18" i="129"/>
  <c r="L18" i="129"/>
  <c r="K18" i="129"/>
  <c r="H18" i="129"/>
  <c r="M18" i="129"/>
  <c r="G18" i="129"/>
  <c r="G16" i="129"/>
  <c r="M16" i="129"/>
  <c r="L16" i="129"/>
  <c r="K16" i="129"/>
  <c r="J16" i="129"/>
  <c r="H16" i="129"/>
  <c r="I28" i="129"/>
  <c r="L28" i="129"/>
  <c r="J28" i="129"/>
  <c r="H28" i="129"/>
  <c r="M28" i="129"/>
  <c r="K28" i="129"/>
  <c r="M50" i="48"/>
  <c r="L50" i="48"/>
  <c r="M47" i="48"/>
  <c r="L47" i="48"/>
  <c r="K44" i="48"/>
  <c r="M44" i="48"/>
  <c r="L44" i="48"/>
  <c r="M41" i="48"/>
  <c r="L41" i="48"/>
  <c r="M38" i="48"/>
  <c r="L38" i="48"/>
  <c r="M35" i="48"/>
  <c r="L35" i="48"/>
  <c r="L32" i="48"/>
  <c r="L31" i="48"/>
  <c r="M31" i="48"/>
  <c r="M32" i="48"/>
  <c r="N23" i="48"/>
  <c r="M23" i="48"/>
  <c r="L23" i="48"/>
  <c r="K23" i="48"/>
  <c r="J23" i="48"/>
  <c r="I23" i="48"/>
  <c r="M29" i="48"/>
  <c r="L29" i="48"/>
  <c r="M26" i="48"/>
  <c r="L26" i="48"/>
  <c r="F15" i="126"/>
  <c r="K16" i="126" s="1"/>
  <c r="G11" i="126"/>
  <c r="M19" i="48"/>
  <c r="L19" i="48"/>
  <c r="M25" i="48"/>
  <c r="L25" i="48"/>
  <c r="M37" i="48"/>
  <c r="L37" i="48"/>
  <c r="M43" i="48"/>
  <c r="L43" i="48"/>
  <c r="M49" i="48"/>
  <c r="L49" i="48"/>
  <c r="M22" i="48"/>
  <c r="L22" i="48"/>
  <c r="M28" i="48"/>
  <c r="L28" i="48"/>
  <c r="M34" i="48"/>
  <c r="L34" i="48"/>
  <c r="M40" i="48"/>
  <c r="L40" i="48"/>
  <c r="M46" i="48"/>
  <c r="L46" i="48"/>
  <c r="G31" i="48"/>
  <c r="AD40" i="48"/>
  <c r="AD46" i="48"/>
  <c r="AC43" i="48"/>
  <c r="Y43" i="48"/>
  <c r="AE43" i="48"/>
  <c r="AB43" i="48"/>
  <c r="X43" i="48"/>
  <c r="AF43" i="48"/>
  <c r="AA43" i="48"/>
  <c r="W43" i="48"/>
  <c r="Z43" i="48"/>
  <c r="AF49" i="48"/>
  <c r="AA49" i="48"/>
  <c r="W49" i="48"/>
  <c r="X49" i="48"/>
  <c r="AE49" i="48"/>
  <c r="Z49" i="48"/>
  <c r="AC49" i="48"/>
  <c r="Y49" i="48"/>
  <c r="AB49" i="48"/>
  <c r="AD43" i="48"/>
  <c r="AD49" i="48"/>
  <c r="AE40" i="48"/>
  <c r="Z40" i="48"/>
  <c r="AF40" i="48"/>
  <c r="AC40" i="48"/>
  <c r="Y40" i="48"/>
  <c r="W40" i="48"/>
  <c r="AB40" i="48"/>
  <c r="X40" i="48"/>
  <c r="AA40" i="48"/>
  <c r="AB46" i="48"/>
  <c r="X46" i="48"/>
  <c r="AF46" i="48"/>
  <c r="AA46" i="48"/>
  <c r="W46" i="48"/>
  <c r="AC46" i="48"/>
  <c r="AE46" i="48"/>
  <c r="Z46" i="48"/>
  <c r="Y46" i="48"/>
  <c r="O19" i="48"/>
  <c r="O12" i="48"/>
  <c r="O13" i="48" s="1"/>
  <c r="S38" i="129"/>
  <c r="Q38" i="129"/>
  <c r="U38" i="129"/>
  <c r="T38" i="129"/>
  <c r="G39" i="126"/>
  <c r="G37" i="126"/>
  <c r="F21" i="126"/>
  <c r="V51" i="48"/>
  <c r="F27" i="126"/>
  <c r="AD50" i="48"/>
  <c r="Z50" i="48"/>
  <c r="AB50" i="48"/>
  <c r="AC50" i="48"/>
  <c r="Y50" i="48"/>
  <c r="AA50" i="48"/>
  <c r="W50" i="48"/>
  <c r="X50" i="48"/>
  <c r="V49" i="48"/>
  <c r="AC47" i="48"/>
  <c r="Y47" i="48"/>
  <c r="AD47" i="48"/>
  <c r="Z47" i="48"/>
  <c r="AA47" i="48"/>
  <c r="AB47" i="48"/>
  <c r="X47" i="48"/>
  <c r="V46" i="48"/>
  <c r="AB44" i="48"/>
  <c r="X44" i="48"/>
  <c r="V43" i="48"/>
  <c r="Z44" i="48"/>
  <c r="AA44" i="48"/>
  <c r="AC44" i="48"/>
  <c r="Y44" i="48"/>
  <c r="AD44" i="48"/>
  <c r="W44" i="48"/>
  <c r="AD41" i="48"/>
  <c r="Z41" i="48"/>
  <c r="AB41" i="48"/>
  <c r="AC41" i="48"/>
  <c r="AA41" i="48"/>
  <c r="W41" i="48"/>
  <c r="X41" i="48"/>
  <c r="V40" i="48"/>
  <c r="Y41" i="48"/>
  <c r="AB38" i="48"/>
  <c r="X38" i="48"/>
  <c r="V37" i="48"/>
  <c r="AD38" i="48"/>
  <c r="W38" i="48"/>
  <c r="AC38" i="48"/>
  <c r="Y38" i="48"/>
  <c r="Z38" i="48"/>
  <c r="AA38" i="48"/>
  <c r="AD34" i="48"/>
  <c r="AD35" i="48"/>
  <c r="AD32" i="48"/>
  <c r="Z32" i="48"/>
  <c r="X32" i="48"/>
  <c r="V31" i="48"/>
  <c r="Y32" i="48"/>
  <c r="AA32" i="48"/>
  <c r="W32" i="48"/>
  <c r="AB32" i="48"/>
  <c r="AC32" i="48"/>
  <c r="AC29" i="48"/>
  <c r="Y29" i="48"/>
  <c r="Z29" i="48"/>
  <c r="W29" i="48"/>
  <c r="AB29" i="48"/>
  <c r="X29" i="48"/>
  <c r="V28" i="48"/>
  <c r="AD29" i="48"/>
  <c r="AA29" i="48"/>
  <c r="AB26" i="48"/>
  <c r="X26" i="48"/>
  <c r="V25" i="48"/>
  <c r="Y26" i="48"/>
  <c r="AD26" i="48"/>
  <c r="AA26" i="48"/>
  <c r="AC26" i="48"/>
  <c r="AA23" i="48"/>
  <c r="W23" i="48"/>
  <c r="X23" i="48"/>
  <c r="V22" i="48"/>
  <c r="AC23" i="48"/>
  <c r="Y23" i="48"/>
  <c r="AD22" i="48"/>
  <c r="AD23" i="48"/>
  <c r="AD20" i="48"/>
  <c r="Z20" i="48"/>
  <c r="X20" i="48"/>
  <c r="Y20" i="48"/>
  <c r="AA20" i="48"/>
  <c r="W20" i="48"/>
  <c r="AB20" i="48"/>
  <c r="V19" i="48"/>
  <c r="AC20" i="48"/>
  <c r="AC17" i="48"/>
  <c r="Y17" i="48"/>
  <c r="AD17" i="48"/>
  <c r="AA17" i="48"/>
  <c r="AB17" i="48"/>
  <c r="X17" i="48"/>
  <c r="Z17" i="48"/>
  <c r="W17" i="48"/>
  <c r="H50" i="48"/>
  <c r="N50" i="48"/>
  <c r="O50" i="48"/>
  <c r="K50" i="48"/>
  <c r="I50" i="48"/>
  <c r="G49" i="48"/>
  <c r="J50" i="48"/>
  <c r="O47" i="48"/>
  <c r="K47" i="48"/>
  <c r="I47" i="48"/>
  <c r="N47" i="48"/>
  <c r="H47" i="48"/>
  <c r="G46" i="48"/>
  <c r="J47" i="48"/>
  <c r="N44" i="48"/>
  <c r="J44" i="48"/>
  <c r="I44" i="48"/>
  <c r="G43" i="48"/>
  <c r="O44" i="48"/>
  <c r="H44" i="48"/>
  <c r="H41" i="48"/>
  <c r="O41" i="48"/>
  <c r="I41" i="48"/>
  <c r="G40" i="48"/>
  <c r="N41" i="48"/>
  <c r="J41" i="48"/>
  <c r="K41" i="48"/>
  <c r="N38" i="48"/>
  <c r="J38" i="48"/>
  <c r="I38" i="48"/>
  <c r="G37" i="48"/>
  <c r="O38" i="48"/>
  <c r="K38" i="48"/>
  <c r="H38" i="48"/>
  <c r="I35" i="48"/>
  <c r="G34" i="48"/>
  <c r="J35" i="48"/>
  <c r="H35" i="48"/>
  <c r="N35" i="48"/>
  <c r="O35" i="48"/>
  <c r="K35" i="48"/>
  <c r="H32" i="48"/>
  <c r="K32" i="48"/>
  <c r="I32" i="48"/>
  <c r="N32" i="48"/>
  <c r="J32" i="48"/>
  <c r="O32" i="48"/>
  <c r="O29" i="48"/>
  <c r="K29" i="48"/>
  <c r="H29" i="48"/>
  <c r="I29" i="48"/>
  <c r="G28" i="48"/>
  <c r="N29" i="48"/>
  <c r="J29" i="48"/>
  <c r="N26" i="48"/>
  <c r="J26" i="48"/>
  <c r="I26" i="48"/>
  <c r="G25" i="48"/>
  <c r="O26" i="48"/>
  <c r="K26" i="48"/>
  <c r="H26" i="48"/>
  <c r="G22" i="48"/>
  <c r="O23" i="48"/>
  <c r="H23" i="48"/>
  <c r="H20" i="48"/>
  <c r="G19" i="48"/>
  <c r="J20" i="48"/>
  <c r="O20" i="48"/>
  <c r="I20" i="48"/>
  <c r="H39" i="126"/>
  <c r="F23" i="126"/>
  <c r="L39" i="126"/>
  <c r="H37" i="126"/>
  <c r="F19" i="126"/>
  <c r="L20" i="126" s="1"/>
  <c r="V37" i="126"/>
  <c r="J39" i="126"/>
  <c r="L37" i="126"/>
  <c r="F35" i="126"/>
  <c r="I36" i="126" s="1"/>
  <c r="M37" i="126"/>
  <c r="V39" i="126"/>
  <c r="K39" i="126"/>
  <c r="N39" i="126"/>
  <c r="N37" i="126"/>
  <c r="M39" i="126"/>
  <c r="F17" i="126"/>
  <c r="M18" i="126" s="1"/>
  <c r="F29" i="126"/>
  <c r="G30" i="126" s="1"/>
  <c r="J37" i="126"/>
  <c r="F31" i="126"/>
  <c r="J32" i="126" s="1"/>
  <c r="K37" i="126"/>
  <c r="I37" i="126"/>
  <c r="F33" i="126"/>
  <c r="I34" i="126" s="1"/>
  <c r="I39" i="126"/>
  <c r="F39" i="130"/>
  <c r="K40" i="130" s="1"/>
  <c r="F37" i="130"/>
  <c r="K38" i="130" s="1"/>
  <c r="F11" i="130"/>
  <c r="G12" i="130" l="1"/>
  <c r="F48" i="130"/>
  <c r="M34" i="126"/>
  <c r="L34" i="126"/>
  <c r="J34" i="126"/>
  <c r="H34" i="126"/>
  <c r="K34" i="126"/>
  <c r="G34" i="126"/>
  <c r="G36" i="126"/>
  <c r="H36" i="126"/>
  <c r="M36" i="126"/>
  <c r="K36" i="126"/>
  <c r="L36" i="126"/>
  <c r="J36" i="126"/>
  <c r="I24" i="126"/>
  <c r="H24" i="126"/>
  <c r="L24" i="126"/>
  <c r="J24" i="126"/>
  <c r="K24" i="126"/>
  <c r="M24" i="126"/>
  <c r="G24" i="126"/>
  <c r="J22" i="126"/>
  <c r="K22" i="126"/>
  <c r="I22" i="126"/>
  <c r="M22" i="126"/>
  <c r="G22" i="126"/>
  <c r="H22" i="126"/>
  <c r="L22" i="126"/>
  <c r="M20" i="126"/>
  <c r="K20" i="126"/>
  <c r="I20" i="126"/>
  <c r="H20" i="126"/>
  <c r="G20" i="126"/>
  <c r="J20" i="126"/>
  <c r="G18" i="126"/>
  <c r="J18" i="126"/>
  <c r="L18" i="126"/>
  <c r="K18" i="126"/>
  <c r="I18" i="126"/>
  <c r="H18" i="126"/>
  <c r="J16" i="126"/>
  <c r="L16" i="126"/>
  <c r="G16" i="126"/>
  <c r="I16" i="126"/>
  <c r="H16" i="126"/>
  <c r="M16" i="126"/>
  <c r="G32" i="126"/>
  <c r="L32" i="126"/>
  <c r="H32" i="126"/>
  <c r="I32" i="126"/>
  <c r="M32" i="126"/>
  <c r="K32" i="126"/>
  <c r="W40" i="126"/>
  <c r="X40" i="126"/>
  <c r="Y40" i="126"/>
  <c r="Z40" i="126"/>
  <c r="AB40" i="126"/>
  <c r="AA40" i="126"/>
  <c r="AC40" i="126"/>
  <c r="S40" i="126"/>
  <c r="P40" i="126"/>
  <c r="U40" i="126"/>
  <c r="T40" i="126"/>
  <c r="O40" i="126"/>
  <c r="Q40" i="126"/>
  <c r="R40" i="126"/>
  <c r="I30" i="126"/>
  <c r="J30" i="126"/>
  <c r="M30" i="126"/>
  <c r="L30" i="126"/>
  <c r="K30" i="126"/>
  <c r="H30" i="126"/>
  <c r="X38" i="126"/>
  <c r="AA38" i="126"/>
  <c r="Y38" i="126"/>
  <c r="Z38" i="126"/>
  <c r="AB38" i="126"/>
  <c r="AC38" i="126"/>
  <c r="W38" i="126"/>
  <c r="H28" i="126"/>
  <c r="L28" i="126"/>
  <c r="M28" i="126"/>
  <c r="K28" i="126"/>
  <c r="G28" i="126"/>
  <c r="I28" i="126"/>
  <c r="R38" i="126"/>
  <c r="Q38" i="126"/>
  <c r="T38" i="126"/>
  <c r="U38" i="126"/>
  <c r="O38" i="126"/>
  <c r="P38" i="126"/>
  <c r="S38" i="126"/>
  <c r="J28" i="126"/>
  <c r="H14" i="48"/>
  <c r="I12" i="130"/>
  <c r="H12" i="130"/>
  <c r="J12" i="130"/>
  <c r="M12" i="130"/>
  <c r="L12" i="130"/>
  <c r="K12" i="130"/>
  <c r="J40" i="130"/>
  <c r="L38" i="130"/>
  <c r="J38" i="130"/>
  <c r="I40" i="130"/>
  <c r="L40" i="130"/>
  <c r="G40" i="130"/>
  <c r="M40" i="130"/>
  <c r="I38" i="130"/>
  <c r="H40" i="130"/>
  <c r="G38" i="130"/>
  <c r="M38" i="130"/>
  <c r="H38" i="130"/>
  <c r="AF14" i="130"/>
  <c r="AJ14" i="130" s="1"/>
  <c r="AF30" i="129"/>
  <c r="AG20" i="126"/>
  <c r="AK20" i="126" s="1"/>
  <c r="F39" i="126"/>
  <c r="M40" i="126" s="1"/>
  <c r="F37" i="126"/>
  <c r="I38" i="126" s="1"/>
  <c r="I48" i="105"/>
  <c r="E48" i="105"/>
  <c r="I45" i="105"/>
  <c r="E45" i="105"/>
  <c r="I42" i="105"/>
  <c r="E42" i="105"/>
  <c r="I39" i="105"/>
  <c r="E39" i="105"/>
  <c r="I36" i="105"/>
  <c r="E36" i="105"/>
  <c r="I33" i="105"/>
  <c r="G26" i="111"/>
  <c r="I30" i="105"/>
  <c r="E30" i="105"/>
  <c r="E27" i="105"/>
  <c r="I24" i="105"/>
  <c r="E24" i="105"/>
  <c r="I21" i="105"/>
  <c r="E21" i="105"/>
  <c r="E18" i="105"/>
  <c r="L34" i="107"/>
  <c r="M33" i="107"/>
  <c r="L32" i="107"/>
  <c r="M31" i="107"/>
  <c r="L30" i="107"/>
  <c r="M29" i="107"/>
  <c r="L28" i="107"/>
  <c r="M27" i="107"/>
  <c r="L26" i="107"/>
  <c r="M25" i="107"/>
  <c r="M23" i="107"/>
  <c r="M21" i="107"/>
  <c r="M19" i="107"/>
  <c r="M17" i="107"/>
  <c r="M15" i="107"/>
  <c r="M13" i="107"/>
  <c r="M11" i="107"/>
  <c r="I33" i="107"/>
  <c r="H32" i="107"/>
  <c r="I31" i="107"/>
  <c r="H30" i="107"/>
  <c r="I29" i="107"/>
  <c r="H28" i="107"/>
  <c r="I27" i="107"/>
  <c r="H26" i="107"/>
  <c r="I25" i="107"/>
  <c r="I23" i="107"/>
  <c r="H22" i="107"/>
  <c r="I21" i="107"/>
  <c r="H20" i="107"/>
  <c r="I19" i="107"/>
  <c r="H18" i="107"/>
  <c r="I17" i="107"/>
  <c r="I15" i="107"/>
  <c r="I13" i="107"/>
  <c r="P59" i="138"/>
  <c r="O59" i="138"/>
  <c r="N59" i="138"/>
  <c r="M59" i="138"/>
  <c r="L59" i="138"/>
  <c r="K59" i="138"/>
  <c r="J59" i="138"/>
  <c r="I59" i="138"/>
  <c r="H59" i="138"/>
  <c r="G59" i="138"/>
  <c r="F59" i="138"/>
  <c r="D59" i="138"/>
  <c r="O55" i="138"/>
  <c r="N55" i="138"/>
  <c r="N64" i="138" s="1"/>
  <c r="M55" i="138"/>
  <c r="M64" i="138" s="1"/>
  <c r="L55" i="138"/>
  <c r="K55" i="138"/>
  <c r="J55" i="138"/>
  <c r="J64" i="138" s="1"/>
  <c r="I55" i="138"/>
  <c r="I64" i="138" s="1"/>
  <c r="H55" i="138"/>
  <c r="G55" i="138"/>
  <c r="G64" i="138" s="1"/>
  <c r="F55" i="138"/>
  <c r="F64" i="138" s="1"/>
  <c r="D64" i="138"/>
  <c r="P63" i="138"/>
  <c r="O52" i="138"/>
  <c r="O63" i="138" s="1"/>
  <c r="N52" i="138"/>
  <c r="N63" i="138" s="1"/>
  <c r="M52" i="138"/>
  <c r="L52" i="138"/>
  <c r="K52" i="138"/>
  <c r="K63" i="138" s="1"/>
  <c r="J52" i="138"/>
  <c r="J63" i="138" s="1"/>
  <c r="I52" i="138"/>
  <c r="I63" i="138" s="1"/>
  <c r="H63" i="138"/>
  <c r="G52" i="138"/>
  <c r="G63" i="138" s="1"/>
  <c r="F63" i="138"/>
  <c r="F48" i="138"/>
  <c r="K42" i="138"/>
  <c r="P13" i="138"/>
  <c r="O13" i="138"/>
  <c r="N13" i="138"/>
  <c r="M13" i="138"/>
  <c r="L13" i="138"/>
  <c r="K13" i="138"/>
  <c r="J13" i="138"/>
  <c r="I13" i="138"/>
  <c r="H13" i="138"/>
  <c r="G13" i="138"/>
  <c r="F13" i="138"/>
  <c r="P52" i="137"/>
  <c r="E49" i="137"/>
  <c r="E46" i="137"/>
  <c r="E43" i="137"/>
  <c r="E40" i="137"/>
  <c r="I42" i="137" s="1"/>
  <c r="E37" i="137"/>
  <c r="E34" i="137"/>
  <c r="E28" i="137"/>
  <c r="G21" i="137"/>
  <c r="P66" i="137"/>
  <c r="I40" i="126" l="1"/>
  <c r="K40" i="126"/>
  <c r="H40" i="126"/>
  <c r="G40" i="126"/>
  <c r="J40" i="126"/>
  <c r="L40" i="126"/>
  <c r="J38" i="126"/>
  <c r="M38" i="126"/>
  <c r="K38" i="126"/>
  <c r="G38" i="126"/>
  <c r="H38" i="126"/>
  <c r="L38" i="126"/>
  <c r="F30" i="137"/>
  <c r="G30" i="137"/>
  <c r="H51" i="138"/>
  <c r="F51" i="138"/>
  <c r="AF34" i="126"/>
  <c r="AJ34" i="126" s="1"/>
  <c r="N36" i="138"/>
  <c r="E59" i="138"/>
  <c r="R31" i="138"/>
  <c r="S31" i="138" s="1"/>
  <c r="F33" i="138"/>
  <c r="E13" i="137"/>
  <c r="R13" i="137" s="1"/>
  <c r="E12" i="105"/>
  <c r="E13" i="105" s="1"/>
  <c r="F47" i="105"/>
  <c r="D71" i="138"/>
  <c r="G29" i="105"/>
  <c r="F29" i="105"/>
  <c r="E28" i="105"/>
  <c r="H29" i="105"/>
  <c r="J50" i="105"/>
  <c r="I49" i="105"/>
  <c r="K50" i="105"/>
  <c r="L50" i="105"/>
  <c r="F50" i="105"/>
  <c r="E49" i="105"/>
  <c r="G50" i="105"/>
  <c r="H50" i="105"/>
  <c r="I46" i="105"/>
  <c r="K47" i="105"/>
  <c r="L47" i="105"/>
  <c r="J47" i="105"/>
  <c r="G34" i="111"/>
  <c r="I34" i="111"/>
  <c r="F34" i="111"/>
  <c r="H34" i="111"/>
  <c r="E34" i="111"/>
  <c r="E46" i="105"/>
  <c r="H47" i="105"/>
  <c r="G47" i="105"/>
  <c r="I43" i="105"/>
  <c r="K44" i="105"/>
  <c r="L44" i="105"/>
  <c r="J44" i="105"/>
  <c r="E43" i="105"/>
  <c r="H44" i="105"/>
  <c r="F44" i="105"/>
  <c r="G44" i="105"/>
  <c r="L41" i="105"/>
  <c r="I40" i="105"/>
  <c r="J41" i="105"/>
  <c r="K41" i="105"/>
  <c r="H41" i="105"/>
  <c r="E40" i="105"/>
  <c r="F41" i="105"/>
  <c r="G41" i="105"/>
  <c r="K38" i="105"/>
  <c r="J38" i="105"/>
  <c r="L38" i="105"/>
  <c r="I37" i="105"/>
  <c r="G38" i="105"/>
  <c r="H38" i="105"/>
  <c r="E37" i="105"/>
  <c r="F38" i="105"/>
  <c r="K35" i="105"/>
  <c r="L35" i="105"/>
  <c r="I34" i="105"/>
  <c r="J35" i="105"/>
  <c r="I26" i="111"/>
  <c r="E26" i="111"/>
  <c r="H26" i="111"/>
  <c r="F26" i="111"/>
  <c r="G35" i="105"/>
  <c r="H35" i="105"/>
  <c r="F35" i="105"/>
  <c r="E34" i="105"/>
  <c r="K32" i="105"/>
  <c r="L32" i="105"/>
  <c r="I31" i="105"/>
  <c r="J32" i="105"/>
  <c r="G32" i="105"/>
  <c r="E31" i="105"/>
  <c r="F32" i="105"/>
  <c r="H32" i="105"/>
  <c r="G22" i="111"/>
  <c r="I22" i="111"/>
  <c r="F22" i="111"/>
  <c r="H22" i="111"/>
  <c r="E22" i="111"/>
  <c r="L29" i="105"/>
  <c r="J29" i="105"/>
  <c r="K29" i="105"/>
  <c r="I28" i="105"/>
  <c r="K26" i="105"/>
  <c r="L26" i="105"/>
  <c r="I25" i="105"/>
  <c r="J26" i="105"/>
  <c r="H20" i="111"/>
  <c r="I20" i="111"/>
  <c r="G20" i="111"/>
  <c r="E20" i="111"/>
  <c r="F20" i="111"/>
  <c r="G26" i="105"/>
  <c r="H26" i="105"/>
  <c r="F26" i="105"/>
  <c r="E25" i="105"/>
  <c r="K23" i="105"/>
  <c r="L23" i="105"/>
  <c r="I22" i="105"/>
  <c r="J23" i="105"/>
  <c r="G23" i="105"/>
  <c r="H23" i="105"/>
  <c r="E22" i="105"/>
  <c r="F23" i="105"/>
  <c r="H20" i="105"/>
  <c r="E19" i="105"/>
  <c r="G20" i="105"/>
  <c r="F20" i="105"/>
  <c r="I16" i="111"/>
  <c r="E16" i="111"/>
  <c r="G16" i="111"/>
  <c r="H16" i="111"/>
  <c r="F16" i="111"/>
  <c r="L24" i="138"/>
  <c r="H24" i="138"/>
  <c r="K24" i="138"/>
  <c r="M24" i="138"/>
  <c r="I24" i="138"/>
  <c r="G24" i="138"/>
  <c r="N24" i="138"/>
  <c r="J24" i="138"/>
  <c r="F24" i="138"/>
  <c r="E23" i="138"/>
  <c r="R23" i="138" s="1"/>
  <c r="S23" i="138" s="1"/>
  <c r="M45" i="138"/>
  <c r="I45" i="138"/>
  <c r="L45" i="138"/>
  <c r="N45" i="138"/>
  <c r="J45" i="138"/>
  <c r="F45" i="138"/>
  <c r="E44" i="138"/>
  <c r="R44" i="138" s="1"/>
  <c r="S44" i="138" s="1"/>
  <c r="H45" i="138"/>
  <c r="K45" i="138"/>
  <c r="G45" i="138"/>
  <c r="K51" i="138"/>
  <c r="G51" i="138"/>
  <c r="J51" i="138"/>
  <c r="L51" i="138"/>
  <c r="E50" i="138"/>
  <c r="R50" i="138" s="1"/>
  <c r="S50" i="138" s="1"/>
  <c r="M51" i="138"/>
  <c r="I51" i="138"/>
  <c r="N51" i="138"/>
  <c r="M21" i="138"/>
  <c r="I21" i="138"/>
  <c r="L21" i="138"/>
  <c r="N21" i="138"/>
  <c r="J21" i="138"/>
  <c r="F21" i="138"/>
  <c r="E20" i="138"/>
  <c r="R20" i="138" s="1"/>
  <c r="S20" i="138" s="1"/>
  <c r="K21" i="138"/>
  <c r="G21" i="138"/>
  <c r="H21" i="138"/>
  <c r="M33" i="138"/>
  <c r="I33" i="138"/>
  <c r="N33" i="138"/>
  <c r="J33" i="138"/>
  <c r="E32" i="138"/>
  <c r="R32" i="138" s="1"/>
  <c r="S32" i="138" s="1"/>
  <c r="H33" i="138"/>
  <c r="K33" i="138"/>
  <c r="G33" i="138"/>
  <c r="L33" i="138"/>
  <c r="N42" i="138"/>
  <c r="J42" i="138"/>
  <c r="F42" i="138"/>
  <c r="E41" i="138"/>
  <c r="R41" i="138" s="1"/>
  <c r="S41" i="138" s="1"/>
  <c r="G42" i="138"/>
  <c r="I42" i="138"/>
  <c r="L42" i="138"/>
  <c r="H42" i="138"/>
  <c r="M42" i="138"/>
  <c r="N14" i="138"/>
  <c r="J14" i="138"/>
  <c r="F14" i="138"/>
  <c r="O14" i="138"/>
  <c r="K14" i="138"/>
  <c r="G14" i="138"/>
  <c r="M14" i="138"/>
  <c r="P14" i="138"/>
  <c r="L14" i="138"/>
  <c r="H14" i="138"/>
  <c r="I14" i="138"/>
  <c r="L18" i="138"/>
  <c r="E17" i="138"/>
  <c r="R17" i="138" s="1"/>
  <c r="S17" i="138" s="1"/>
  <c r="K18" i="138"/>
  <c r="G18" i="138"/>
  <c r="F18" i="138"/>
  <c r="J18" i="138"/>
  <c r="M18" i="138"/>
  <c r="H18" i="138"/>
  <c r="N18" i="138"/>
  <c r="I18" i="138"/>
  <c r="N30" i="138"/>
  <c r="J30" i="138"/>
  <c r="F30" i="138"/>
  <c r="E29" i="138"/>
  <c r="R29" i="138" s="1"/>
  <c r="S29" i="138" s="1"/>
  <c r="I30" i="138"/>
  <c r="K30" i="138"/>
  <c r="G30" i="138"/>
  <c r="M30" i="138"/>
  <c r="L30" i="138"/>
  <c r="H30" i="138"/>
  <c r="K39" i="138"/>
  <c r="G39" i="138"/>
  <c r="J39" i="138"/>
  <c r="L39" i="138"/>
  <c r="H39" i="138"/>
  <c r="N39" i="138"/>
  <c r="M39" i="138"/>
  <c r="I39" i="138"/>
  <c r="F39" i="138"/>
  <c r="E38" i="138"/>
  <c r="R38" i="138" s="1"/>
  <c r="S38" i="138" s="1"/>
  <c r="E52" i="138"/>
  <c r="L48" i="138"/>
  <c r="H48" i="138"/>
  <c r="G48" i="138"/>
  <c r="M48" i="138"/>
  <c r="I48" i="138"/>
  <c r="N48" i="138"/>
  <c r="J48" i="138"/>
  <c r="E47" i="138"/>
  <c r="R47" i="138" s="1"/>
  <c r="S47" i="138" s="1"/>
  <c r="K48" i="138"/>
  <c r="K27" i="138"/>
  <c r="G27" i="138"/>
  <c r="N27" i="138"/>
  <c r="L27" i="138"/>
  <c r="H27" i="138"/>
  <c r="M27" i="138"/>
  <c r="I27" i="138"/>
  <c r="J27" i="138"/>
  <c r="F27" i="138"/>
  <c r="E26" i="138"/>
  <c r="R26" i="138" s="1"/>
  <c r="S26" i="138" s="1"/>
  <c r="L36" i="138"/>
  <c r="H36" i="138"/>
  <c r="G36" i="138"/>
  <c r="M36" i="138"/>
  <c r="I36" i="138"/>
  <c r="K36" i="138"/>
  <c r="J36" i="138"/>
  <c r="F36" i="138"/>
  <c r="E35" i="138"/>
  <c r="R35" i="138" s="1"/>
  <c r="S35" i="138" s="1"/>
  <c r="M53" i="138"/>
  <c r="I53" i="138"/>
  <c r="L53" i="138"/>
  <c r="N53" i="138"/>
  <c r="J53" i="138"/>
  <c r="F53" i="138"/>
  <c r="P53" i="138"/>
  <c r="O53" i="138"/>
  <c r="K53" i="138"/>
  <c r="G53" i="138"/>
  <c r="H53" i="138"/>
  <c r="P56" i="138"/>
  <c r="M56" i="138"/>
  <c r="H56" i="138"/>
  <c r="N56" i="138"/>
  <c r="I56" i="138"/>
  <c r="K56" i="138"/>
  <c r="G56" i="138"/>
  <c r="O56" i="138"/>
  <c r="J56" i="138"/>
  <c r="F56" i="138"/>
  <c r="L56" i="138"/>
  <c r="R43" i="138"/>
  <c r="S43" i="138" s="1"/>
  <c r="D66" i="138"/>
  <c r="D63" i="138"/>
  <c r="D70" i="138" s="1"/>
  <c r="R16" i="137"/>
  <c r="S16" i="137" s="1"/>
  <c r="E52" i="137"/>
  <c r="K24" i="137"/>
  <c r="G24" i="137"/>
  <c r="H24" i="137"/>
  <c r="I24" i="137"/>
  <c r="N24" i="137"/>
  <c r="J24" i="137"/>
  <c r="F24" i="137"/>
  <c r="E23" i="137"/>
  <c r="L24" i="137"/>
  <c r="M24" i="137"/>
  <c r="K36" i="137"/>
  <c r="G36" i="137"/>
  <c r="H36" i="137"/>
  <c r="I36" i="137"/>
  <c r="N36" i="137"/>
  <c r="J36" i="137"/>
  <c r="F36" i="137"/>
  <c r="E35" i="137"/>
  <c r="L36" i="137"/>
  <c r="M36" i="137"/>
  <c r="L33" i="137"/>
  <c r="H33" i="137"/>
  <c r="M33" i="137"/>
  <c r="F33" i="137"/>
  <c r="K33" i="137"/>
  <c r="G33" i="137"/>
  <c r="I33" i="137"/>
  <c r="N33" i="137"/>
  <c r="J33" i="137"/>
  <c r="E32" i="137"/>
  <c r="G18" i="137"/>
  <c r="E17" i="137"/>
  <c r="M30" i="137"/>
  <c r="I30" i="137"/>
  <c r="J30" i="137"/>
  <c r="K30" i="137"/>
  <c r="L30" i="137"/>
  <c r="H30" i="137"/>
  <c r="N30" i="137"/>
  <c r="E29" i="137"/>
  <c r="M42" i="137"/>
  <c r="J42" i="137"/>
  <c r="G42" i="137"/>
  <c r="L42" i="137"/>
  <c r="H42" i="137"/>
  <c r="N42" i="137"/>
  <c r="F42" i="137"/>
  <c r="E41" i="137"/>
  <c r="K42" i="137"/>
  <c r="K48" i="137"/>
  <c r="G48" i="137"/>
  <c r="H48" i="137"/>
  <c r="M48" i="137"/>
  <c r="I48" i="137"/>
  <c r="N48" i="137"/>
  <c r="J48" i="137"/>
  <c r="F48" i="137"/>
  <c r="E47" i="137"/>
  <c r="L48" i="137"/>
  <c r="L21" i="137"/>
  <c r="H21" i="137"/>
  <c r="M21" i="137"/>
  <c r="I21" i="137"/>
  <c r="J21" i="137"/>
  <c r="E20" i="137"/>
  <c r="K21" i="137"/>
  <c r="N21" i="137"/>
  <c r="F21" i="137"/>
  <c r="L45" i="137"/>
  <c r="H45" i="137"/>
  <c r="M45" i="137"/>
  <c r="J45" i="137"/>
  <c r="E44" i="137"/>
  <c r="K45" i="137"/>
  <c r="G45" i="137"/>
  <c r="I45" i="137"/>
  <c r="N45" i="137"/>
  <c r="F45" i="137"/>
  <c r="N27" i="137"/>
  <c r="J27" i="137"/>
  <c r="F27" i="137"/>
  <c r="E26" i="137"/>
  <c r="K27" i="137"/>
  <c r="M27" i="137"/>
  <c r="I27" i="137"/>
  <c r="G27" i="137"/>
  <c r="L27" i="137"/>
  <c r="H27" i="137"/>
  <c r="N39" i="137"/>
  <c r="J39" i="137"/>
  <c r="F39" i="137"/>
  <c r="E38" i="137"/>
  <c r="K39" i="137"/>
  <c r="H39" i="137"/>
  <c r="M39" i="137"/>
  <c r="I39" i="137"/>
  <c r="G39" i="137"/>
  <c r="L39" i="137"/>
  <c r="N51" i="137"/>
  <c r="J51" i="137"/>
  <c r="F51" i="137"/>
  <c r="E50" i="137"/>
  <c r="K51" i="137"/>
  <c r="L51" i="137"/>
  <c r="M51" i="137"/>
  <c r="I51" i="137"/>
  <c r="G51" i="137"/>
  <c r="H51" i="137"/>
  <c r="R37" i="138"/>
  <c r="S37" i="138" s="1"/>
  <c r="R49" i="138"/>
  <c r="S49" i="138" s="1"/>
  <c r="R25" i="138"/>
  <c r="S25" i="138" s="1"/>
  <c r="L63" i="138"/>
  <c r="L70" i="138" s="1"/>
  <c r="E55" i="138"/>
  <c r="R55" i="138" s="1"/>
  <c r="S55" i="138" s="1"/>
  <c r="P64" i="138"/>
  <c r="P71" i="138" s="1"/>
  <c r="O64" i="138"/>
  <c r="O71" i="138" s="1"/>
  <c r="H70" i="138"/>
  <c r="P70" i="138"/>
  <c r="H64" i="138"/>
  <c r="H71" i="138" s="1"/>
  <c r="L64" i="138"/>
  <c r="L71" i="138" s="1"/>
  <c r="M63" i="138"/>
  <c r="M70" i="138" s="1"/>
  <c r="K64" i="138"/>
  <c r="K71" i="138" s="1"/>
  <c r="G70" i="138"/>
  <c r="K70" i="138"/>
  <c r="O70" i="138"/>
  <c r="I71" i="138"/>
  <c r="M71" i="138"/>
  <c r="F70" i="138"/>
  <c r="J70" i="138"/>
  <c r="N70" i="138"/>
  <c r="G71" i="138"/>
  <c r="F71" i="138"/>
  <c r="J71" i="138"/>
  <c r="N71" i="138"/>
  <c r="I70" i="138"/>
  <c r="E13" i="138"/>
  <c r="R19" i="138"/>
  <c r="S19" i="138" s="1"/>
  <c r="H66" i="138"/>
  <c r="L66" i="138"/>
  <c r="P66" i="138"/>
  <c r="F66" i="138"/>
  <c r="N66" i="138"/>
  <c r="G66" i="138"/>
  <c r="K66" i="138"/>
  <c r="O66" i="138"/>
  <c r="K60" i="138"/>
  <c r="J60" i="138"/>
  <c r="N60" i="138"/>
  <c r="J66" i="138"/>
  <c r="R16" i="138"/>
  <c r="S16" i="138" s="1"/>
  <c r="R22" i="138"/>
  <c r="S22" i="138" s="1"/>
  <c r="R28" i="138"/>
  <c r="S28" i="138" s="1"/>
  <c r="R34" i="138"/>
  <c r="S34" i="138" s="1"/>
  <c r="R40" i="138"/>
  <c r="S40" i="138" s="1"/>
  <c r="R46" i="138"/>
  <c r="S46" i="138" s="1"/>
  <c r="I60" i="138"/>
  <c r="M60" i="138"/>
  <c r="I66" i="138"/>
  <c r="M66" i="138"/>
  <c r="G60" i="138"/>
  <c r="O60" i="138"/>
  <c r="F60" i="138"/>
  <c r="H60" i="138"/>
  <c r="L60" i="138"/>
  <c r="P60" i="138"/>
  <c r="S13" i="116"/>
  <c r="S15" i="116"/>
  <c r="R35" i="116"/>
  <c r="Q35" i="116"/>
  <c r="P35" i="116"/>
  <c r="O35" i="116"/>
  <c r="N35" i="116"/>
  <c r="M35" i="116"/>
  <c r="L35" i="116"/>
  <c r="K35" i="116"/>
  <c r="J35" i="116"/>
  <c r="I35" i="116"/>
  <c r="H35" i="116"/>
  <c r="G35" i="116"/>
  <c r="R33" i="116"/>
  <c r="Q33" i="116"/>
  <c r="P33" i="116"/>
  <c r="O33" i="116"/>
  <c r="N33" i="116"/>
  <c r="M33" i="116"/>
  <c r="L33" i="116"/>
  <c r="K33" i="116"/>
  <c r="J33" i="116"/>
  <c r="I33" i="116"/>
  <c r="H33" i="116"/>
  <c r="G33" i="116"/>
  <c r="R31" i="116"/>
  <c r="Q31" i="116"/>
  <c r="P31" i="116"/>
  <c r="O31" i="116"/>
  <c r="N31" i="116"/>
  <c r="M31" i="116"/>
  <c r="L31" i="116"/>
  <c r="K31" i="116"/>
  <c r="J31" i="116"/>
  <c r="I31" i="116"/>
  <c r="H31" i="116"/>
  <c r="G31" i="116"/>
  <c r="R29" i="116"/>
  <c r="Q29" i="116"/>
  <c r="P29" i="116"/>
  <c r="O29" i="116"/>
  <c r="N29" i="116"/>
  <c r="M29" i="116"/>
  <c r="L29" i="116"/>
  <c r="K29" i="116"/>
  <c r="J29" i="116"/>
  <c r="I29" i="116"/>
  <c r="H29" i="116"/>
  <c r="G29" i="116"/>
  <c r="R27" i="116"/>
  <c r="Q27" i="116"/>
  <c r="P27" i="116"/>
  <c r="O27" i="116"/>
  <c r="N27" i="116"/>
  <c r="M27" i="116"/>
  <c r="L27" i="116"/>
  <c r="K27" i="116"/>
  <c r="J27" i="116"/>
  <c r="I27" i="116"/>
  <c r="H27" i="116"/>
  <c r="G27" i="116"/>
  <c r="R25" i="116"/>
  <c r="Q25" i="116"/>
  <c r="P25" i="116"/>
  <c r="O25" i="116"/>
  <c r="N25" i="116"/>
  <c r="M25" i="116"/>
  <c r="L25" i="116"/>
  <c r="K25" i="116"/>
  <c r="J25" i="116"/>
  <c r="I25" i="116"/>
  <c r="H25" i="116"/>
  <c r="G25" i="116"/>
  <c r="R23" i="116"/>
  <c r="Q23" i="116"/>
  <c r="P23" i="116"/>
  <c r="O23" i="116"/>
  <c r="N23" i="116"/>
  <c r="M23" i="116"/>
  <c r="L23" i="116"/>
  <c r="K23" i="116"/>
  <c r="J23" i="116"/>
  <c r="I23" i="116"/>
  <c r="H23" i="116"/>
  <c r="G23" i="116"/>
  <c r="R21" i="116"/>
  <c r="Q21" i="116"/>
  <c r="P21" i="116"/>
  <c r="O21" i="116"/>
  <c r="N21" i="116"/>
  <c r="M21" i="116"/>
  <c r="L21" i="116"/>
  <c r="K21" i="116"/>
  <c r="J21" i="116"/>
  <c r="I21" i="116"/>
  <c r="H21" i="116"/>
  <c r="G21" i="116"/>
  <c r="R19" i="116"/>
  <c r="Q19" i="116"/>
  <c r="P19" i="116"/>
  <c r="O19" i="116"/>
  <c r="N19" i="116"/>
  <c r="M19" i="116"/>
  <c r="L19" i="116"/>
  <c r="K19" i="116"/>
  <c r="J19" i="116"/>
  <c r="I19" i="116"/>
  <c r="H19" i="116"/>
  <c r="G19" i="116"/>
  <c r="R17" i="116"/>
  <c r="Q17" i="116"/>
  <c r="P17" i="116"/>
  <c r="O17" i="116"/>
  <c r="N17" i="116"/>
  <c r="M17" i="116"/>
  <c r="L17" i="116"/>
  <c r="K17" i="116"/>
  <c r="J17" i="116"/>
  <c r="I17" i="116"/>
  <c r="H17" i="116"/>
  <c r="G17" i="116"/>
  <c r="R15" i="116"/>
  <c r="Q15" i="116"/>
  <c r="P15" i="116"/>
  <c r="O15" i="116"/>
  <c r="N15" i="116"/>
  <c r="M15" i="116"/>
  <c r="L15" i="116"/>
  <c r="K15" i="116"/>
  <c r="J15" i="116"/>
  <c r="I15" i="116"/>
  <c r="G15" i="116"/>
  <c r="Q13" i="116"/>
  <c r="R13" i="116"/>
  <c r="P13" i="116"/>
  <c r="O13" i="116"/>
  <c r="N13" i="116"/>
  <c r="M13" i="116"/>
  <c r="L13" i="116"/>
  <c r="K13" i="116"/>
  <c r="J13" i="116"/>
  <c r="I13" i="116"/>
  <c r="H13" i="116"/>
  <c r="G13" i="116"/>
  <c r="S21" i="115"/>
  <c r="R27" i="115"/>
  <c r="Q27" i="115"/>
  <c r="P27" i="115"/>
  <c r="O27" i="115"/>
  <c r="N27" i="115"/>
  <c r="M27" i="115"/>
  <c r="L27" i="115"/>
  <c r="K27" i="115"/>
  <c r="J27" i="115"/>
  <c r="I27" i="115"/>
  <c r="H27" i="115"/>
  <c r="R35" i="115"/>
  <c r="Q35" i="115"/>
  <c r="P35" i="115"/>
  <c r="O35" i="115"/>
  <c r="N35" i="115"/>
  <c r="M35" i="115"/>
  <c r="L35" i="115"/>
  <c r="K35" i="115"/>
  <c r="J35" i="115"/>
  <c r="I35" i="115"/>
  <c r="H35" i="115"/>
  <c r="R33" i="115"/>
  <c r="Q33" i="115"/>
  <c r="P33" i="115"/>
  <c r="O33" i="115"/>
  <c r="N33" i="115"/>
  <c r="M33" i="115"/>
  <c r="L33" i="115"/>
  <c r="K33" i="115"/>
  <c r="J33" i="115"/>
  <c r="I33" i="115"/>
  <c r="H33" i="115"/>
  <c r="G33" i="115"/>
  <c r="R31" i="115"/>
  <c r="Q31" i="115"/>
  <c r="P31" i="115"/>
  <c r="O31" i="115"/>
  <c r="N31" i="115"/>
  <c r="M31" i="115"/>
  <c r="L31" i="115"/>
  <c r="K31" i="115"/>
  <c r="J31" i="115"/>
  <c r="I31" i="115"/>
  <c r="H31" i="115"/>
  <c r="G31" i="115"/>
  <c r="R29" i="115"/>
  <c r="Q29" i="115"/>
  <c r="P29" i="115"/>
  <c r="O29" i="115"/>
  <c r="N29" i="115"/>
  <c r="M29" i="115"/>
  <c r="L29" i="115"/>
  <c r="K29" i="115"/>
  <c r="J29" i="115"/>
  <c r="I29" i="115"/>
  <c r="H29" i="115"/>
  <c r="R23" i="115"/>
  <c r="Q23" i="115"/>
  <c r="P23" i="115"/>
  <c r="O23" i="115"/>
  <c r="N23" i="115"/>
  <c r="M23" i="115"/>
  <c r="L23" i="115"/>
  <c r="K23" i="115"/>
  <c r="J23" i="115"/>
  <c r="I23" i="115"/>
  <c r="R21" i="115"/>
  <c r="Q21" i="115"/>
  <c r="P21" i="115"/>
  <c r="O21" i="115"/>
  <c r="N21" i="115"/>
  <c r="M21" i="115"/>
  <c r="L21" i="115"/>
  <c r="K21" i="115"/>
  <c r="J21" i="115"/>
  <c r="I21" i="115"/>
  <c r="H21" i="115"/>
  <c r="R19" i="115"/>
  <c r="Q19" i="115"/>
  <c r="P19" i="115"/>
  <c r="O19" i="115"/>
  <c r="N19" i="115"/>
  <c r="M19" i="115"/>
  <c r="L19" i="115"/>
  <c r="K19" i="115"/>
  <c r="J19" i="115"/>
  <c r="I19" i="115"/>
  <c r="H19" i="115"/>
  <c r="R17" i="115"/>
  <c r="Q17" i="115"/>
  <c r="P17" i="115"/>
  <c r="O17" i="115"/>
  <c r="N17" i="115"/>
  <c r="M17" i="115"/>
  <c r="L17" i="115"/>
  <c r="K17" i="115"/>
  <c r="J17" i="115"/>
  <c r="I17" i="115"/>
  <c r="R15" i="115"/>
  <c r="Q15" i="115"/>
  <c r="P15" i="115"/>
  <c r="O15" i="115"/>
  <c r="N15" i="115"/>
  <c r="M15" i="115"/>
  <c r="L15" i="115"/>
  <c r="K15" i="115"/>
  <c r="J15" i="115"/>
  <c r="I15" i="115"/>
  <c r="H15" i="115"/>
  <c r="R13" i="115"/>
  <c r="Q13" i="115"/>
  <c r="H13" i="115"/>
  <c r="I13" i="115"/>
  <c r="J13" i="115"/>
  <c r="K13" i="115"/>
  <c r="L13" i="115"/>
  <c r="M13" i="115"/>
  <c r="N13" i="115"/>
  <c r="O13" i="115"/>
  <c r="P13" i="115"/>
  <c r="Y45" i="12"/>
  <c r="Y42" i="12"/>
  <c r="Y39" i="12"/>
  <c r="Y36" i="12"/>
  <c r="Y33" i="12"/>
  <c r="Y30" i="12"/>
  <c r="Y31" i="12" s="1"/>
  <c r="Y27" i="12"/>
  <c r="Y28" i="12" s="1"/>
  <c r="Y24" i="12"/>
  <c r="Y25" i="12" s="1"/>
  <c r="Y21" i="12"/>
  <c r="Y22" i="12" s="1"/>
  <c r="Y18" i="12"/>
  <c r="Y19" i="12" s="1"/>
  <c r="Y15" i="12"/>
  <c r="Y16" i="12" s="1"/>
  <c r="S48" i="12"/>
  <c r="S45" i="12"/>
  <c r="S42" i="12"/>
  <c r="S39" i="12"/>
  <c r="S36" i="12"/>
  <c r="AA33" i="12"/>
  <c r="AA34" i="12" s="1"/>
  <c r="S30" i="12"/>
  <c r="S27" i="12"/>
  <c r="S24" i="12"/>
  <c r="S21" i="12"/>
  <c r="S18" i="12"/>
  <c r="S19" i="12" s="1"/>
  <c r="N48" i="12"/>
  <c r="N49" i="12" s="1"/>
  <c r="N46" i="12"/>
  <c r="N43" i="12"/>
  <c r="N37" i="12"/>
  <c r="N34" i="12"/>
  <c r="N28" i="12"/>
  <c r="N25" i="12"/>
  <c r="N22" i="12"/>
  <c r="L30" i="12"/>
  <c r="L31" i="12" s="1"/>
  <c r="L27" i="12"/>
  <c r="L28" i="12" s="1"/>
  <c r="L24" i="12"/>
  <c r="L25" i="12" s="1"/>
  <c r="L21" i="12"/>
  <c r="L22" i="12" s="1"/>
  <c r="L18" i="12"/>
  <c r="L19" i="12" s="1"/>
  <c r="L48" i="12"/>
  <c r="L49" i="12" s="1"/>
  <c r="L45" i="12"/>
  <c r="L46" i="12" s="1"/>
  <c r="L42" i="12"/>
  <c r="L43" i="12" s="1"/>
  <c r="L39" i="12"/>
  <c r="L40" i="12" s="1"/>
  <c r="L36" i="12"/>
  <c r="L37" i="12" s="1"/>
  <c r="L33" i="12"/>
  <c r="L34" i="12" s="1"/>
  <c r="AA16" i="116" l="1"/>
  <c r="V16" i="116"/>
  <c r="AC16" i="116"/>
  <c r="Z16" i="116"/>
  <c r="Y16" i="116"/>
  <c r="X16" i="116"/>
  <c r="AE16" i="116"/>
  <c r="W16" i="116"/>
  <c r="U16" i="116"/>
  <c r="AB16" i="116"/>
  <c r="T16" i="116"/>
  <c r="AD16" i="116"/>
  <c r="AE14" i="116"/>
  <c r="W14" i="116"/>
  <c r="T14" i="116"/>
  <c r="AD14" i="116"/>
  <c r="V14" i="116"/>
  <c r="AB14" i="116"/>
  <c r="AA14" i="116"/>
  <c r="AC14" i="116"/>
  <c r="U14" i="116"/>
  <c r="Z14" i="116"/>
  <c r="Y14" i="116"/>
  <c r="X14" i="116"/>
  <c r="AE22" i="115"/>
  <c r="W22" i="115"/>
  <c r="AD22" i="115"/>
  <c r="V22" i="115"/>
  <c r="AC22" i="115"/>
  <c r="U22" i="115"/>
  <c r="AB22" i="115"/>
  <c r="T22" i="115"/>
  <c r="X22" i="115"/>
  <c r="AA22" i="115"/>
  <c r="Z22" i="115"/>
  <c r="Y22" i="115"/>
  <c r="AA30" i="12"/>
  <c r="AA31" i="12" s="1"/>
  <c r="S31" i="12"/>
  <c r="AA27" i="12"/>
  <c r="AA28" i="12" s="1"/>
  <c r="S28" i="12"/>
  <c r="AA24" i="12"/>
  <c r="AA25" i="12" s="1"/>
  <c r="S25" i="12"/>
  <c r="S22" i="12"/>
  <c r="X23" i="12"/>
  <c r="AA21" i="12"/>
  <c r="AA22" i="12" s="1"/>
  <c r="AA48" i="12"/>
  <c r="AA49" i="12" s="1"/>
  <c r="U50" i="12"/>
  <c r="T50" i="12"/>
  <c r="S49" i="12"/>
  <c r="X50" i="12"/>
  <c r="W50" i="12"/>
  <c r="V50" i="12"/>
  <c r="Y50" i="12"/>
  <c r="Y49" i="12"/>
  <c r="AA45" i="12"/>
  <c r="AA46" i="12" s="1"/>
  <c r="T47" i="12"/>
  <c r="X47" i="12"/>
  <c r="S46" i="12"/>
  <c r="W47" i="12"/>
  <c r="V47" i="12"/>
  <c r="U47" i="12"/>
  <c r="Y47" i="12"/>
  <c r="Y46" i="12"/>
  <c r="X44" i="12"/>
  <c r="W44" i="12"/>
  <c r="S43" i="12"/>
  <c r="V44" i="12"/>
  <c r="U44" i="12"/>
  <c r="T44" i="12"/>
  <c r="Y44" i="12"/>
  <c r="Y43" i="12"/>
  <c r="AA39" i="12"/>
  <c r="AA40" i="12" s="1"/>
  <c r="U41" i="12"/>
  <c r="T41" i="12"/>
  <c r="W41" i="12"/>
  <c r="X41" i="12"/>
  <c r="V41" i="12"/>
  <c r="S40" i="12"/>
  <c r="Y40" i="12"/>
  <c r="Y41" i="12"/>
  <c r="Y38" i="12"/>
  <c r="Y37" i="12"/>
  <c r="AA36" i="12"/>
  <c r="AA37" i="12" s="1"/>
  <c r="X38" i="12"/>
  <c r="W38" i="12"/>
  <c r="V38" i="12"/>
  <c r="U38" i="12"/>
  <c r="S37" i="12"/>
  <c r="T38" i="12"/>
  <c r="Y35" i="12"/>
  <c r="Y34" i="12"/>
  <c r="F15" i="115"/>
  <c r="P16" i="115" s="1"/>
  <c r="E66" i="138"/>
  <c r="L12" i="12"/>
  <c r="F12" i="12"/>
  <c r="F13" i="115"/>
  <c r="G14" i="115" s="1"/>
  <c r="AA18" i="12"/>
  <c r="AA19" i="12" s="1"/>
  <c r="S12" i="12"/>
  <c r="N31" i="12"/>
  <c r="G41" i="12"/>
  <c r="N19" i="12"/>
  <c r="B24" i="12"/>
  <c r="M67" i="138"/>
  <c r="E64" i="138"/>
  <c r="E71" i="138" s="1"/>
  <c r="P67" i="138"/>
  <c r="O67" i="138"/>
  <c r="U17" i="12"/>
  <c r="AA15" i="12"/>
  <c r="AA16" i="12" s="1"/>
  <c r="AA42" i="12"/>
  <c r="AA43" i="12" s="1"/>
  <c r="F36" i="111"/>
  <c r="G36" i="111"/>
  <c r="H36" i="111"/>
  <c r="I36" i="111"/>
  <c r="E36" i="111"/>
  <c r="H32" i="111"/>
  <c r="I32" i="111"/>
  <c r="E32" i="111"/>
  <c r="F32" i="111"/>
  <c r="G32" i="111"/>
  <c r="F30" i="111"/>
  <c r="E30" i="111"/>
  <c r="G30" i="111"/>
  <c r="H30" i="111"/>
  <c r="I30" i="111"/>
  <c r="H28" i="111"/>
  <c r="F28" i="111"/>
  <c r="I28" i="111"/>
  <c r="E28" i="111"/>
  <c r="G28" i="111"/>
  <c r="F24" i="111"/>
  <c r="H24" i="111"/>
  <c r="I24" i="111"/>
  <c r="E24" i="111"/>
  <c r="G24" i="111"/>
  <c r="E18" i="111"/>
  <c r="G18" i="111"/>
  <c r="H18" i="111"/>
  <c r="F18" i="111"/>
  <c r="H67" i="138"/>
  <c r="K15" i="138"/>
  <c r="G15" i="138"/>
  <c r="F15" i="138"/>
  <c r="L15" i="138"/>
  <c r="H15" i="138"/>
  <c r="N15" i="138"/>
  <c r="E14" i="138"/>
  <c r="R14" i="138" s="1"/>
  <c r="S14" i="138" s="1"/>
  <c r="M15" i="138"/>
  <c r="I15" i="138"/>
  <c r="J15" i="138"/>
  <c r="K57" i="138"/>
  <c r="G57" i="138"/>
  <c r="F57" i="138"/>
  <c r="N57" i="138"/>
  <c r="L57" i="138"/>
  <c r="H57" i="138"/>
  <c r="E56" i="138"/>
  <c r="R56" i="138" s="1"/>
  <c r="S56" i="138" s="1"/>
  <c r="M57" i="138"/>
  <c r="I57" i="138"/>
  <c r="J57" i="138"/>
  <c r="N54" i="138"/>
  <c r="J54" i="138"/>
  <c r="F54" i="138"/>
  <c r="E53" i="138"/>
  <c r="R53" i="138" s="1"/>
  <c r="S53" i="138" s="1"/>
  <c r="M54" i="138"/>
  <c r="K54" i="138"/>
  <c r="G54" i="138"/>
  <c r="L54" i="138"/>
  <c r="H54" i="138"/>
  <c r="I54" i="138"/>
  <c r="L67" i="138"/>
  <c r="X29" i="12"/>
  <c r="T29" i="12"/>
  <c r="V29" i="12"/>
  <c r="Y29" i="12"/>
  <c r="U29" i="12"/>
  <c r="W29" i="12"/>
  <c r="W32" i="12"/>
  <c r="Y32" i="12"/>
  <c r="X32" i="12"/>
  <c r="T32" i="12"/>
  <c r="U32" i="12"/>
  <c r="V32" i="12"/>
  <c r="Y26" i="12"/>
  <c r="U26" i="12"/>
  <c r="V26" i="12"/>
  <c r="W26" i="12"/>
  <c r="X26" i="12"/>
  <c r="T26" i="12"/>
  <c r="T23" i="12"/>
  <c r="W23" i="12"/>
  <c r="Y23" i="12"/>
  <c r="U23" i="12"/>
  <c r="V23" i="12"/>
  <c r="W20" i="12"/>
  <c r="X20" i="12"/>
  <c r="T20" i="12"/>
  <c r="Y20" i="12"/>
  <c r="U20" i="12"/>
  <c r="V20" i="12"/>
  <c r="T17" i="12"/>
  <c r="X17" i="12"/>
  <c r="Y17" i="12"/>
  <c r="V17" i="12"/>
  <c r="W17" i="12"/>
  <c r="L50" i="12"/>
  <c r="H50" i="12"/>
  <c r="I50" i="12"/>
  <c r="J50" i="12"/>
  <c r="K50" i="12"/>
  <c r="G50" i="12"/>
  <c r="K47" i="12"/>
  <c r="G47" i="12"/>
  <c r="I47" i="12"/>
  <c r="L47" i="12"/>
  <c r="H47" i="12"/>
  <c r="J47" i="12"/>
  <c r="J44" i="12"/>
  <c r="H44" i="12"/>
  <c r="K44" i="12"/>
  <c r="G44" i="12"/>
  <c r="L44" i="12"/>
  <c r="I44" i="12"/>
  <c r="K41" i="12"/>
  <c r="L41" i="12"/>
  <c r="I41" i="12"/>
  <c r="J41" i="12"/>
  <c r="H41" i="12"/>
  <c r="L38" i="12"/>
  <c r="H38" i="12"/>
  <c r="I38" i="12"/>
  <c r="J38" i="12"/>
  <c r="K38" i="12"/>
  <c r="G38" i="12"/>
  <c r="K35" i="12"/>
  <c r="G35" i="12"/>
  <c r="I35" i="12"/>
  <c r="J35" i="12"/>
  <c r="L35" i="12"/>
  <c r="H35" i="12"/>
  <c r="F58" i="12"/>
  <c r="J32" i="12"/>
  <c r="H32" i="12"/>
  <c r="I32" i="12"/>
  <c r="K32" i="12"/>
  <c r="G32" i="12"/>
  <c r="L32" i="12"/>
  <c r="I29" i="12"/>
  <c r="G29" i="12"/>
  <c r="L29" i="12"/>
  <c r="H29" i="12"/>
  <c r="J29" i="12"/>
  <c r="K29" i="12"/>
  <c r="L26" i="12"/>
  <c r="H26" i="12"/>
  <c r="J26" i="12"/>
  <c r="K26" i="12"/>
  <c r="I26" i="12"/>
  <c r="G26" i="12"/>
  <c r="K23" i="12"/>
  <c r="G23" i="12"/>
  <c r="H23" i="12"/>
  <c r="I23" i="12"/>
  <c r="J23" i="12"/>
  <c r="L23" i="12"/>
  <c r="J20" i="12"/>
  <c r="L20" i="12"/>
  <c r="K20" i="12"/>
  <c r="G20" i="12"/>
  <c r="H20" i="12"/>
  <c r="I20" i="12"/>
  <c r="G67" i="138"/>
  <c r="N61" i="138"/>
  <c r="F61" i="138"/>
  <c r="J61" i="138"/>
  <c r="G61" i="138"/>
  <c r="R13" i="138"/>
  <c r="S13" i="138" s="1"/>
  <c r="F67" i="138"/>
  <c r="N67" i="138"/>
  <c r="K67" i="138"/>
  <c r="E63" i="138"/>
  <c r="E70" i="138" s="1"/>
  <c r="R52" i="138"/>
  <c r="S52" i="138" s="1"/>
  <c r="K61" i="138"/>
  <c r="L61" i="138"/>
  <c r="H61" i="138"/>
  <c r="E60" i="138"/>
  <c r="I61" i="138"/>
  <c r="I67" i="138"/>
  <c r="J67" i="138"/>
  <c r="M61" i="138"/>
  <c r="S13" i="114"/>
  <c r="F29" i="116"/>
  <c r="J30" i="116" s="1"/>
  <c r="F21" i="116"/>
  <c r="G22" i="116" s="1"/>
  <c r="F15" i="116"/>
  <c r="H16" i="116" s="1"/>
  <c r="F13" i="116"/>
  <c r="I14" i="116" s="1"/>
  <c r="F35" i="116"/>
  <c r="K36" i="116" s="1"/>
  <c r="F33" i="116"/>
  <c r="N34" i="116" s="1"/>
  <c r="F27" i="116"/>
  <c r="J28" i="116" s="1"/>
  <c r="F25" i="116"/>
  <c r="N26" i="116" s="1"/>
  <c r="F23" i="116"/>
  <c r="K24" i="116" s="1"/>
  <c r="F17" i="116"/>
  <c r="N18" i="116" s="1"/>
  <c r="F31" i="116"/>
  <c r="N32" i="116" s="1"/>
  <c r="F19" i="116"/>
  <c r="J20" i="116" s="1"/>
  <c r="L58" i="12"/>
  <c r="J32" i="116" l="1"/>
  <c r="Q32" i="116"/>
  <c r="I32" i="116"/>
  <c r="P32" i="116"/>
  <c r="M32" i="116"/>
  <c r="H32" i="116"/>
  <c r="L32" i="116"/>
  <c r="O32" i="116"/>
  <c r="K32" i="116"/>
  <c r="G32" i="116"/>
  <c r="R32" i="116"/>
  <c r="O30" i="116"/>
  <c r="G30" i="116"/>
  <c r="N30" i="116"/>
  <c r="M30" i="116"/>
  <c r="Q30" i="116"/>
  <c r="L30" i="116"/>
  <c r="I30" i="116"/>
  <c r="K30" i="116"/>
  <c r="P30" i="116"/>
  <c r="R30" i="116"/>
  <c r="H30" i="116"/>
  <c r="P14" i="116"/>
  <c r="N14" i="116"/>
  <c r="H14" i="116"/>
  <c r="M14" i="116"/>
  <c r="L14" i="116"/>
  <c r="K14" i="116"/>
  <c r="Q14" i="116"/>
  <c r="J14" i="116"/>
  <c r="O14" i="116"/>
  <c r="R14" i="116"/>
  <c r="G14" i="116"/>
  <c r="Q14" i="115"/>
  <c r="P14" i="115"/>
  <c r="I14" i="115"/>
  <c r="O14" i="115"/>
  <c r="M14" i="115"/>
  <c r="L14" i="115"/>
  <c r="AD14" i="114"/>
  <c r="T14" i="114"/>
  <c r="U14" i="114"/>
  <c r="V14" i="114"/>
  <c r="Y14" i="114"/>
  <c r="AC14" i="114"/>
  <c r="AE14" i="114"/>
  <c r="W14" i="114"/>
  <c r="AB14" i="114"/>
  <c r="Z14" i="114"/>
  <c r="X14" i="114"/>
  <c r="AA14" i="114"/>
  <c r="R14" i="115"/>
  <c r="J14" i="115"/>
  <c r="H14" i="115"/>
  <c r="N14" i="115"/>
  <c r="K14" i="115"/>
  <c r="N51" i="12"/>
  <c r="N52" i="12" s="1"/>
  <c r="N40" i="12"/>
  <c r="O16" i="116"/>
  <c r="N16" i="116"/>
  <c r="G16" i="116"/>
  <c r="R16" i="116"/>
  <c r="M16" i="116"/>
  <c r="Q16" i="116"/>
  <c r="J16" i="116"/>
  <c r="I16" i="116"/>
  <c r="L16" i="116"/>
  <c r="P16" i="116"/>
  <c r="K16" i="116"/>
  <c r="J36" i="116"/>
  <c r="O36" i="116"/>
  <c r="G36" i="116"/>
  <c r="N36" i="116"/>
  <c r="Q36" i="116"/>
  <c r="M36" i="116"/>
  <c r="I36" i="116"/>
  <c r="R36" i="116"/>
  <c r="P36" i="116"/>
  <c r="L36" i="116"/>
  <c r="H36" i="116"/>
  <c r="J34" i="116"/>
  <c r="Q34" i="116"/>
  <c r="I34" i="116"/>
  <c r="P34" i="116"/>
  <c r="M34" i="116"/>
  <c r="H34" i="116"/>
  <c r="L34" i="116"/>
  <c r="O34" i="116"/>
  <c r="K34" i="116"/>
  <c r="G34" i="116"/>
  <c r="R34" i="116"/>
  <c r="O28" i="116"/>
  <c r="G28" i="116"/>
  <c r="N28" i="116"/>
  <c r="M28" i="116"/>
  <c r="Q28" i="116"/>
  <c r="L28" i="116"/>
  <c r="I28" i="116"/>
  <c r="K28" i="116"/>
  <c r="P28" i="116"/>
  <c r="R28" i="116"/>
  <c r="H28" i="116"/>
  <c r="J26" i="116"/>
  <c r="Q26" i="116"/>
  <c r="I26" i="116"/>
  <c r="P26" i="116"/>
  <c r="M26" i="116"/>
  <c r="H26" i="116"/>
  <c r="L26" i="116"/>
  <c r="O26" i="116"/>
  <c r="K26" i="116"/>
  <c r="G26" i="116"/>
  <c r="R26" i="116"/>
  <c r="R24" i="116"/>
  <c r="O24" i="116"/>
  <c r="G24" i="116"/>
  <c r="N24" i="116"/>
  <c r="Q24" i="116"/>
  <c r="M24" i="116"/>
  <c r="I24" i="116"/>
  <c r="J24" i="116"/>
  <c r="P24" i="116"/>
  <c r="L24" i="116"/>
  <c r="H24" i="116"/>
  <c r="R22" i="116"/>
  <c r="J22" i="116"/>
  <c r="Q22" i="116"/>
  <c r="M22" i="116"/>
  <c r="I22" i="116"/>
  <c r="L22" i="116"/>
  <c r="P22" i="116"/>
  <c r="K22" i="116"/>
  <c r="H22" i="116"/>
  <c r="N22" i="116"/>
  <c r="O22" i="116"/>
  <c r="O20" i="116"/>
  <c r="G20" i="116"/>
  <c r="N20" i="116"/>
  <c r="M20" i="116"/>
  <c r="Q20" i="116"/>
  <c r="L20" i="116"/>
  <c r="I20" i="116"/>
  <c r="K20" i="116"/>
  <c r="P20" i="116"/>
  <c r="R20" i="116"/>
  <c r="H20" i="116"/>
  <c r="J18" i="116"/>
  <c r="Q18" i="116"/>
  <c r="I18" i="116"/>
  <c r="P18" i="116"/>
  <c r="M18" i="116"/>
  <c r="H18" i="116"/>
  <c r="L18" i="116"/>
  <c r="O18" i="116"/>
  <c r="K18" i="116"/>
  <c r="G18" i="116"/>
  <c r="R18" i="116"/>
  <c r="J16" i="115"/>
  <c r="G16" i="115"/>
  <c r="H16" i="115"/>
  <c r="O16" i="115"/>
  <c r="N16" i="115"/>
  <c r="R16" i="115"/>
  <c r="M16" i="115"/>
  <c r="Q16" i="115"/>
  <c r="L16" i="115"/>
  <c r="I16" i="115"/>
  <c r="K16" i="115"/>
  <c r="N54" i="12"/>
  <c r="N55" i="12" s="1"/>
  <c r="N12" i="12"/>
  <c r="G68" i="138"/>
  <c r="I68" i="138"/>
  <c r="H68" i="138"/>
  <c r="L60" i="12"/>
  <c r="L65" i="12"/>
  <c r="M68" i="138"/>
  <c r="N68" i="138"/>
  <c r="J68" i="138"/>
  <c r="F68" i="138"/>
  <c r="E67" i="138"/>
  <c r="L68" i="138"/>
  <c r="K68" i="138"/>
  <c r="E41" i="17"/>
  <c r="X32" i="17"/>
  <c r="P52" i="109"/>
  <c r="H36" i="109"/>
  <c r="P17" i="109"/>
  <c r="O17" i="109"/>
  <c r="N17" i="109"/>
  <c r="N18" i="109"/>
  <c r="P60" i="109"/>
  <c r="S16" i="77"/>
  <c r="P13" i="109"/>
  <c r="E12" i="12" l="1"/>
  <c r="N13" i="12" s="1"/>
  <c r="E55" i="109"/>
  <c r="Q55" i="109" s="1"/>
  <c r="R55" i="109" s="1"/>
  <c r="E13" i="109"/>
  <c r="I42" i="109"/>
  <c r="H42" i="109"/>
  <c r="J36" i="109"/>
  <c r="I36" i="109"/>
  <c r="AT26" i="116"/>
  <c r="AW26" i="116" s="1"/>
  <c r="Q49" i="109"/>
  <c r="R49" i="109" s="1"/>
  <c r="L51" i="109"/>
  <c r="H51" i="109"/>
  <c r="K51" i="109"/>
  <c r="G51" i="109"/>
  <c r="M51" i="109"/>
  <c r="I51" i="109"/>
  <c r="N51" i="109"/>
  <c r="J51" i="109"/>
  <c r="F51" i="109"/>
  <c r="E50" i="109"/>
  <c r="Q46" i="109"/>
  <c r="R46" i="109" s="1"/>
  <c r="K48" i="109"/>
  <c r="G48" i="109"/>
  <c r="M48" i="109"/>
  <c r="I48" i="109"/>
  <c r="N48" i="109"/>
  <c r="J48" i="109"/>
  <c r="F48" i="109"/>
  <c r="E47" i="109"/>
  <c r="L48" i="109"/>
  <c r="H48" i="109"/>
  <c r="Q43" i="109"/>
  <c r="R43" i="109" s="1"/>
  <c r="L45" i="109"/>
  <c r="H45" i="109"/>
  <c r="M45" i="109"/>
  <c r="I45" i="109"/>
  <c r="N45" i="109"/>
  <c r="J45" i="109"/>
  <c r="F45" i="109"/>
  <c r="E44" i="109"/>
  <c r="K45" i="109"/>
  <c r="G45" i="109"/>
  <c r="Q40" i="109"/>
  <c r="R40" i="109" s="1"/>
  <c r="L42" i="109"/>
  <c r="K42" i="109"/>
  <c r="G42" i="109"/>
  <c r="M42" i="109"/>
  <c r="N42" i="109"/>
  <c r="J42" i="109"/>
  <c r="F42" i="109"/>
  <c r="E41" i="109"/>
  <c r="Q37" i="109"/>
  <c r="R37" i="109" s="1"/>
  <c r="L39" i="109"/>
  <c r="H39" i="109"/>
  <c r="M39" i="109"/>
  <c r="I39" i="109"/>
  <c r="N39" i="109"/>
  <c r="J39" i="109"/>
  <c r="F39" i="109"/>
  <c r="E38" i="109"/>
  <c r="G39" i="109"/>
  <c r="Q34" i="109"/>
  <c r="R34" i="109" s="1"/>
  <c r="M36" i="109"/>
  <c r="L36" i="109"/>
  <c r="N36" i="109"/>
  <c r="F36" i="109"/>
  <c r="E35" i="109"/>
  <c r="K36" i="109"/>
  <c r="G36" i="109"/>
  <c r="Q31" i="109"/>
  <c r="R31" i="109" s="1"/>
  <c r="N33" i="109"/>
  <c r="J33" i="109"/>
  <c r="F33" i="109"/>
  <c r="E32" i="109"/>
  <c r="I33" i="109"/>
  <c r="K33" i="109"/>
  <c r="G33" i="109"/>
  <c r="M33" i="109"/>
  <c r="L33" i="109"/>
  <c r="H33" i="109"/>
  <c r="Q28" i="109"/>
  <c r="R28" i="109" s="1"/>
  <c r="K30" i="109"/>
  <c r="G30" i="109"/>
  <c r="L30" i="109"/>
  <c r="H30" i="109"/>
  <c r="M30" i="109"/>
  <c r="I30" i="109"/>
  <c r="N30" i="109"/>
  <c r="J30" i="109"/>
  <c r="F30" i="109"/>
  <c r="E29" i="109"/>
  <c r="Q25" i="109"/>
  <c r="R25" i="109" s="1"/>
  <c r="L27" i="109"/>
  <c r="H27" i="109"/>
  <c r="J27" i="109"/>
  <c r="K27" i="109"/>
  <c r="M27" i="109"/>
  <c r="I27" i="109"/>
  <c r="N27" i="109"/>
  <c r="F27" i="109"/>
  <c r="E26" i="109"/>
  <c r="G27" i="109"/>
  <c r="Q22" i="109"/>
  <c r="R22" i="109" s="1"/>
  <c r="M24" i="109"/>
  <c r="I24" i="109"/>
  <c r="N24" i="109"/>
  <c r="J24" i="109"/>
  <c r="F24" i="109"/>
  <c r="E23" i="109"/>
  <c r="K24" i="109"/>
  <c r="G24" i="109"/>
  <c r="L24" i="109"/>
  <c r="H24" i="109"/>
  <c r="Q19" i="109"/>
  <c r="R19" i="109" s="1"/>
  <c r="N21" i="109"/>
  <c r="J21" i="109"/>
  <c r="F21" i="109"/>
  <c r="E20" i="109"/>
  <c r="K21" i="109"/>
  <c r="G21" i="109"/>
  <c r="L21" i="109"/>
  <c r="H21" i="109"/>
  <c r="M21" i="109"/>
  <c r="I21" i="109"/>
  <c r="Q16" i="109"/>
  <c r="R16" i="109" s="1"/>
  <c r="P67" i="109"/>
  <c r="P64" i="109"/>
  <c r="F12" i="44"/>
  <c r="D59" i="77"/>
  <c r="D66" i="77" s="1"/>
  <c r="M13" i="12" l="1"/>
  <c r="F13" i="12"/>
  <c r="L13" i="12"/>
  <c r="K13" i="12"/>
  <c r="I13" i="12"/>
  <c r="F15" i="109"/>
  <c r="P65" i="109"/>
  <c r="P72" i="109" s="1"/>
  <c r="P71" i="109"/>
  <c r="J35" i="119"/>
  <c r="S15" i="141" l="1"/>
  <c r="S61" i="141"/>
  <c r="I61" i="141"/>
  <c r="P51" i="141"/>
  <c r="M51" i="141" s="1"/>
  <c r="G51" i="141" s="1"/>
  <c r="O51" i="141"/>
  <c r="L51" i="141" s="1"/>
  <c r="F51" i="141" s="1"/>
  <c r="P48" i="141"/>
  <c r="M48" i="141" s="1"/>
  <c r="G48" i="141" s="1"/>
  <c r="O48" i="141"/>
  <c r="P45" i="141"/>
  <c r="M45" i="141" s="1"/>
  <c r="G45" i="141" s="1"/>
  <c r="O45" i="141"/>
  <c r="L45" i="141" s="1"/>
  <c r="P42" i="141"/>
  <c r="M42" i="141" s="1"/>
  <c r="G42" i="141" s="1"/>
  <c r="O42" i="141"/>
  <c r="P39" i="141"/>
  <c r="O39" i="141"/>
  <c r="L39" i="141" s="1"/>
  <c r="P36" i="141"/>
  <c r="M36" i="141" s="1"/>
  <c r="O36" i="141"/>
  <c r="P33" i="141"/>
  <c r="M33" i="141" s="1"/>
  <c r="G33" i="141" s="1"/>
  <c r="O33" i="141"/>
  <c r="P30" i="141"/>
  <c r="M30" i="141" s="1"/>
  <c r="G30" i="141" s="1"/>
  <c r="O30" i="141"/>
  <c r="L30" i="141" s="1"/>
  <c r="P27" i="141"/>
  <c r="M27" i="141" s="1"/>
  <c r="G27" i="141" s="1"/>
  <c r="O27" i="141"/>
  <c r="P24" i="141"/>
  <c r="M24" i="141" s="1"/>
  <c r="G24" i="141" s="1"/>
  <c r="O24" i="141"/>
  <c r="P21" i="141"/>
  <c r="M21" i="141" s="1"/>
  <c r="G21" i="141" s="1"/>
  <c r="V23" i="141" s="1"/>
  <c r="O21" i="141"/>
  <c r="P51" i="43"/>
  <c r="O51" i="43"/>
  <c r="P48" i="43"/>
  <c r="O48" i="43"/>
  <c r="P45" i="43"/>
  <c r="O45" i="43"/>
  <c r="P42" i="43"/>
  <c r="O42" i="43"/>
  <c r="P39" i="43"/>
  <c r="O39" i="43"/>
  <c r="P36" i="43"/>
  <c r="L36" i="43"/>
  <c r="F36" i="43" s="1"/>
  <c r="P33" i="43"/>
  <c r="O33" i="43"/>
  <c r="P30" i="43"/>
  <c r="O30" i="43"/>
  <c r="P27" i="43"/>
  <c r="O27" i="43"/>
  <c r="P24" i="43"/>
  <c r="O24" i="43"/>
  <c r="P21" i="43"/>
  <c r="O21" i="43"/>
  <c r="S26" i="121" l="1"/>
  <c r="S26" i="122"/>
  <c r="S26" i="140"/>
  <c r="S26" i="124"/>
  <c r="S26" i="125"/>
  <c r="S26" i="123"/>
  <c r="S26" i="139"/>
  <c r="M28" i="27"/>
  <c r="M26" i="140"/>
  <c r="M26" i="121"/>
  <c r="M26" i="124"/>
  <c r="M26" i="125"/>
  <c r="M26" i="123"/>
  <c r="M26" i="139"/>
  <c r="M26" i="122"/>
  <c r="M32" i="122"/>
  <c r="M32" i="123"/>
  <c r="M32" i="125"/>
  <c r="M32" i="140"/>
  <c r="M32" i="124"/>
  <c r="M32" i="121"/>
  <c r="M32" i="139"/>
  <c r="S32" i="124"/>
  <c r="S32" i="140"/>
  <c r="S32" i="139"/>
  <c r="S32" i="122"/>
  <c r="S32" i="123"/>
  <c r="S32" i="125"/>
  <c r="S32" i="121"/>
  <c r="M30" i="125"/>
  <c r="M30" i="139"/>
  <c r="M30" i="140"/>
  <c r="M30" i="123"/>
  <c r="M30" i="121"/>
  <c r="M30" i="122"/>
  <c r="M30" i="124"/>
  <c r="S30" i="125"/>
  <c r="S30" i="122"/>
  <c r="S30" i="140"/>
  <c r="S30" i="121"/>
  <c r="S30" i="123"/>
  <c r="S30" i="139"/>
  <c r="S30" i="124"/>
  <c r="M30" i="27"/>
  <c r="P31" i="27" s="1"/>
  <c r="M28" i="124"/>
  <c r="M28" i="123"/>
  <c r="M28" i="122"/>
  <c r="M28" i="121"/>
  <c r="M28" i="140"/>
  <c r="M28" i="125"/>
  <c r="M28" i="139"/>
  <c r="S28" i="123"/>
  <c r="S28" i="121"/>
  <c r="S28" i="122"/>
  <c r="S28" i="140"/>
  <c r="S28" i="125"/>
  <c r="S28" i="139"/>
  <c r="S28" i="124"/>
  <c r="M24" i="122"/>
  <c r="M24" i="121"/>
  <c r="M24" i="125"/>
  <c r="M24" i="140"/>
  <c r="M24" i="124"/>
  <c r="M24" i="123"/>
  <c r="M24" i="139"/>
  <c r="S24" i="140"/>
  <c r="S24" i="124"/>
  <c r="S24" i="123"/>
  <c r="S24" i="125"/>
  <c r="S24" i="121"/>
  <c r="S24" i="139"/>
  <c r="S24" i="122"/>
  <c r="S24" i="27"/>
  <c r="V25" i="27" s="1"/>
  <c r="S22" i="122"/>
  <c r="S22" i="121"/>
  <c r="S22" i="123"/>
  <c r="S22" i="140"/>
  <c r="S22" i="124"/>
  <c r="S22" i="139"/>
  <c r="S22" i="125"/>
  <c r="S20" i="121"/>
  <c r="S20" i="139"/>
  <c r="S20" i="125"/>
  <c r="S20" i="124"/>
  <c r="S20" i="123"/>
  <c r="S20" i="140"/>
  <c r="S20" i="122"/>
  <c r="M20" i="140"/>
  <c r="M20" i="124"/>
  <c r="M20" i="139"/>
  <c r="M20" i="122"/>
  <c r="M20" i="125"/>
  <c r="M20" i="123"/>
  <c r="M20" i="121"/>
  <c r="S18" i="124"/>
  <c r="S18" i="122"/>
  <c r="S18" i="139"/>
  <c r="S18" i="123"/>
  <c r="S18" i="121"/>
  <c r="S18" i="140"/>
  <c r="S18" i="125"/>
  <c r="M20" i="27"/>
  <c r="P21" i="27" s="1"/>
  <c r="M18" i="124"/>
  <c r="M18" i="123"/>
  <c r="M18" i="140"/>
  <c r="M18" i="125"/>
  <c r="M18" i="139"/>
  <c r="M18" i="121"/>
  <c r="M18" i="122"/>
  <c r="S16" i="123"/>
  <c r="S16" i="139"/>
  <c r="S16" i="140"/>
  <c r="S16" i="125"/>
  <c r="S16" i="121"/>
  <c r="S16" i="124"/>
  <c r="S16" i="122"/>
  <c r="M18" i="27"/>
  <c r="P19" i="27" s="1"/>
  <c r="M16" i="125"/>
  <c r="M16" i="124"/>
  <c r="M16" i="140"/>
  <c r="M16" i="139"/>
  <c r="M16" i="122"/>
  <c r="M16" i="121"/>
  <c r="M16" i="123"/>
  <c r="S14" i="125"/>
  <c r="S14" i="121"/>
  <c r="S14" i="140"/>
  <c r="S14" i="123"/>
  <c r="S14" i="122"/>
  <c r="S14" i="139"/>
  <c r="S14" i="124"/>
  <c r="M16" i="27"/>
  <c r="P17" i="27" s="1"/>
  <c r="M14" i="125"/>
  <c r="M14" i="140"/>
  <c r="M14" i="123"/>
  <c r="M14" i="122"/>
  <c r="M14" i="121"/>
  <c r="M14" i="139"/>
  <c r="M14" i="124"/>
  <c r="S12" i="121"/>
  <c r="S12" i="139"/>
  <c r="S12" i="125"/>
  <c r="S12" i="140"/>
  <c r="S12" i="124"/>
  <c r="S12" i="123"/>
  <c r="S12" i="122"/>
  <c r="M14" i="27"/>
  <c r="P15" i="27" s="1"/>
  <c r="M12" i="125"/>
  <c r="M12" i="139"/>
  <c r="M12" i="140"/>
  <c r="M12" i="123"/>
  <c r="M12" i="121"/>
  <c r="M12" i="124"/>
  <c r="M12" i="122"/>
  <c r="M21" i="43"/>
  <c r="G21" i="43" s="1"/>
  <c r="V23" i="43" s="1"/>
  <c r="S14" i="27"/>
  <c r="V15" i="27" s="1"/>
  <c r="M24" i="43"/>
  <c r="G24" i="43" s="1"/>
  <c r="V26" i="43" s="1"/>
  <c r="S16" i="27"/>
  <c r="V17" i="27" s="1"/>
  <c r="M27" i="43"/>
  <c r="G27" i="43" s="1"/>
  <c r="Y29" i="43" s="1"/>
  <c r="S18" i="27"/>
  <c r="V19" i="27" s="1"/>
  <c r="M30" i="43"/>
  <c r="G30" i="43" s="1"/>
  <c r="V32" i="43" s="1"/>
  <c r="S20" i="27"/>
  <c r="V21" i="27" s="1"/>
  <c r="M33" i="43"/>
  <c r="G33" i="43" s="1"/>
  <c r="S22" i="27"/>
  <c r="M39" i="43"/>
  <c r="G39" i="43" s="1"/>
  <c r="S41" i="43" s="1"/>
  <c r="S26" i="27"/>
  <c r="V27" i="27" s="1"/>
  <c r="M42" i="43"/>
  <c r="G42" i="43" s="1"/>
  <c r="G44" i="43" s="1"/>
  <c r="S28" i="27"/>
  <c r="V29" i="27" s="1"/>
  <c r="M45" i="43"/>
  <c r="G45" i="43" s="1"/>
  <c r="P47" i="43" s="1"/>
  <c r="S30" i="27"/>
  <c r="V31" i="27" s="1"/>
  <c r="M48" i="43"/>
  <c r="G48" i="43" s="1"/>
  <c r="G50" i="43" s="1"/>
  <c r="S32" i="27"/>
  <c r="V33" i="27" s="1"/>
  <c r="M51" i="43"/>
  <c r="G51" i="43" s="1"/>
  <c r="S53" i="43" s="1"/>
  <c r="S34" i="27"/>
  <c r="V35" i="27" s="1"/>
  <c r="L51" i="43"/>
  <c r="F51" i="43" s="1"/>
  <c r="X53" i="43" s="1"/>
  <c r="M34" i="27"/>
  <c r="L48" i="43"/>
  <c r="F48" i="43" s="1"/>
  <c r="R50" i="43" s="1"/>
  <c r="M32" i="27"/>
  <c r="P33" i="27" s="1"/>
  <c r="P29" i="27"/>
  <c r="L39" i="43"/>
  <c r="F39" i="43" s="1"/>
  <c r="R41" i="43" s="1"/>
  <c r="M26" i="27"/>
  <c r="L33" i="43"/>
  <c r="F33" i="43" s="1"/>
  <c r="M22" i="27"/>
  <c r="P23" i="27" s="1"/>
  <c r="G36" i="141"/>
  <c r="S38" i="141" s="1"/>
  <c r="M36" i="43"/>
  <c r="G36" i="43" s="1"/>
  <c r="E36" i="43" s="1"/>
  <c r="N36" i="43"/>
  <c r="O15" i="43"/>
  <c r="S68" i="141"/>
  <c r="V53" i="141"/>
  <c r="J53" i="141"/>
  <c r="Y53" i="141"/>
  <c r="M53" i="141"/>
  <c r="AB53" i="141"/>
  <c r="P53" i="141"/>
  <c r="S53" i="141"/>
  <c r="G53" i="141"/>
  <c r="R53" i="141"/>
  <c r="F53" i="141"/>
  <c r="AA53" i="141"/>
  <c r="U53" i="141"/>
  <c r="O53" i="141"/>
  <c r="I53" i="141"/>
  <c r="X53" i="141"/>
  <c r="L53" i="141"/>
  <c r="S50" i="141"/>
  <c r="G50" i="141"/>
  <c r="V50" i="141"/>
  <c r="J50" i="141"/>
  <c r="Y50" i="141"/>
  <c r="M50" i="141"/>
  <c r="AB50" i="141"/>
  <c r="P50" i="141"/>
  <c r="AB47" i="141"/>
  <c r="P47" i="141"/>
  <c r="S47" i="141"/>
  <c r="G47" i="141"/>
  <c r="V47" i="141"/>
  <c r="J47" i="141"/>
  <c r="Y47" i="141"/>
  <c r="M47" i="141"/>
  <c r="Y44" i="141"/>
  <c r="M44" i="141"/>
  <c r="V44" i="141"/>
  <c r="AB44" i="141"/>
  <c r="P44" i="141"/>
  <c r="S44" i="141"/>
  <c r="G44" i="141"/>
  <c r="J44" i="141"/>
  <c r="N30" i="43"/>
  <c r="N39" i="141"/>
  <c r="N51" i="141"/>
  <c r="N48" i="141"/>
  <c r="N45" i="141"/>
  <c r="K45" i="141"/>
  <c r="N42" i="141"/>
  <c r="M39" i="141"/>
  <c r="G39" i="141" s="1"/>
  <c r="N36" i="141"/>
  <c r="L48" i="141"/>
  <c r="F48" i="141" s="1"/>
  <c r="F45" i="141"/>
  <c r="L42" i="141"/>
  <c r="F42" i="141" s="1"/>
  <c r="I44" i="141" s="1"/>
  <c r="F39" i="141"/>
  <c r="L36" i="141"/>
  <c r="F36" i="141" s="1"/>
  <c r="I38" i="141" s="1"/>
  <c r="N33" i="141"/>
  <c r="N30" i="141"/>
  <c r="K30" i="141"/>
  <c r="N27" i="141"/>
  <c r="N24" i="141"/>
  <c r="N21" i="141"/>
  <c r="L33" i="141"/>
  <c r="F30" i="141"/>
  <c r="E30" i="141" s="1"/>
  <c r="L27" i="141"/>
  <c r="F27" i="141" s="1"/>
  <c r="E27" i="141" s="1"/>
  <c r="L24" i="141"/>
  <c r="F24" i="141" s="1"/>
  <c r="E24" i="141" s="1"/>
  <c r="AB25" i="141" s="1"/>
  <c r="L21" i="141"/>
  <c r="F21" i="141" s="1"/>
  <c r="I23" i="141" s="1"/>
  <c r="E51" i="141"/>
  <c r="K51" i="141"/>
  <c r="N51" i="43"/>
  <c r="N48" i="43"/>
  <c r="N45" i="43"/>
  <c r="N42" i="43"/>
  <c r="N39" i="43"/>
  <c r="L45" i="43"/>
  <c r="L42" i="43"/>
  <c r="F42" i="43" s="1"/>
  <c r="N33" i="43"/>
  <c r="N27" i="43"/>
  <c r="N24" i="43"/>
  <c r="N21" i="43"/>
  <c r="L30" i="43"/>
  <c r="F30" i="43" s="1"/>
  <c r="L27" i="43"/>
  <c r="F27" i="43" s="1"/>
  <c r="L24" i="43"/>
  <c r="F24" i="43" s="1"/>
  <c r="L21" i="43"/>
  <c r="AD14" i="100"/>
  <c r="AJ14" i="100" s="1"/>
  <c r="AF14" i="100"/>
  <c r="AL14" i="100" s="1"/>
  <c r="AG14" i="100"/>
  <c r="AM14" i="100" s="1"/>
  <c r="AH14" i="100"/>
  <c r="AN14" i="100" s="1"/>
  <c r="AI14" i="100"/>
  <c r="AO14" i="100" s="1"/>
  <c r="AD16" i="100"/>
  <c r="AJ16" i="100" s="1"/>
  <c r="AF16" i="100"/>
  <c r="AL16" i="100" s="1"/>
  <c r="AG16" i="100"/>
  <c r="AM16" i="100" s="1"/>
  <c r="AH16" i="100"/>
  <c r="AN16" i="100" s="1"/>
  <c r="AI16" i="100"/>
  <c r="AO16" i="100" s="1"/>
  <c r="AD18" i="100"/>
  <c r="AJ18" i="100" s="1"/>
  <c r="AF18" i="100"/>
  <c r="AL18" i="100" s="1"/>
  <c r="AG18" i="100"/>
  <c r="AM18" i="100" s="1"/>
  <c r="AH18" i="100"/>
  <c r="AN18" i="100" s="1"/>
  <c r="AI18" i="100"/>
  <c r="AO18" i="100" s="1"/>
  <c r="AD20" i="100"/>
  <c r="AJ20" i="100" s="1"/>
  <c r="AF20" i="100"/>
  <c r="AL20" i="100" s="1"/>
  <c r="AG20" i="100"/>
  <c r="AM20" i="100" s="1"/>
  <c r="AH20" i="100"/>
  <c r="AN20" i="100" s="1"/>
  <c r="AI20" i="100"/>
  <c r="AO20" i="100" s="1"/>
  <c r="AD22" i="100"/>
  <c r="AJ22" i="100" s="1"/>
  <c r="AF22" i="100"/>
  <c r="AL22" i="100" s="1"/>
  <c r="AG22" i="100"/>
  <c r="AM22" i="100" s="1"/>
  <c r="AH22" i="100"/>
  <c r="AN22" i="100" s="1"/>
  <c r="AI22" i="100"/>
  <c r="AO22" i="100" s="1"/>
  <c r="AD24" i="100"/>
  <c r="AJ24" i="100" s="1"/>
  <c r="AF24" i="100"/>
  <c r="AL24" i="100" s="1"/>
  <c r="AG24" i="100"/>
  <c r="AM24" i="100" s="1"/>
  <c r="AH24" i="100"/>
  <c r="AN24" i="100" s="1"/>
  <c r="AI24" i="100"/>
  <c r="AO24" i="100" s="1"/>
  <c r="AD26" i="100"/>
  <c r="AJ26" i="100" s="1"/>
  <c r="AF26" i="100"/>
  <c r="AL26" i="100" s="1"/>
  <c r="AG26" i="100"/>
  <c r="AM26" i="100" s="1"/>
  <c r="AH26" i="100"/>
  <c r="AN26" i="100" s="1"/>
  <c r="AI26" i="100"/>
  <c r="AO26" i="100" s="1"/>
  <c r="AD28" i="100"/>
  <c r="AJ28" i="100" s="1"/>
  <c r="AF28" i="100"/>
  <c r="AL28" i="100" s="1"/>
  <c r="AG28" i="100"/>
  <c r="AM28" i="100" s="1"/>
  <c r="AH28" i="100"/>
  <c r="AN28" i="100" s="1"/>
  <c r="AI28" i="100"/>
  <c r="AO28" i="100" s="1"/>
  <c r="AD30" i="100"/>
  <c r="AJ30" i="100" s="1"/>
  <c r="AF30" i="100"/>
  <c r="AL30" i="100" s="1"/>
  <c r="AG30" i="100"/>
  <c r="AM30" i="100" s="1"/>
  <c r="AH30" i="100"/>
  <c r="AN30" i="100" s="1"/>
  <c r="AI30" i="100"/>
  <c r="AO30" i="100" s="1"/>
  <c r="AD32" i="100"/>
  <c r="AJ32" i="100" s="1"/>
  <c r="AF32" i="100"/>
  <c r="AL32" i="100" s="1"/>
  <c r="AG32" i="100"/>
  <c r="AM32" i="100" s="1"/>
  <c r="AH32" i="100"/>
  <c r="AN32" i="100" s="1"/>
  <c r="AI32" i="100"/>
  <c r="AO32" i="100" s="1"/>
  <c r="AD34" i="100"/>
  <c r="AJ34" i="100" s="1"/>
  <c r="AF34" i="100"/>
  <c r="AL34" i="100" s="1"/>
  <c r="AG34" i="100"/>
  <c r="AM34" i="100" s="1"/>
  <c r="AH34" i="100"/>
  <c r="AN34" i="100" s="1"/>
  <c r="AI34" i="100"/>
  <c r="AO34" i="100" s="1"/>
  <c r="AD36" i="100"/>
  <c r="AJ36" i="100" s="1"/>
  <c r="AF36" i="100"/>
  <c r="AL36" i="100" s="1"/>
  <c r="AG36" i="100"/>
  <c r="AM36" i="100" s="1"/>
  <c r="AH36" i="100"/>
  <c r="AN36" i="100" s="1"/>
  <c r="AI36" i="100"/>
  <c r="AO36" i="100" s="1"/>
  <c r="AB43" i="100"/>
  <c r="AA43" i="100"/>
  <c r="Z43" i="100"/>
  <c r="Y43" i="100"/>
  <c r="X43" i="100"/>
  <c r="W43" i="100"/>
  <c r="V43" i="100"/>
  <c r="U43" i="100"/>
  <c r="T43" i="100"/>
  <c r="S43" i="100"/>
  <c r="R43" i="100"/>
  <c r="Q43" i="100"/>
  <c r="P43" i="100"/>
  <c r="O43" i="100"/>
  <c r="N43" i="100"/>
  <c r="M43" i="100"/>
  <c r="H43" i="100"/>
  <c r="G43" i="100"/>
  <c r="F43" i="100"/>
  <c r="E43" i="100"/>
  <c r="D43" i="100"/>
  <c r="AJ14" i="99"/>
  <c r="AK14" i="99"/>
  <c r="AF14" i="99"/>
  <c r="AL14" i="99" s="1"/>
  <c r="AG14" i="99"/>
  <c r="AM14" i="99" s="1"/>
  <c r="AH14" i="99"/>
  <c r="AN14" i="99" s="1"/>
  <c r="AI14" i="99"/>
  <c r="AO14" i="99" s="1"/>
  <c r="AD16" i="99"/>
  <c r="AJ16" i="99" s="1"/>
  <c r="AE16" i="99"/>
  <c r="AK16" i="99" s="1"/>
  <c r="AF16" i="99"/>
  <c r="AL16" i="99" s="1"/>
  <c r="AG16" i="99"/>
  <c r="AM16" i="99" s="1"/>
  <c r="AH16" i="99"/>
  <c r="AN16" i="99" s="1"/>
  <c r="AI16" i="99"/>
  <c r="AO16" i="99" s="1"/>
  <c r="AD18" i="99"/>
  <c r="AJ18" i="99" s="1"/>
  <c r="AE18" i="99"/>
  <c r="AK18" i="99" s="1"/>
  <c r="AF18" i="99"/>
  <c r="AL18" i="99" s="1"/>
  <c r="AG18" i="99"/>
  <c r="AM18" i="99" s="1"/>
  <c r="AH18" i="99"/>
  <c r="AN18" i="99" s="1"/>
  <c r="AI18" i="99"/>
  <c r="AO18" i="99" s="1"/>
  <c r="AD20" i="99"/>
  <c r="AJ20" i="99" s="1"/>
  <c r="AE20" i="99"/>
  <c r="AK20" i="99" s="1"/>
  <c r="AF20" i="99"/>
  <c r="AL20" i="99" s="1"/>
  <c r="AG20" i="99"/>
  <c r="AM20" i="99" s="1"/>
  <c r="AH20" i="99"/>
  <c r="AN20" i="99" s="1"/>
  <c r="AI20" i="99"/>
  <c r="AO20" i="99" s="1"/>
  <c r="AD22" i="99"/>
  <c r="AJ22" i="99" s="1"/>
  <c r="AE22" i="99"/>
  <c r="AK22" i="99" s="1"/>
  <c r="AF22" i="99"/>
  <c r="AL22" i="99" s="1"/>
  <c r="AG22" i="99"/>
  <c r="AM22" i="99" s="1"/>
  <c r="AH22" i="99"/>
  <c r="AN22" i="99" s="1"/>
  <c r="AI22" i="99"/>
  <c r="AO22" i="99" s="1"/>
  <c r="AD24" i="99"/>
  <c r="AJ24" i="99" s="1"/>
  <c r="AE24" i="99"/>
  <c r="AK24" i="99" s="1"/>
  <c r="AF24" i="99"/>
  <c r="AL24" i="99" s="1"/>
  <c r="AG24" i="99"/>
  <c r="AM24" i="99" s="1"/>
  <c r="AH24" i="99"/>
  <c r="AN24" i="99" s="1"/>
  <c r="AI24" i="99"/>
  <c r="AO24" i="99" s="1"/>
  <c r="AD26" i="99"/>
  <c r="AJ26" i="99" s="1"/>
  <c r="AE26" i="99"/>
  <c r="AK26" i="99" s="1"/>
  <c r="AF26" i="99"/>
  <c r="AL26" i="99" s="1"/>
  <c r="AG26" i="99"/>
  <c r="AM26" i="99" s="1"/>
  <c r="AH26" i="99"/>
  <c r="AN26" i="99" s="1"/>
  <c r="AI26" i="99"/>
  <c r="AO26" i="99" s="1"/>
  <c r="AD28" i="99"/>
  <c r="AJ28" i="99" s="1"/>
  <c r="AE28" i="99"/>
  <c r="AK28" i="99" s="1"/>
  <c r="AF28" i="99"/>
  <c r="AL28" i="99" s="1"/>
  <c r="AG28" i="99"/>
  <c r="AM28" i="99" s="1"/>
  <c r="AH28" i="99"/>
  <c r="AN28" i="99" s="1"/>
  <c r="AI28" i="99"/>
  <c r="AO28" i="99" s="1"/>
  <c r="AD30" i="99"/>
  <c r="AJ30" i="99" s="1"/>
  <c r="AE30" i="99"/>
  <c r="AK30" i="99" s="1"/>
  <c r="AF30" i="99"/>
  <c r="AL30" i="99" s="1"/>
  <c r="AG30" i="99"/>
  <c r="AM30" i="99" s="1"/>
  <c r="AH30" i="99"/>
  <c r="AN30" i="99" s="1"/>
  <c r="AI30" i="99"/>
  <c r="AO30" i="99" s="1"/>
  <c r="AD32" i="99"/>
  <c r="AJ32" i="99" s="1"/>
  <c r="AE32" i="99"/>
  <c r="AK32" i="99" s="1"/>
  <c r="AF32" i="99"/>
  <c r="AL32" i="99" s="1"/>
  <c r="AG32" i="99"/>
  <c r="AM32" i="99" s="1"/>
  <c r="AH32" i="99"/>
  <c r="AN32" i="99" s="1"/>
  <c r="AI32" i="99"/>
  <c r="AO32" i="99" s="1"/>
  <c r="AD34" i="99"/>
  <c r="AJ34" i="99" s="1"/>
  <c r="AE34" i="99"/>
  <c r="AK34" i="99" s="1"/>
  <c r="AF34" i="99"/>
  <c r="AL34" i="99" s="1"/>
  <c r="AG34" i="99"/>
  <c r="AM34" i="99" s="1"/>
  <c r="AH34" i="99"/>
  <c r="AN34" i="99" s="1"/>
  <c r="AI34" i="99"/>
  <c r="AO34" i="99" s="1"/>
  <c r="AD36" i="99"/>
  <c r="AJ36" i="99" s="1"/>
  <c r="AE36" i="99"/>
  <c r="AK36" i="99" s="1"/>
  <c r="AF36" i="99"/>
  <c r="AL36" i="99" s="1"/>
  <c r="AG36" i="99"/>
  <c r="AM36" i="99" s="1"/>
  <c r="AH36" i="99"/>
  <c r="AN36" i="99" s="1"/>
  <c r="AI36" i="99"/>
  <c r="AO36" i="99" s="1"/>
  <c r="E43" i="99"/>
  <c r="E49" i="99" s="1"/>
  <c r="F43" i="99"/>
  <c r="G43" i="99"/>
  <c r="H43" i="99"/>
  <c r="H49" i="99" s="1"/>
  <c r="I43" i="99"/>
  <c r="J43" i="99"/>
  <c r="K43" i="99"/>
  <c r="L43" i="99"/>
  <c r="M43" i="99"/>
  <c r="N43" i="99"/>
  <c r="O43" i="99"/>
  <c r="P43" i="99"/>
  <c r="Q43" i="99"/>
  <c r="R43" i="99"/>
  <c r="S43" i="99"/>
  <c r="T43" i="99"/>
  <c r="U43" i="99"/>
  <c r="V43" i="99"/>
  <c r="W43" i="99"/>
  <c r="X43" i="99"/>
  <c r="Y43" i="99"/>
  <c r="Z43" i="99"/>
  <c r="AA43" i="99"/>
  <c r="AB43" i="99"/>
  <c r="D43" i="99"/>
  <c r="E24" i="43" l="1"/>
  <c r="E33" i="43"/>
  <c r="N26" i="139"/>
  <c r="G26" i="139"/>
  <c r="J27" i="139" s="1"/>
  <c r="P27" i="139"/>
  <c r="T26" i="123"/>
  <c r="W27" i="123" s="1"/>
  <c r="V27" i="123"/>
  <c r="T26" i="139"/>
  <c r="W27" i="139" s="1"/>
  <c r="V27" i="139"/>
  <c r="N26" i="123"/>
  <c r="G26" i="123"/>
  <c r="J27" i="123" s="1"/>
  <c r="Z26" i="123"/>
  <c r="AF26" i="123" s="1"/>
  <c r="P27" i="123"/>
  <c r="T26" i="125"/>
  <c r="W27" i="125" s="1"/>
  <c r="V27" i="125"/>
  <c r="N26" i="122"/>
  <c r="G26" i="122"/>
  <c r="J27" i="122" s="1"/>
  <c r="P27" i="122"/>
  <c r="N26" i="125"/>
  <c r="G26" i="125"/>
  <c r="J27" i="125" s="1"/>
  <c r="P27" i="125"/>
  <c r="T26" i="124"/>
  <c r="W27" i="124" s="1"/>
  <c r="V27" i="124"/>
  <c r="N26" i="124"/>
  <c r="G26" i="124"/>
  <c r="J27" i="124" s="1"/>
  <c r="P27" i="124"/>
  <c r="T26" i="140"/>
  <c r="W27" i="140" s="1"/>
  <c r="V27" i="140"/>
  <c r="P27" i="121"/>
  <c r="N26" i="121"/>
  <c r="G26" i="121"/>
  <c r="J27" i="121" s="1"/>
  <c r="T26" i="122"/>
  <c r="W27" i="122" s="1"/>
  <c r="V27" i="122"/>
  <c r="N26" i="140"/>
  <c r="G26" i="140"/>
  <c r="J27" i="140" s="1"/>
  <c r="P27" i="140"/>
  <c r="T26" i="121"/>
  <c r="W27" i="121" s="1"/>
  <c r="V27" i="121"/>
  <c r="T32" i="124"/>
  <c r="W33" i="124" s="1"/>
  <c r="V33" i="124"/>
  <c r="T32" i="121"/>
  <c r="W33" i="121" s="1"/>
  <c r="V33" i="121"/>
  <c r="P33" i="121"/>
  <c r="N32" i="121"/>
  <c r="G32" i="121"/>
  <c r="J33" i="121" s="1"/>
  <c r="T32" i="125"/>
  <c r="W33" i="125" s="1"/>
  <c r="V33" i="125"/>
  <c r="N32" i="124"/>
  <c r="G32" i="124"/>
  <c r="J33" i="124" s="1"/>
  <c r="P33" i="124"/>
  <c r="T32" i="123"/>
  <c r="W33" i="123" s="1"/>
  <c r="V33" i="123"/>
  <c r="N32" i="140"/>
  <c r="G32" i="140"/>
  <c r="J33" i="140" s="1"/>
  <c r="P33" i="140"/>
  <c r="T32" i="122"/>
  <c r="W33" i="122" s="1"/>
  <c r="V33" i="122"/>
  <c r="N32" i="125"/>
  <c r="G32" i="125"/>
  <c r="J33" i="125" s="1"/>
  <c r="P33" i="125"/>
  <c r="N32" i="139"/>
  <c r="G32" i="139"/>
  <c r="J33" i="139" s="1"/>
  <c r="P33" i="139"/>
  <c r="T32" i="139"/>
  <c r="W33" i="139" s="1"/>
  <c r="V33" i="139"/>
  <c r="N32" i="123"/>
  <c r="G32" i="123"/>
  <c r="J33" i="123" s="1"/>
  <c r="Z32" i="123"/>
  <c r="P33" i="123"/>
  <c r="T32" i="140"/>
  <c r="W33" i="140" s="1"/>
  <c r="V33" i="140"/>
  <c r="N32" i="122"/>
  <c r="G32" i="122"/>
  <c r="J33" i="122" s="1"/>
  <c r="P33" i="122"/>
  <c r="N30" i="124"/>
  <c r="G30" i="124"/>
  <c r="J31" i="124" s="1"/>
  <c r="P31" i="124"/>
  <c r="T30" i="125"/>
  <c r="W31" i="125" s="1"/>
  <c r="V31" i="125"/>
  <c r="T30" i="124"/>
  <c r="W31" i="124" s="1"/>
  <c r="V31" i="124"/>
  <c r="N30" i="122"/>
  <c r="G30" i="122"/>
  <c r="J31" i="122" s="1"/>
  <c r="P31" i="122"/>
  <c r="T30" i="139"/>
  <c r="W31" i="139" s="1"/>
  <c r="V31" i="139"/>
  <c r="P31" i="121"/>
  <c r="N30" i="121"/>
  <c r="G30" i="121"/>
  <c r="J31" i="121" s="1"/>
  <c r="T30" i="123"/>
  <c r="W31" i="123" s="1"/>
  <c r="V31" i="123"/>
  <c r="N30" i="123"/>
  <c r="G30" i="123"/>
  <c r="J31" i="123" s="1"/>
  <c r="Z30" i="123"/>
  <c r="P31" i="123"/>
  <c r="T30" i="121"/>
  <c r="W31" i="121" s="1"/>
  <c r="V31" i="121"/>
  <c r="N30" i="140"/>
  <c r="G30" i="140"/>
  <c r="J31" i="140" s="1"/>
  <c r="P31" i="140"/>
  <c r="T30" i="140"/>
  <c r="W31" i="140" s="1"/>
  <c r="V31" i="140"/>
  <c r="N30" i="139"/>
  <c r="G30" i="139"/>
  <c r="J31" i="139" s="1"/>
  <c r="P31" i="139"/>
  <c r="T30" i="122"/>
  <c r="W31" i="122" s="1"/>
  <c r="V31" i="122"/>
  <c r="N30" i="125"/>
  <c r="G30" i="125"/>
  <c r="J31" i="125" s="1"/>
  <c r="P31" i="125"/>
  <c r="N28" i="139"/>
  <c r="M36" i="139"/>
  <c r="G28" i="139"/>
  <c r="P29" i="139"/>
  <c r="T28" i="124"/>
  <c r="W29" i="124" s="1"/>
  <c r="S36" i="124"/>
  <c r="V29" i="124"/>
  <c r="N28" i="125"/>
  <c r="G28" i="125"/>
  <c r="G39" i="125" s="1"/>
  <c r="M36" i="125"/>
  <c r="P29" i="125"/>
  <c r="T28" i="139"/>
  <c r="W29" i="139" s="1"/>
  <c r="S36" i="139"/>
  <c r="V29" i="139"/>
  <c r="N28" i="140"/>
  <c r="G28" i="140"/>
  <c r="M36" i="140"/>
  <c r="P29" i="140"/>
  <c r="T28" i="125"/>
  <c r="W29" i="125" s="1"/>
  <c r="S36" i="125"/>
  <c r="M36" i="121"/>
  <c r="P37" i="121" s="1"/>
  <c r="P29" i="121"/>
  <c r="N28" i="121"/>
  <c r="G28" i="121"/>
  <c r="T28" i="140"/>
  <c r="W29" i="140" s="1"/>
  <c r="S36" i="140"/>
  <c r="V29" i="140"/>
  <c r="N28" i="122"/>
  <c r="M36" i="122"/>
  <c r="G28" i="122"/>
  <c r="P29" i="122"/>
  <c r="T28" i="122"/>
  <c r="W29" i="122" s="1"/>
  <c r="S36" i="122"/>
  <c r="Z36" i="122" s="1"/>
  <c r="V29" i="122"/>
  <c r="N28" i="123"/>
  <c r="G28" i="123"/>
  <c r="M36" i="123"/>
  <c r="P29" i="123"/>
  <c r="Z28" i="123"/>
  <c r="S36" i="121"/>
  <c r="V37" i="121" s="1"/>
  <c r="T28" i="121"/>
  <c r="V29" i="121"/>
  <c r="N28" i="124"/>
  <c r="M36" i="124"/>
  <c r="G28" i="124"/>
  <c r="P29" i="124"/>
  <c r="T28" i="123"/>
  <c r="W29" i="123" s="1"/>
  <c r="S36" i="123"/>
  <c r="S43" i="123" s="1"/>
  <c r="V29" i="123"/>
  <c r="T24" i="140"/>
  <c r="W25" i="140" s="1"/>
  <c r="S34" i="140"/>
  <c r="V25" i="140"/>
  <c r="N24" i="139"/>
  <c r="M34" i="139"/>
  <c r="G24" i="139"/>
  <c r="P25" i="139"/>
  <c r="T24" i="122"/>
  <c r="W25" i="122" s="1"/>
  <c r="S34" i="122"/>
  <c r="V25" i="122"/>
  <c r="N24" i="123"/>
  <c r="G24" i="123"/>
  <c r="M34" i="123"/>
  <c r="M42" i="123" s="1"/>
  <c r="Z24" i="123"/>
  <c r="AF24" i="123" s="1"/>
  <c r="P25" i="123"/>
  <c r="T24" i="139"/>
  <c r="W25" i="139" s="1"/>
  <c r="S34" i="139"/>
  <c r="S42" i="139" s="1"/>
  <c r="N24" i="124"/>
  <c r="G24" i="124"/>
  <c r="M34" i="124"/>
  <c r="M42" i="124" s="1"/>
  <c r="P25" i="124"/>
  <c r="S34" i="121"/>
  <c r="V35" i="121" s="1"/>
  <c r="T24" i="121"/>
  <c r="V25" i="121"/>
  <c r="N24" i="140"/>
  <c r="M34" i="140"/>
  <c r="G24" i="140"/>
  <c r="P25" i="140"/>
  <c r="T24" i="125"/>
  <c r="W25" i="125" s="1"/>
  <c r="S34" i="125"/>
  <c r="S42" i="125" s="1"/>
  <c r="V25" i="125"/>
  <c r="N24" i="125"/>
  <c r="M34" i="125"/>
  <c r="G24" i="125"/>
  <c r="P25" i="125"/>
  <c r="T24" i="123"/>
  <c r="W25" i="123" s="1"/>
  <c r="S34" i="123"/>
  <c r="S42" i="123" s="1"/>
  <c r="V25" i="123"/>
  <c r="P25" i="121"/>
  <c r="M34" i="121"/>
  <c r="P35" i="121" s="1"/>
  <c r="N24" i="121"/>
  <c r="G24" i="121"/>
  <c r="T24" i="124"/>
  <c r="W25" i="124" s="1"/>
  <c r="S34" i="124"/>
  <c r="S42" i="124" s="1"/>
  <c r="V25" i="124"/>
  <c r="N24" i="122"/>
  <c r="M34" i="122"/>
  <c r="G24" i="122"/>
  <c r="M39" i="122"/>
  <c r="P25" i="122"/>
  <c r="T22" i="125"/>
  <c r="G22" i="125"/>
  <c r="J23" i="125" s="1"/>
  <c r="V23" i="125"/>
  <c r="T22" i="139"/>
  <c r="AA22" i="139" s="1"/>
  <c r="G22" i="139"/>
  <c r="J23" i="139" s="1"/>
  <c r="V23" i="139"/>
  <c r="T22" i="124"/>
  <c r="G22" i="124"/>
  <c r="J23" i="124" s="1"/>
  <c r="V23" i="124"/>
  <c r="T22" i="140"/>
  <c r="G22" i="140"/>
  <c r="J23" i="140" s="1"/>
  <c r="V23" i="140"/>
  <c r="T22" i="123"/>
  <c r="G22" i="123"/>
  <c r="J23" i="123" s="1"/>
  <c r="V23" i="123"/>
  <c r="Z22" i="123"/>
  <c r="S39" i="123"/>
  <c r="V40" i="123" s="1"/>
  <c r="T22" i="121"/>
  <c r="V23" i="121"/>
  <c r="G22" i="121"/>
  <c r="J23" i="121" s="1"/>
  <c r="T22" i="122"/>
  <c r="AA22" i="122" s="1"/>
  <c r="G22" i="122"/>
  <c r="J23" i="122" s="1"/>
  <c r="V23" i="122"/>
  <c r="N20" i="140"/>
  <c r="G20" i="140"/>
  <c r="J21" i="140" s="1"/>
  <c r="P21" i="140"/>
  <c r="T20" i="122"/>
  <c r="W21" i="122" s="1"/>
  <c r="V21" i="122"/>
  <c r="P21" i="121"/>
  <c r="N20" i="121"/>
  <c r="G20" i="121"/>
  <c r="J21" i="121" s="1"/>
  <c r="T20" i="140"/>
  <c r="W21" i="140" s="1"/>
  <c r="V21" i="140"/>
  <c r="N20" i="123"/>
  <c r="G20" i="123"/>
  <c r="J21" i="123" s="1"/>
  <c r="P21" i="123"/>
  <c r="Z20" i="123"/>
  <c r="T20" i="123"/>
  <c r="W21" i="123" s="1"/>
  <c r="V21" i="123"/>
  <c r="N20" i="125"/>
  <c r="G20" i="125"/>
  <c r="J21" i="125" s="1"/>
  <c r="P21" i="125"/>
  <c r="T20" i="124"/>
  <c r="W21" i="124" s="1"/>
  <c r="V21" i="124"/>
  <c r="N20" i="122"/>
  <c r="AA20" i="122" s="1"/>
  <c r="G20" i="122"/>
  <c r="J21" i="122" s="1"/>
  <c r="P21" i="122"/>
  <c r="T20" i="125"/>
  <c r="W21" i="125" s="1"/>
  <c r="V21" i="125"/>
  <c r="N20" i="139"/>
  <c r="G20" i="139"/>
  <c r="J21" i="139" s="1"/>
  <c r="P21" i="139"/>
  <c r="T20" i="139"/>
  <c r="W21" i="139" s="1"/>
  <c r="N20" i="124"/>
  <c r="G20" i="124"/>
  <c r="J21" i="124" s="1"/>
  <c r="P21" i="124"/>
  <c r="T20" i="121"/>
  <c r="W21" i="121" s="1"/>
  <c r="V21" i="121"/>
  <c r="N18" i="122"/>
  <c r="G18" i="122"/>
  <c r="J19" i="122" s="1"/>
  <c r="P19" i="122"/>
  <c r="T18" i="125"/>
  <c r="W19" i="125" s="1"/>
  <c r="V19" i="125"/>
  <c r="P19" i="121"/>
  <c r="N18" i="121"/>
  <c r="G18" i="121"/>
  <c r="J19" i="121" s="1"/>
  <c r="T18" i="140"/>
  <c r="W19" i="140" s="1"/>
  <c r="V19" i="140"/>
  <c r="N18" i="139"/>
  <c r="G18" i="139"/>
  <c r="J19" i="139" s="1"/>
  <c r="P19" i="139"/>
  <c r="T18" i="121"/>
  <c r="W19" i="121" s="1"/>
  <c r="V19" i="121"/>
  <c r="N18" i="125"/>
  <c r="G18" i="125"/>
  <c r="J19" i="125" s="1"/>
  <c r="P19" i="125"/>
  <c r="T18" i="123"/>
  <c r="W19" i="123" s="1"/>
  <c r="V19" i="123"/>
  <c r="N18" i="140"/>
  <c r="G18" i="140"/>
  <c r="J19" i="140" s="1"/>
  <c r="P19" i="140"/>
  <c r="T18" i="139"/>
  <c r="W19" i="139" s="1"/>
  <c r="V19" i="139"/>
  <c r="N18" i="123"/>
  <c r="G18" i="123"/>
  <c r="J19" i="123" s="1"/>
  <c r="P19" i="123"/>
  <c r="Z18" i="123"/>
  <c r="V19" i="122"/>
  <c r="T18" i="122"/>
  <c r="W19" i="122" s="1"/>
  <c r="N18" i="124"/>
  <c r="G18" i="124"/>
  <c r="J19" i="124" s="1"/>
  <c r="P19" i="124"/>
  <c r="T18" i="124"/>
  <c r="W19" i="124" s="1"/>
  <c r="V19" i="124"/>
  <c r="P17" i="121"/>
  <c r="N16" i="121"/>
  <c r="G16" i="121"/>
  <c r="J17" i="121" s="1"/>
  <c r="T16" i="124"/>
  <c r="W17" i="124" s="1"/>
  <c r="V17" i="124"/>
  <c r="N16" i="123"/>
  <c r="G16" i="123"/>
  <c r="J17" i="123" s="1"/>
  <c r="P17" i="123"/>
  <c r="Z16" i="123"/>
  <c r="N16" i="122"/>
  <c r="G16" i="122"/>
  <c r="J17" i="122" s="1"/>
  <c r="P17" i="122"/>
  <c r="N16" i="139"/>
  <c r="G16" i="139"/>
  <c r="J17" i="139" s="1"/>
  <c r="P17" i="139"/>
  <c r="T16" i="125"/>
  <c r="W17" i="125" s="1"/>
  <c r="V17" i="125"/>
  <c r="T16" i="121"/>
  <c r="W17" i="121" s="1"/>
  <c r="V17" i="121"/>
  <c r="N16" i="140"/>
  <c r="G16" i="140"/>
  <c r="J17" i="140" s="1"/>
  <c r="P17" i="140"/>
  <c r="T16" i="140"/>
  <c r="W17" i="140" s="1"/>
  <c r="V17" i="140"/>
  <c r="T16" i="122"/>
  <c r="W17" i="122" s="1"/>
  <c r="V17" i="122"/>
  <c r="N16" i="124"/>
  <c r="G16" i="124"/>
  <c r="J17" i="124" s="1"/>
  <c r="P17" i="124"/>
  <c r="T16" i="139"/>
  <c r="W17" i="139" s="1"/>
  <c r="V17" i="139"/>
  <c r="N16" i="125"/>
  <c r="G16" i="125"/>
  <c r="J17" i="125" s="1"/>
  <c r="T16" i="123"/>
  <c r="W17" i="123" s="1"/>
  <c r="V17" i="123"/>
  <c r="N14" i="124"/>
  <c r="G14" i="124"/>
  <c r="J15" i="124" s="1"/>
  <c r="P15" i="124"/>
  <c r="T14" i="124"/>
  <c r="W15" i="124" s="1"/>
  <c r="V15" i="124"/>
  <c r="N14" i="139"/>
  <c r="G14" i="139"/>
  <c r="J15" i="139" s="1"/>
  <c r="P15" i="139"/>
  <c r="T14" i="139"/>
  <c r="W15" i="139" s="1"/>
  <c r="V15" i="139"/>
  <c r="P15" i="121"/>
  <c r="N14" i="121"/>
  <c r="G14" i="121"/>
  <c r="J15" i="121" s="1"/>
  <c r="T14" i="122"/>
  <c r="W15" i="122" s="1"/>
  <c r="V15" i="122"/>
  <c r="N14" i="122"/>
  <c r="G14" i="122"/>
  <c r="J15" i="122" s="1"/>
  <c r="P15" i="122"/>
  <c r="T14" i="123"/>
  <c r="W15" i="123" s="1"/>
  <c r="V15" i="123"/>
  <c r="N14" i="123"/>
  <c r="G14" i="123"/>
  <c r="J15" i="123" s="1"/>
  <c r="P15" i="123"/>
  <c r="Z14" i="123"/>
  <c r="T14" i="140"/>
  <c r="W15" i="140" s="1"/>
  <c r="V15" i="140"/>
  <c r="N14" i="140"/>
  <c r="G14" i="140"/>
  <c r="J15" i="140" s="1"/>
  <c r="P15" i="140"/>
  <c r="T14" i="121"/>
  <c r="W15" i="121" s="1"/>
  <c r="V15" i="121"/>
  <c r="N14" i="125"/>
  <c r="G14" i="125"/>
  <c r="J15" i="125" s="1"/>
  <c r="P15" i="125"/>
  <c r="T14" i="125"/>
  <c r="W15" i="125" s="1"/>
  <c r="V15" i="125"/>
  <c r="T12" i="122"/>
  <c r="W13" i="122" s="1"/>
  <c r="V13" i="122"/>
  <c r="N12" i="124"/>
  <c r="G12" i="124"/>
  <c r="J13" i="124" s="1"/>
  <c r="P13" i="124"/>
  <c r="M8" i="124"/>
  <c r="P9" i="124" s="1"/>
  <c r="T12" i="123"/>
  <c r="W13" i="123" s="1"/>
  <c r="V13" i="123"/>
  <c r="N12" i="122"/>
  <c r="G12" i="122"/>
  <c r="J13" i="122" s="1"/>
  <c r="P13" i="122"/>
  <c r="M8" i="122"/>
  <c r="P9" i="122" s="1"/>
  <c r="N12" i="121"/>
  <c r="M8" i="121"/>
  <c r="P13" i="121"/>
  <c r="G12" i="121"/>
  <c r="J13" i="121" s="1"/>
  <c r="T12" i="124"/>
  <c r="W13" i="124" s="1"/>
  <c r="V13" i="124"/>
  <c r="N12" i="123"/>
  <c r="G12" i="123"/>
  <c r="J13" i="123" s="1"/>
  <c r="Z12" i="123"/>
  <c r="P13" i="123"/>
  <c r="M8" i="123"/>
  <c r="P9" i="123" s="1"/>
  <c r="T12" i="140"/>
  <c r="W13" i="140" s="1"/>
  <c r="V13" i="140"/>
  <c r="N12" i="140"/>
  <c r="G12" i="140"/>
  <c r="J13" i="140" s="1"/>
  <c r="P13" i="140"/>
  <c r="M8" i="140"/>
  <c r="P9" i="140" s="1"/>
  <c r="T12" i="125"/>
  <c r="W13" i="125" s="1"/>
  <c r="V13" i="125"/>
  <c r="N12" i="139"/>
  <c r="G12" i="139"/>
  <c r="J13" i="139" s="1"/>
  <c r="P13" i="139"/>
  <c r="M8" i="139"/>
  <c r="P9" i="139" s="1"/>
  <c r="T12" i="139"/>
  <c r="W13" i="139" s="1"/>
  <c r="V13" i="139"/>
  <c r="N12" i="125"/>
  <c r="G12" i="125"/>
  <c r="J13" i="125" s="1"/>
  <c r="P13" i="125"/>
  <c r="M8" i="125"/>
  <c r="P9" i="125" s="1"/>
  <c r="T12" i="121"/>
  <c r="W13" i="121" s="1"/>
  <c r="V13" i="121"/>
  <c r="W34" i="43"/>
  <c r="E30" i="43"/>
  <c r="O31" i="43" s="1"/>
  <c r="E27" i="43"/>
  <c r="P38" i="141"/>
  <c r="AB38" i="141"/>
  <c r="M38" i="141"/>
  <c r="Y38" i="141"/>
  <c r="J50" i="43"/>
  <c r="M41" i="43"/>
  <c r="G23" i="43"/>
  <c r="P26" i="43"/>
  <c r="J29" i="43"/>
  <c r="M35" i="43"/>
  <c r="J35" i="43"/>
  <c r="Y41" i="43"/>
  <c r="P41" i="43"/>
  <c r="P44" i="43"/>
  <c r="V50" i="43"/>
  <c r="S50" i="43"/>
  <c r="P50" i="43"/>
  <c r="M50" i="43"/>
  <c r="Y50" i="43"/>
  <c r="V53" i="43"/>
  <c r="K48" i="43"/>
  <c r="K39" i="43"/>
  <c r="F41" i="43"/>
  <c r="Y53" i="43"/>
  <c r="M53" i="43"/>
  <c r="K51" i="43"/>
  <c r="E51" i="43"/>
  <c r="E48" i="43"/>
  <c r="F49" i="43" s="1"/>
  <c r="O50" i="43"/>
  <c r="X50" i="43"/>
  <c r="M47" i="43"/>
  <c r="J44" i="43"/>
  <c r="Y44" i="43"/>
  <c r="I41" i="43"/>
  <c r="O41" i="43"/>
  <c r="U41" i="43"/>
  <c r="L41" i="43"/>
  <c r="X41" i="43"/>
  <c r="E39" i="43"/>
  <c r="F40" i="43" s="1"/>
  <c r="K33" i="43"/>
  <c r="V35" i="43"/>
  <c r="P35" i="43"/>
  <c r="Y35" i="43"/>
  <c r="G35" i="43"/>
  <c r="F34" i="43"/>
  <c r="S35" i="43"/>
  <c r="P32" i="43"/>
  <c r="V29" i="43"/>
  <c r="G29" i="43"/>
  <c r="S29" i="43"/>
  <c r="P29" i="43"/>
  <c r="G26" i="43"/>
  <c r="M26" i="43"/>
  <c r="Y26" i="43"/>
  <c r="J26" i="43"/>
  <c r="S26" i="43"/>
  <c r="P23" i="43"/>
  <c r="S23" i="43"/>
  <c r="M23" i="43"/>
  <c r="Y23" i="43"/>
  <c r="J23" i="43"/>
  <c r="P53" i="43"/>
  <c r="G53" i="43"/>
  <c r="J53" i="43"/>
  <c r="Y47" i="43"/>
  <c r="J47" i="43"/>
  <c r="V47" i="43"/>
  <c r="G47" i="43"/>
  <c r="S47" i="43"/>
  <c r="S44" i="43"/>
  <c r="V44" i="43"/>
  <c r="M44" i="43"/>
  <c r="Z28" i="27"/>
  <c r="J41" i="43"/>
  <c r="V41" i="43"/>
  <c r="G41" i="43"/>
  <c r="K36" i="43"/>
  <c r="V38" i="43"/>
  <c r="Y32" i="43"/>
  <c r="J32" i="43"/>
  <c r="G32" i="43"/>
  <c r="S32" i="43"/>
  <c r="M32" i="43"/>
  <c r="M29" i="43"/>
  <c r="I50" i="43"/>
  <c r="U50" i="43"/>
  <c r="F50" i="43"/>
  <c r="L50" i="43"/>
  <c r="I53" i="43"/>
  <c r="O53" i="43"/>
  <c r="V23" i="27"/>
  <c r="Y38" i="43"/>
  <c r="J38" i="43"/>
  <c r="G38" i="43"/>
  <c r="S38" i="43"/>
  <c r="P38" i="43"/>
  <c r="M38" i="43"/>
  <c r="U53" i="43"/>
  <c r="F53" i="43"/>
  <c r="L53" i="43"/>
  <c r="R53" i="43"/>
  <c r="Z34" i="27"/>
  <c r="P35" i="27"/>
  <c r="Z26" i="27"/>
  <c r="G26" i="27"/>
  <c r="P27" i="27"/>
  <c r="J38" i="141"/>
  <c r="V38" i="141"/>
  <c r="G38" i="141"/>
  <c r="F52" i="141"/>
  <c r="J52" i="141"/>
  <c r="F21" i="43"/>
  <c r="L15" i="43"/>
  <c r="E21" i="141"/>
  <c r="F45" i="43"/>
  <c r="E45" i="43" s="1"/>
  <c r="K21" i="43"/>
  <c r="K44" i="100"/>
  <c r="L44" i="100"/>
  <c r="I44" i="100"/>
  <c r="J44" i="100"/>
  <c r="Z52" i="141"/>
  <c r="V52" i="141"/>
  <c r="R52" i="141"/>
  <c r="N52" i="141"/>
  <c r="X52" i="141"/>
  <c r="P52" i="141"/>
  <c r="H52" i="141"/>
  <c r="Y52" i="141"/>
  <c r="Q52" i="141"/>
  <c r="I52" i="141"/>
  <c r="AA52" i="141"/>
  <c r="W52" i="141"/>
  <c r="S52" i="141"/>
  <c r="O52" i="141"/>
  <c r="K52" i="141"/>
  <c r="G52" i="141"/>
  <c r="AB52" i="141"/>
  <c r="T52" i="141"/>
  <c r="L52" i="141"/>
  <c r="U52" i="141"/>
  <c r="M52" i="141"/>
  <c r="E48" i="141"/>
  <c r="X50" i="141"/>
  <c r="R50" i="141"/>
  <c r="L50" i="141"/>
  <c r="F50" i="141"/>
  <c r="AA50" i="141"/>
  <c r="O50" i="141"/>
  <c r="U50" i="141"/>
  <c r="I50" i="141"/>
  <c r="E45" i="141"/>
  <c r="AA47" i="141"/>
  <c r="I47" i="141"/>
  <c r="X47" i="141"/>
  <c r="R47" i="141"/>
  <c r="L47" i="141"/>
  <c r="F47" i="141"/>
  <c r="U47" i="141"/>
  <c r="O47" i="141"/>
  <c r="E42" i="141"/>
  <c r="I43" i="141" s="1"/>
  <c r="X44" i="141"/>
  <c r="R44" i="141"/>
  <c r="L44" i="141"/>
  <c r="F44" i="141"/>
  <c r="AA44" i="141"/>
  <c r="U44" i="141"/>
  <c r="O44" i="141"/>
  <c r="S41" i="141"/>
  <c r="G41" i="141"/>
  <c r="V41" i="141"/>
  <c r="J41" i="141"/>
  <c r="Y41" i="141"/>
  <c r="M41" i="141"/>
  <c r="AB41" i="141"/>
  <c r="P41" i="141"/>
  <c r="AA41" i="141"/>
  <c r="U41" i="141"/>
  <c r="O41" i="141"/>
  <c r="I41" i="141"/>
  <c r="X41" i="141"/>
  <c r="L41" i="141"/>
  <c r="R41" i="141"/>
  <c r="F41" i="141"/>
  <c r="E36" i="141"/>
  <c r="AA38" i="141"/>
  <c r="U38" i="141"/>
  <c r="O38" i="141"/>
  <c r="X38" i="141"/>
  <c r="R38" i="141"/>
  <c r="L38" i="141"/>
  <c r="F38" i="141"/>
  <c r="M52" i="43"/>
  <c r="O49" i="43"/>
  <c r="L49" i="43"/>
  <c r="J49" i="43"/>
  <c r="E42" i="43"/>
  <c r="F43" i="43" s="1"/>
  <c r="X44" i="43"/>
  <c r="R44" i="43"/>
  <c r="L44" i="43"/>
  <c r="F44" i="43"/>
  <c r="O44" i="43"/>
  <c r="U44" i="43"/>
  <c r="I44" i="43"/>
  <c r="F37" i="43"/>
  <c r="O38" i="43"/>
  <c r="I38" i="43"/>
  <c r="U38" i="43"/>
  <c r="X38" i="43"/>
  <c r="R38" i="43"/>
  <c r="L38" i="43"/>
  <c r="F38" i="43"/>
  <c r="X35" i="43"/>
  <c r="R35" i="43"/>
  <c r="L35" i="43"/>
  <c r="F35" i="43"/>
  <c r="U35" i="43"/>
  <c r="O35" i="43"/>
  <c r="I35" i="43"/>
  <c r="X32" i="43"/>
  <c r="R32" i="43"/>
  <c r="L32" i="43"/>
  <c r="F32" i="43"/>
  <c r="U32" i="43"/>
  <c r="O32" i="43"/>
  <c r="I32" i="43"/>
  <c r="K36" i="141"/>
  <c r="K48" i="141"/>
  <c r="K39" i="141"/>
  <c r="E39" i="141"/>
  <c r="K42" i="141"/>
  <c r="K27" i="141"/>
  <c r="K33" i="141"/>
  <c r="F33" i="141"/>
  <c r="E33" i="141" s="1"/>
  <c r="K24" i="141"/>
  <c r="K21" i="141"/>
  <c r="K45" i="43"/>
  <c r="K42" i="43"/>
  <c r="K30" i="43"/>
  <c r="K27" i="43"/>
  <c r="K24" i="43"/>
  <c r="P44" i="100"/>
  <c r="X44" i="100"/>
  <c r="G44" i="100"/>
  <c r="O44" i="100"/>
  <c r="S44" i="100"/>
  <c r="W44" i="100"/>
  <c r="AA44" i="100"/>
  <c r="E44" i="100"/>
  <c r="Q44" i="100"/>
  <c r="Y44" i="100"/>
  <c r="H44" i="100"/>
  <c r="T44" i="100"/>
  <c r="AB44" i="100"/>
  <c r="M44" i="100"/>
  <c r="U44" i="100"/>
  <c r="F44" i="100"/>
  <c r="N44" i="100"/>
  <c r="R44" i="100"/>
  <c r="V44" i="100"/>
  <c r="Z44" i="100"/>
  <c r="AI15" i="118"/>
  <c r="AJ15" i="118"/>
  <c r="AH18" i="118"/>
  <c r="AI18" i="118"/>
  <c r="AJ18" i="118"/>
  <c r="AH21" i="118"/>
  <c r="AI21" i="118"/>
  <c r="AJ21" i="118"/>
  <c r="AH24" i="118"/>
  <c r="AI24" i="118"/>
  <c r="AJ24" i="118"/>
  <c r="AH27" i="118"/>
  <c r="AI27" i="118"/>
  <c r="AJ27" i="118"/>
  <c r="AH30" i="118"/>
  <c r="AI30" i="118"/>
  <c r="AJ30" i="118"/>
  <c r="AH33" i="118"/>
  <c r="AI33" i="118"/>
  <c r="AJ33" i="118"/>
  <c r="AH36" i="118"/>
  <c r="AI36" i="118"/>
  <c r="AJ36" i="118"/>
  <c r="AH39" i="118"/>
  <c r="AI39" i="118"/>
  <c r="AJ39" i="118"/>
  <c r="AH42" i="118"/>
  <c r="AI42" i="118"/>
  <c r="AJ42" i="118"/>
  <c r="AH45" i="118"/>
  <c r="AI45" i="118"/>
  <c r="AJ45" i="118"/>
  <c r="AH48" i="118"/>
  <c r="AI48" i="118"/>
  <c r="AJ48" i="118"/>
  <c r="F58" i="118"/>
  <c r="G58" i="118"/>
  <c r="H58" i="118"/>
  <c r="I58" i="118"/>
  <c r="K58" i="118"/>
  <c r="L58" i="118"/>
  <c r="M58" i="118"/>
  <c r="N58" i="118"/>
  <c r="P58" i="118"/>
  <c r="Q58" i="118"/>
  <c r="R58" i="118"/>
  <c r="S58" i="118"/>
  <c r="U58" i="118"/>
  <c r="V58" i="118"/>
  <c r="W58" i="118"/>
  <c r="X58" i="118"/>
  <c r="Y58" i="118"/>
  <c r="Z58" i="118"/>
  <c r="AA58" i="118"/>
  <c r="AB58" i="118"/>
  <c r="AC58" i="118"/>
  <c r="AD58" i="118"/>
  <c r="AE58" i="118"/>
  <c r="D58" i="118"/>
  <c r="F59" i="120"/>
  <c r="G59" i="120"/>
  <c r="H59" i="120"/>
  <c r="I59" i="120"/>
  <c r="J59" i="120"/>
  <c r="K59" i="120"/>
  <c r="L59" i="120"/>
  <c r="M59" i="120"/>
  <c r="N59" i="120"/>
  <c r="N66" i="120" s="1"/>
  <c r="O59" i="120"/>
  <c r="D59" i="120"/>
  <c r="P60" i="120" s="1"/>
  <c r="E59" i="120"/>
  <c r="AD36" i="140"/>
  <c r="AJ36" i="140" s="1"/>
  <c r="AC36" i="140"/>
  <c r="AI36" i="140" s="1"/>
  <c r="AB36" i="140"/>
  <c r="AH36" i="140" s="1"/>
  <c r="Y36" i="140"/>
  <c r="AE36" i="140" s="1"/>
  <c r="AD34" i="140"/>
  <c r="AJ34" i="140" s="1"/>
  <c r="AC34" i="140"/>
  <c r="AI34" i="140" s="1"/>
  <c r="AB34" i="140"/>
  <c r="AH34" i="140" s="1"/>
  <c r="Z34" i="140"/>
  <c r="Y34" i="140"/>
  <c r="AE34" i="140" s="1"/>
  <c r="AD32" i="140"/>
  <c r="AJ32" i="140" s="1"/>
  <c r="AC32" i="140"/>
  <c r="AI32" i="140" s="1"/>
  <c r="AB32" i="140"/>
  <c r="AH32" i="140" s="1"/>
  <c r="Z32" i="140"/>
  <c r="Y32" i="140"/>
  <c r="AE32" i="140" s="1"/>
  <c r="AD30" i="140"/>
  <c r="AJ30" i="140" s="1"/>
  <c r="AC30" i="140"/>
  <c r="AI30" i="140" s="1"/>
  <c r="AB30" i="140"/>
  <c r="AH30" i="140" s="1"/>
  <c r="AA30" i="140"/>
  <c r="Z30" i="140"/>
  <c r="AF30" i="140" s="1"/>
  <c r="Y30" i="140"/>
  <c r="AE30" i="140" s="1"/>
  <c r="AD28" i="140"/>
  <c r="AJ28" i="140" s="1"/>
  <c r="AC28" i="140"/>
  <c r="AI28" i="140" s="1"/>
  <c r="AB28" i="140"/>
  <c r="AH28" i="140" s="1"/>
  <c r="Z28" i="140"/>
  <c r="AF28" i="140" s="1"/>
  <c r="Y28" i="140"/>
  <c r="AE28" i="140" s="1"/>
  <c r="AD26" i="140"/>
  <c r="AJ26" i="140" s="1"/>
  <c r="AC26" i="140"/>
  <c r="AI26" i="140" s="1"/>
  <c r="AB26" i="140"/>
  <c r="AH26" i="140" s="1"/>
  <c r="AA26" i="140"/>
  <c r="Z26" i="140"/>
  <c r="AF26" i="140" s="1"/>
  <c r="Y26" i="140"/>
  <c r="AE26" i="140" s="1"/>
  <c r="AD24" i="140"/>
  <c r="AJ24" i="140" s="1"/>
  <c r="AC24" i="140"/>
  <c r="AI24" i="140" s="1"/>
  <c r="AB24" i="140"/>
  <c r="AH24" i="140" s="1"/>
  <c r="AA24" i="140"/>
  <c r="Z24" i="140"/>
  <c r="AF24" i="140" s="1"/>
  <c r="Y24" i="140"/>
  <c r="AE24" i="140" s="1"/>
  <c r="AD22" i="140"/>
  <c r="AJ22" i="140" s="1"/>
  <c r="AC22" i="140"/>
  <c r="AI22" i="140" s="1"/>
  <c r="AB22" i="140"/>
  <c r="AH22" i="140" s="1"/>
  <c r="AA22" i="140"/>
  <c r="Z22" i="140"/>
  <c r="Y22" i="140"/>
  <c r="AE22" i="140" s="1"/>
  <c r="AD20" i="140"/>
  <c r="AJ20" i="140" s="1"/>
  <c r="AC20" i="140"/>
  <c r="AI20" i="140" s="1"/>
  <c r="AB20" i="140"/>
  <c r="AH20" i="140" s="1"/>
  <c r="AA20" i="140"/>
  <c r="Z20" i="140"/>
  <c r="AF20" i="140" s="1"/>
  <c r="Y20" i="140"/>
  <c r="AE20" i="140" s="1"/>
  <c r="AD18" i="140"/>
  <c r="AJ18" i="140" s="1"/>
  <c r="AC18" i="140"/>
  <c r="AI18" i="140" s="1"/>
  <c r="AB18" i="140"/>
  <c r="AH18" i="140" s="1"/>
  <c r="Z18" i="140"/>
  <c r="AF18" i="140" s="1"/>
  <c r="Y18" i="140"/>
  <c r="AE18" i="140" s="1"/>
  <c r="AD16" i="140"/>
  <c r="AJ16" i="140" s="1"/>
  <c r="AC16" i="140"/>
  <c r="AI16" i="140" s="1"/>
  <c r="AB16" i="140"/>
  <c r="AH16" i="140" s="1"/>
  <c r="Z16" i="140"/>
  <c r="AF16" i="140" s="1"/>
  <c r="Y16" i="140"/>
  <c r="AE16" i="140" s="1"/>
  <c r="AD14" i="140"/>
  <c r="AJ14" i="140" s="1"/>
  <c r="AC14" i="140"/>
  <c r="AI14" i="140" s="1"/>
  <c r="AB14" i="140"/>
  <c r="AH14" i="140" s="1"/>
  <c r="AA14" i="140"/>
  <c r="Z14" i="140"/>
  <c r="AF14" i="140" s="1"/>
  <c r="Y14" i="140"/>
  <c r="AE14" i="140" s="1"/>
  <c r="AD12" i="140"/>
  <c r="AJ12" i="140" s="1"/>
  <c r="AC12" i="140"/>
  <c r="AI12" i="140" s="1"/>
  <c r="AB12" i="140"/>
  <c r="AH12" i="140" s="1"/>
  <c r="Z12" i="140"/>
  <c r="AF12" i="140" s="1"/>
  <c r="Y12" i="140"/>
  <c r="AE12" i="140" s="1"/>
  <c r="AD10" i="140"/>
  <c r="AJ10" i="140" s="1"/>
  <c r="AC10" i="140"/>
  <c r="AI10" i="140" s="1"/>
  <c r="AB10" i="140"/>
  <c r="AH10" i="140" s="1"/>
  <c r="Y10" i="140"/>
  <c r="AE10" i="140" s="1"/>
  <c r="AD8" i="140"/>
  <c r="AJ8" i="140" s="1"/>
  <c r="AC8" i="140"/>
  <c r="AI8" i="140" s="1"/>
  <c r="AB8" i="140"/>
  <c r="AH8" i="140" s="1"/>
  <c r="Y8" i="140"/>
  <c r="AE8" i="140" s="1"/>
  <c r="AD36" i="125"/>
  <c r="AJ36" i="125" s="1"/>
  <c r="AC36" i="125"/>
  <c r="AI36" i="125" s="1"/>
  <c r="AB36" i="125"/>
  <c r="AH36" i="125" s="1"/>
  <c r="Z36" i="125"/>
  <c r="Y36" i="125"/>
  <c r="AE36" i="125" s="1"/>
  <c r="AD34" i="125"/>
  <c r="AJ34" i="125" s="1"/>
  <c r="AC34" i="125"/>
  <c r="AI34" i="125" s="1"/>
  <c r="AB34" i="125"/>
  <c r="AH34" i="125" s="1"/>
  <c r="Z34" i="125"/>
  <c r="Y34" i="125"/>
  <c r="AE34" i="125" s="1"/>
  <c r="AD32" i="125"/>
  <c r="AJ32" i="125" s="1"/>
  <c r="AC32" i="125"/>
  <c r="AI32" i="125" s="1"/>
  <c r="AB32" i="125"/>
  <c r="AH32" i="125" s="1"/>
  <c r="AA32" i="125"/>
  <c r="Z32" i="125"/>
  <c r="AF32" i="125" s="1"/>
  <c r="Y32" i="125"/>
  <c r="AE32" i="125" s="1"/>
  <c r="AD30" i="125"/>
  <c r="AJ30" i="125" s="1"/>
  <c r="AC30" i="125"/>
  <c r="AI30" i="125" s="1"/>
  <c r="AB30" i="125"/>
  <c r="AH30" i="125" s="1"/>
  <c r="AA30" i="125"/>
  <c r="Z30" i="125"/>
  <c r="AF30" i="125" s="1"/>
  <c r="Y30" i="125"/>
  <c r="AE30" i="125" s="1"/>
  <c r="AD28" i="125"/>
  <c r="AJ28" i="125" s="1"/>
  <c r="AC28" i="125"/>
  <c r="AI28" i="125" s="1"/>
  <c r="AB28" i="125"/>
  <c r="AH28" i="125" s="1"/>
  <c r="AA28" i="125"/>
  <c r="Z28" i="125"/>
  <c r="Y28" i="125"/>
  <c r="AE28" i="125" s="1"/>
  <c r="AD26" i="125"/>
  <c r="AJ26" i="125" s="1"/>
  <c r="AC26" i="125"/>
  <c r="AI26" i="125" s="1"/>
  <c r="AB26" i="125"/>
  <c r="AH26" i="125" s="1"/>
  <c r="AA26" i="125"/>
  <c r="Z26" i="125"/>
  <c r="AF26" i="125" s="1"/>
  <c r="Y26" i="125"/>
  <c r="AE26" i="125" s="1"/>
  <c r="AD24" i="125"/>
  <c r="AJ24" i="125" s="1"/>
  <c r="AC24" i="125"/>
  <c r="AI24" i="125" s="1"/>
  <c r="AB24" i="125"/>
  <c r="AH24" i="125" s="1"/>
  <c r="AA24" i="125"/>
  <c r="Z24" i="125"/>
  <c r="AF24" i="125" s="1"/>
  <c r="Y24" i="125"/>
  <c r="AE24" i="125" s="1"/>
  <c r="AD22" i="125"/>
  <c r="AJ22" i="125" s="1"/>
  <c r="AC22" i="125"/>
  <c r="AI22" i="125" s="1"/>
  <c r="AB22" i="125"/>
  <c r="AH22" i="125" s="1"/>
  <c r="AA22" i="125"/>
  <c r="Z22" i="125"/>
  <c r="AF22" i="125" s="1"/>
  <c r="Y22" i="125"/>
  <c r="AE22" i="125" s="1"/>
  <c r="AD20" i="125"/>
  <c r="AJ20" i="125" s="1"/>
  <c r="AC20" i="125"/>
  <c r="AI20" i="125" s="1"/>
  <c r="AB20" i="125"/>
  <c r="AH20" i="125" s="1"/>
  <c r="AA20" i="125"/>
  <c r="Z20" i="125"/>
  <c r="AF20" i="125" s="1"/>
  <c r="Y20" i="125"/>
  <c r="AE20" i="125" s="1"/>
  <c r="AD18" i="125"/>
  <c r="AJ18" i="125" s="1"/>
  <c r="AC18" i="125"/>
  <c r="AI18" i="125" s="1"/>
  <c r="AB18" i="125"/>
  <c r="AH18" i="125" s="1"/>
  <c r="AA18" i="125"/>
  <c r="Z18" i="125"/>
  <c r="AF18" i="125" s="1"/>
  <c r="Y18" i="125"/>
  <c r="AE18" i="125" s="1"/>
  <c r="AD16" i="125"/>
  <c r="AJ16" i="125" s="1"/>
  <c r="AC16" i="125"/>
  <c r="AI16" i="125" s="1"/>
  <c r="AB16" i="125"/>
  <c r="AH16" i="125" s="1"/>
  <c r="Z16" i="125"/>
  <c r="AF16" i="125" s="1"/>
  <c r="Y16" i="125"/>
  <c r="AE16" i="125" s="1"/>
  <c r="AD14" i="125"/>
  <c r="AJ14" i="125" s="1"/>
  <c r="AC14" i="125"/>
  <c r="AI14" i="125" s="1"/>
  <c r="AB14" i="125"/>
  <c r="AH14" i="125" s="1"/>
  <c r="AA14" i="125"/>
  <c r="Z14" i="125"/>
  <c r="AF14" i="125" s="1"/>
  <c r="Y14" i="125"/>
  <c r="AE14" i="125" s="1"/>
  <c r="AD12" i="125"/>
  <c r="AJ12" i="125" s="1"/>
  <c r="AC12" i="125"/>
  <c r="AI12" i="125" s="1"/>
  <c r="AB12" i="125"/>
  <c r="AH12" i="125" s="1"/>
  <c r="AA12" i="125"/>
  <c r="Z12" i="125"/>
  <c r="AF12" i="125" s="1"/>
  <c r="Y12" i="125"/>
  <c r="AE12" i="125" s="1"/>
  <c r="AD10" i="125"/>
  <c r="AJ10" i="125" s="1"/>
  <c r="AC10" i="125"/>
  <c r="AI10" i="125" s="1"/>
  <c r="AB10" i="125"/>
  <c r="AH10" i="125" s="1"/>
  <c r="Y10" i="125"/>
  <c r="AE10" i="125" s="1"/>
  <c r="AD8" i="125"/>
  <c r="AJ8" i="125" s="1"/>
  <c r="AC8" i="125"/>
  <c r="AI8" i="125" s="1"/>
  <c r="AB8" i="125"/>
  <c r="AH8" i="125" s="1"/>
  <c r="Y8" i="125"/>
  <c r="AE8" i="125" s="1"/>
  <c r="AD36" i="139"/>
  <c r="AJ36" i="139" s="1"/>
  <c r="AC36" i="139"/>
  <c r="AI36" i="139" s="1"/>
  <c r="AB36" i="139"/>
  <c r="AH36" i="139" s="1"/>
  <c r="Z36" i="139"/>
  <c r="Y36" i="139"/>
  <c r="AE36" i="139" s="1"/>
  <c r="AD34" i="139"/>
  <c r="AJ34" i="139" s="1"/>
  <c r="AC34" i="139"/>
  <c r="AI34" i="139" s="1"/>
  <c r="AB34" i="139"/>
  <c r="AH34" i="139" s="1"/>
  <c r="Y34" i="139"/>
  <c r="AE34" i="139" s="1"/>
  <c r="AD32" i="139"/>
  <c r="AJ32" i="139" s="1"/>
  <c r="AC32" i="139"/>
  <c r="AI32" i="139" s="1"/>
  <c r="AB32" i="139"/>
  <c r="AH32" i="139" s="1"/>
  <c r="Z32" i="139"/>
  <c r="Y32" i="139"/>
  <c r="AE32" i="139" s="1"/>
  <c r="AD30" i="139"/>
  <c r="AJ30" i="139" s="1"/>
  <c r="AC30" i="139"/>
  <c r="AI30" i="139" s="1"/>
  <c r="AB30" i="139"/>
  <c r="AH30" i="139" s="1"/>
  <c r="AA30" i="139"/>
  <c r="Z30" i="139"/>
  <c r="Y30" i="139"/>
  <c r="AE30" i="139" s="1"/>
  <c r="AD28" i="139"/>
  <c r="AJ28" i="139" s="1"/>
  <c r="AC28" i="139"/>
  <c r="AI28" i="139" s="1"/>
  <c r="AB28" i="139"/>
  <c r="AH28" i="139" s="1"/>
  <c r="AA28" i="139"/>
  <c r="Z28" i="139"/>
  <c r="Y28" i="139"/>
  <c r="AE28" i="139" s="1"/>
  <c r="AD26" i="139"/>
  <c r="AJ26" i="139" s="1"/>
  <c r="AC26" i="139"/>
  <c r="AI26" i="139" s="1"/>
  <c r="AB26" i="139"/>
  <c r="AH26" i="139" s="1"/>
  <c r="AA26" i="139"/>
  <c r="Z26" i="139"/>
  <c r="AF26" i="139" s="1"/>
  <c r="Y26" i="139"/>
  <c r="AE26" i="139" s="1"/>
  <c r="AD24" i="139"/>
  <c r="AJ24" i="139" s="1"/>
  <c r="AC24" i="139"/>
  <c r="AI24" i="139" s="1"/>
  <c r="AB24" i="139"/>
  <c r="AH24" i="139" s="1"/>
  <c r="AA24" i="139"/>
  <c r="Z24" i="139"/>
  <c r="Y24" i="139"/>
  <c r="AE24" i="139" s="1"/>
  <c r="AD22" i="139"/>
  <c r="AJ22" i="139" s="1"/>
  <c r="AC22" i="139"/>
  <c r="AI22" i="139" s="1"/>
  <c r="AB22" i="139"/>
  <c r="AH22" i="139" s="1"/>
  <c r="Z22" i="139"/>
  <c r="Y22" i="139"/>
  <c r="AE22" i="139" s="1"/>
  <c r="AD20" i="139"/>
  <c r="AJ20" i="139" s="1"/>
  <c r="AC20" i="139"/>
  <c r="AI20" i="139" s="1"/>
  <c r="AB20" i="139"/>
  <c r="AH20" i="139" s="1"/>
  <c r="AA20" i="139"/>
  <c r="Z20" i="139"/>
  <c r="AF20" i="139" s="1"/>
  <c r="Y20" i="139"/>
  <c r="AE20" i="139" s="1"/>
  <c r="AD18" i="139"/>
  <c r="AJ18" i="139" s="1"/>
  <c r="AC18" i="139"/>
  <c r="AI18" i="139" s="1"/>
  <c r="AB18" i="139"/>
  <c r="AH18" i="139" s="1"/>
  <c r="Z18" i="139"/>
  <c r="AF18" i="139" s="1"/>
  <c r="Y18" i="139"/>
  <c r="AE18" i="139" s="1"/>
  <c r="AD16" i="139"/>
  <c r="AJ16" i="139" s="1"/>
  <c r="AC16" i="139"/>
  <c r="AI16" i="139" s="1"/>
  <c r="AB16" i="139"/>
  <c r="AH16" i="139" s="1"/>
  <c r="AA16" i="139"/>
  <c r="Z16" i="139"/>
  <c r="AF16" i="139" s="1"/>
  <c r="Y16" i="139"/>
  <c r="AE16" i="139" s="1"/>
  <c r="AD14" i="139"/>
  <c r="AJ14" i="139" s="1"/>
  <c r="AC14" i="139"/>
  <c r="AI14" i="139" s="1"/>
  <c r="AB14" i="139"/>
  <c r="AH14" i="139" s="1"/>
  <c r="AA14" i="139"/>
  <c r="Z14" i="139"/>
  <c r="AF14" i="139" s="1"/>
  <c r="Y14" i="139"/>
  <c r="AE14" i="139" s="1"/>
  <c r="AD12" i="139"/>
  <c r="AJ12" i="139" s="1"/>
  <c r="AC12" i="139"/>
  <c r="AI12" i="139" s="1"/>
  <c r="AB12" i="139"/>
  <c r="AH12" i="139" s="1"/>
  <c r="Z12" i="139"/>
  <c r="AF12" i="139" s="1"/>
  <c r="Y12" i="139"/>
  <c r="AE12" i="139" s="1"/>
  <c r="AD10" i="139"/>
  <c r="AJ10" i="139" s="1"/>
  <c r="AC10" i="139"/>
  <c r="AI10" i="139" s="1"/>
  <c r="AB10" i="139"/>
  <c r="AH10" i="139" s="1"/>
  <c r="Y10" i="139"/>
  <c r="AE10" i="139" s="1"/>
  <c r="AD8" i="139"/>
  <c r="AJ8" i="139" s="1"/>
  <c r="AC8" i="139"/>
  <c r="AI8" i="139" s="1"/>
  <c r="AB8" i="139"/>
  <c r="AH8" i="139" s="1"/>
  <c r="Y8" i="139"/>
  <c r="AE8" i="139" s="1"/>
  <c r="AD36" i="124"/>
  <c r="AJ36" i="124" s="1"/>
  <c r="AC36" i="124"/>
  <c r="AI36" i="124" s="1"/>
  <c r="AB36" i="124"/>
  <c r="AH36" i="124" s="1"/>
  <c r="Z36" i="124"/>
  <c r="Y36" i="124"/>
  <c r="AE36" i="124" s="1"/>
  <c r="AD34" i="124"/>
  <c r="AJ34" i="124" s="1"/>
  <c r="AC34" i="124"/>
  <c r="AI34" i="124" s="1"/>
  <c r="AB34" i="124"/>
  <c r="AH34" i="124" s="1"/>
  <c r="Y34" i="124"/>
  <c r="AE34" i="124" s="1"/>
  <c r="AD32" i="124"/>
  <c r="AJ32" i="124" s="1"/>
  <c r="AC32" i="124"/>
  <c r="AI32" i="124" s="1"/>
  <c r="AB32" i="124"/>
  <c r="AH32" i="124" s="1"/>
  <c r="AA32" i="124"/>
  <c r="Z32" i="124"/>
  <c r="AF32" i="124" s="1"/>
  <c r="Y32" i="124"/>
  <c r="AE32" i="124" s="1"/>
  <c r="AD30" i="124"/>
  <c r="AJ30" i="124" s="1"/>
  <c r="AC30" i="124"/>
  <c r="AI30" i="124" s="1"/>
  <c r="AB30" i="124"/>
  <c r="AH30" i="124" s="1"/>
  <c r="Z30" i="124"/>
  <c r="AF30" i="124" s="1"/>
  <c r="Y30" i="124"/>
  <c r="AE30" i="124" s="1"/>
  <c r="AD28" i="124"/>
  <c r="AJ28" i="124" s="1"/>
  <c r="AC28" i="124"/>
  <c r="AI28" i="124" s="1"/>
  <c r="AB28" i="124"/>
  <c r="AH28" i="124" s="1"/>
  <c r="AA28" i="124"/>
  <c r="Z28" i="124"/>
  <c r="AF28" i="124" s="1"/>
  <c r="Y28" i="124"/>
  <c r="AE28" i="124" s="1"/>
  <c r="AD26" i="124"/>
  <c r="AJ26" i="124" s="1"/>
  <c r="AC26" i="124"/>
  <c r="AI26" i="124" s="1"/>
  <c r="AB26" i="124"/>
  <c r="AH26" i="124" s="1"/>
  <c r="AA26" i="124"/>
  <c r="Z26" i="124"/>
  <c r="Y26" i="124"/>
  <c r="AE26" i="124" s="1"/>
  <c r="AD24" i="124"/>
  <c r="AJ24" i="124" s="1"/>
  <c r="AC24" i="124"/>
  <c r="AI24" i="124" s="1"/>
  <c r="AB24" i="124"/>
  <c r="AH24" i="124" s="1"/>
  <c r="AA24" i="124"/>
  <c r="Z24" i="124"/>
  <c r="AF24" i="124" s="1"/>
  <c r="Y24" i="124"/>
  <c r="AE24" i="124" s="1"/>
  <c r="AD22" i="124"/>
  <c r="AJ22" i="124" s="1"/>
  <c r="AC22" i="124"/>
  <c r="AI22" i="124" s="1"/>
  <c r="AB22" i="124"/>
  <c r="AH22" i="124" s="1"/>
  <c r="AA22" i="124"/>
  <c r="Z22" i="124"/>
  <c r="AF22" i="124" s="1"/>
  <c r="Y22" i="124"/>
  <c r="AE22" i="124" s="1"/>
  <c r="AD20" i="124"/>
  <c r="AJ20" i="124" s="1"/>
  <c r="AC20" i="124"/>
  <c r="AI20" i="124" s="1"/>
  <c r="AB20" i="124"/>
  <c r="AH20" i="124" s="1"/>
  <c r="Z20" i="124"/>
  <c r="AF20" i="124" s="1"/>
  <c r="Y20" i="124"/>
  <c r="AE20" i="124" s="1"/>
  <c r="AD18" i="124"/>
  <c r="AJ18" i="124" s="1"/>
  <c r="AC18" i="124"/>
  <c r="AI18" i="124" s="1"/>
  <c r="AB18" i="124"/>
  <c r="AH18" i="124" s="1"/>
  <c r="AA18" i="124"/>
  <c r="Z18" i="124"/>
  <c r="AF18" i="124" s="1"/>
  <c r="Y18" i="124"/>
  <c r="AE18" i="124" s="1"/>
  <c r="AD16" i="124"/>
  <c r="AJ16" i="124" s="1"/>
  <c r="AC16" i="124"/>
  <c r="AI16" i="124" s="1"/>
  <c r="AB16" i="124"/>
  <c r="AH16" i="124" s="1"/>
  <c r="AA16" i="124"/>
  <c r="Z16" i="124"/>
  <c r="AF16" i="124" s="1"/>
  <c r="Y16" i="124"/>
  <c r="AE16" i="124" s="1"/>
  <c r="AD14" i="124"/>
  <c r="AJ14" i="124" s="1"/>
  <c r="AC14" i="124"/>
  <c r="AI14" i="124" s="1"/>
  <c r="AB14" i="124"/>
  <c r="AH14" i="124" s="1"/>
  <c r="AA14" i="124"/>
  <c r="Z14" i="124"/>
  <c r="Y14" i="124"/>
  <c r="AE14" i="124" s="1"/>
  <c r="AD12" i="124"/>
  <c r="AJ12" i="124" s="1"/>
  <c r="AC12" i="124"/>
  <c r="AI12" i="124" s="1"/>
  <c r="AB12" i="124"/>
  <c r="AH12" i="124" s="1"/>
  <c r="AA12" i="124"/>
  <c r="Z12" i="124"/>
  <c r="AF12" i="124" s="1"/>
  <c r="Y12" i="124"/>
  <c r="AE12" i="124" s="1"/>
  <c r="AD10" i="124"/>
  <c r="AJ10" i="124" s="1"/>
  <c r="AC10" i="124"/>
  <c r="AI10" i="124" s="1"/>
  <c r="AB10" i="124"/>
  <c r="AH10" i="124" s="1"/>
  <c r="Y10" i="124"/>
  <c r="AE10" i="124" s="1"/>
  <c r="AD8" i="124"/>
  <c r="AJ8" i="124" s="1"/>
  <c r="AC8" i="124"/>
  <c r="AI8" i="124" s="1"/>
  <c r="AB8" i="124"/>
  <c r="AH8" i="124" s="1"/>
  <c r="Y8" i="124"/>
  <c r="AE8" i="124" s="1"/>
  <c r="AJ36" i="123"/>
  <c r="AI36" i="123"/>
  <c r="AJ34" i="123"/>
  <c r="AI34" i="123"/>
  <c r="AJ32" i="123"/>
  <c r="AI32" i="123"/>
  <c r="AJ30" i="123"/>
  <c r="AI30" i="123"/>
  <c r="AJ28" i="123"/>
  <c r="AI28" i="123"/>
  <c r="AJ26" i="123"/>
  <c r="AI26" i="123"/>
  <c r="AJ24" i="123"/>
  <c r="AI24" i="123"/>
  <c r="AJ22" i="123"/>
  <c r="AI22" i="123"/>
  <c r="AJ20" i="123"/>
  <c r="AI20" i="123"/>
  <c r="AJ18" i="123"/>
  <c r="AI18" i="123"/>
  <c r="AJ16" i="123"/>
  <c r="AI16" i="123"/>
  <c r="AJ14" i="123"/>
  <c r="AI14" i="123"/>
  <c r="AJ12" i="123"/>
  <c r="AI12" i="123"/>
  <c r="AD10" i="123"/>
  <c r="AJ10" i="123" s="1"/>
  <c r="AC10" i="123"/>
  <c r="AI10" i="123" s="1"/>
  <c r="AB10" i="123"/>
  <c r="AH10" i="123" s="1"/>
  <c r="Y10" i="123"/>
  <c r="AE10" i="123" s="1"/>
  <c r="AD8" i="123"/>
  <c r="AJ8" i="123" s="1"/>
  <c r="AC8" i="123"/>
  <c r="AI8" i="123" s="1"/>
  <c r="AB8" i="123"/>
  <c r="AH8" i="123" s="1"/>
  <c r="Y8" i="123"/>
  <c r="AE8" i="123" s="1"/>
  <c r="AD36" i="122"/>
  <c r="AJ36" i="122" s="1"/>
  <c r="AC36" i="122"/>
  <c r="AI36" i="122" s="1"/>
  <c r="AB36" i="122"/>
  <c r="AH36" i="122" s="1"/>
  <c r="Y36" i="122"/>
  <c r="AE36" i="122" s="1"/>
  <c r="AD34" i="122"/>
  <c r="AJ34" i="122" s="1"/>
  <c r="AC34" i="122"/>
  <c r="AI34" i="122" s="1"/>
  <c r="AB34" i="122"/>
  <c r="AH34" i="122" s="1"/>
  <c r="Y34" i="122"/>
  <c r="AE34" i="122" s="1"/>
  <c r="AD32" i="122"/>
  <c r="AJ32" i="122" s="1"/>
  <c r="AC32" i="122"/>
  <c r="AI32" i="122" s="1"/>
  <c r="AB32" i="122"/>
  <c r="AH32" i="122" s="1"/>
  <c r="Z32" i="122"/>
  <c r="AF32" i="122" s="1"/>
  <c r="AD30" i="122"/>
  <c r="AJ30" i="122" s="1"/>
  <c r="AC30" i="122"/>
  <c r="AI30" i="122" s="1"/>
  <c r="AB30" i="122"/>
  <c r="AH30" i="122" s="1"/>
  <c r="AA30" i="122"/>
  <c r="Z30" i="122"/>
  <c r="AF30" i="122" s="1"/>
  <c r="Y30" i="122"/>
  <c r="AE30" i="122" s="1"/>
  <c r="AD28" i="122"/>
  <c r="AJ28" i="122" s="1"/>
  <c r="AC28" i="122"/>
  <c r="AI28" i="122" s="1"/>
  <c r="AB28" i="122"/>
  <c r="AH28" i="122" s="1"/>
  <c r="Z28" i="122"/>
  <c r="AF28" i="122" s="1"/>
  <c r="Y28" i="122"/>
  <c r="AE28" i="122" s="1"/>
  <c r="AD26" i="122"/>
  <c r="AJ26" i="122" s="1"/>
  <c r="AC26" i="122"/>
  <c r="AI26" i="122" s="1"/>
  <c r="AB26" i="122"/>
  <c r="AH26" i="122" s="1"/>
  <c r="AA26" i="122"/>
  <c r="Z26" i="122"/>
  <c r="AF26" i="122" s="1"/>
  <c r="Y26" i="122"/>
  <c r="AE26" i="122" s="1"/>
  <c r="AD24" i="122"/>
  <c r="AJ24" i="122" s="1"/>
  <c r="AC24" i="122"/>
  <c r="AI24" i="122" s="1"/>
  <c r="AB24" i="122"/>
  <c r="AH24" i="122" s="1"/>
  <c r="AA24" i="122"/>
  <c r="Z24" i="122"/>
  <c r="AF24" i="122" s="1"/>
  <c r="Y24" i="122"/>
  <c r="AE24" i="122" s="1"/>
  <c r="AD22" i="122"/>
  <c r="AJ22" i="122" s="1"/>
  <c r="AC22" i="122"/>
  <c r="AI22" i="122" s="1"/>
  <c r="AB22" i="122"/>
  <c r="AH22" i="122" s="1"/>
  <c r="Z22" i="122"/>
  <c r="Y22" i="122"/>
  <c r="AE22" i="122" s="1"/>
  <c r="AD20" i="122"/>
  <c r="AJ20" i="122" s="1"/>
  <c r="AC20" i="122"/>
  <c r="AI20" i="122" s="1"/>
  <c r="AB20" i="122"/>
  <c r="AH20" i="122" s="1"/>
  <c r="Z20" i="122"/>
  <c r="AF20" i="122" s="1"/>
  <c r="Y20" i="122"/>
  <c r="AE20" i="122" s="1"/>
  <c r="AD18" i="122"/>
  <c r="AJ18" i="122" s="1"/>
  <c r="AC18" i="122"/>
  <c r="AI18" i="122" s="1"/>
  <c r="AB18" i="122"/>
  <c r="AH18" i="122" s="1"/>
  <c r="AA18" i="122"/>
  <c r="Z18" i="122"/>
  <c r="AF18" i="122" s="1"/>
  <c r="Y18" i="122"/>
  <c r="AE18" i="122" s="1"/>
  <c r="AD16" i="122"/>
  <c r="AJ16" i="122" s="1"/>
  <c r="AC16" i="122"/>
  <c r="AI16" i="122" s="1"/>
  <c r="AB16" i="122"/>
  <c r="AH16" i="122" s="1"/>
  <c r="AA16" i="122"/>
  <c r="Z16" i="122"/>
  <c r="AF16" i="122" s="1"/>
  <c r="Y16" i="122"/>
  <c r="AE16" i="122" s="1"/>
  <c r="AD14" i="122"/>
  <c r="AJ14" i="122" s="1"/>
  <c r="AC14" i="122"/>
  <c r="AI14" i="122" s="1"/>
  <c r="AB14" i="122"/>
  <c r="AH14" i="122" s="1"/>
  <c r="AA14" i="122"/>
  <c r="Z14" i="122"/>
  <c r="AF14" i="122" s="1"/>
  <c r="Y14" i="122"/>
  <c r="AE14" i="122" s="1"/>
  <c r="AD12" i="122"/>
  <c r="AJ12" i="122" s="1"/>
  <c r="AC12" i="122"/>
  <c r="AI12" i="122" s="1"/>
  <c r="AB12" i="122"/>
  <c r="AH12" i="122" s="1"/>
  <c r="AA12" i="122"/>
  <c r="Z12" i="122"/>
  <c r="AF12" i="122" s="1"/>
  <c r="Y12" i="122"/>
  <c r="AE12" i="122" s="1"/>
  <c r="AD10" i="122"/>
  <c r="AJ10" i="122" s="1"/>
  <c r="AC10" i="122"/>
  <c r="AI10" i="122" s="1"/>
  <c r="AB10" i="122"/>
  <c r="AH10" i="122" s="1"/>
  <c r="Y10" i="122"/>
  <c r="AE10" i="122" s="1"/>
  <c r="AD8" i="122"/>
  <c r="AJ8" i="122" s="1"/>
  <c r="AC8" i="122"/>
  <c r="AI8" i="122" s="1"/>
  <c r="AB8" i="122"/>
  <c r="AH8" i="122" s="1"/>
  <c r="Y8" i="122"/>
  <c r="AE8" i="122" s="1"/>
  <c r="W43" i="140"/>
  <c r="V43" i="140"/>
  <c r="U43" i="140"/>
  <c r="R43" i="140"/>
  <c r="Q43" i="140"/>
  <c r="P43" i="140"/>
  <c r="O43" i="140"/>
  <c r="M43" i="140"/>
  <c r="L43" i="140"/>
  <c r="K43" i="140"/>
  <c r="J43" i="140"/>
  <c r="I43" i="140"/>
  <c r="F43" i="140"/>
  <c r="E43" i="140"/>
  <c r="D43" i="140"/>
  <c r="W42" i="140"/>
  <c r="V42" i="140"/>
  <c r="U42" i="140"/>
  <c r="S42" i="140"/>
  <c r="R42" i="140"/>
  <c r="Q42" i="140"/>
  <c r="P42" i="140"/>
  <c r="O42" i="140"/>
  <c r="M42" i="140"/>
  <c r="L42" i="140"/>
  <c r="K42" i="140"/>
  <c r="J42" i="140"/>
  <c r="I42" i="140"/>
  <c r="F42" i="140"/>
  <c r="E42" i="140"/>
  <c r="D42" i="140"/>
  <c r="W39" i="140"/>
  <c r="W45" i="140" s="1"/>
  <c r="V39" i="140"/>
  <c r="V45" i="140" s="1"/>
  <c r="U39" i="140"/>
  <c r="S39" i="140"/>
  <c r="R39" i="140"/>
  <c r="R45" i="140" s="1"/>
  <c r="Q39" i="140"/>
  <c r="P39" i="140"/>
  <c r="O39" i="140"/>
  <c r="O45" i="140" s="1"/>
  <c r="M39" i="140"/>
  <c r="L39" i="140"/>
  <c r="K39" i="140"/>
  <c r="J39" i="140"/>
  <c r="J45" i="140" s="1"/>
  <c r="I39" i="140"/>
  <c r="F39" i="140"/>
  <c r="F45" i="140" s="1"/>
  <c r="E39" i="140"/>
  <c r="D39" i="140"/>
  <c r="W43" i="125"/>
  <c r="V43" i="125"/>
  <c r="U43" i="125"/>
  <c r="S43" i="125"/>
  <c r="R43" i="125"/>
  <c r="Q43" i="125"/>
  <c r="P43" i="125"/>
  <c r="O43" i="125"/>
  <c r="M43" i="125"/>
  <c r="L43" i="125"/>
  <c r="K43" i="125"/>
  <c r="J43" i="125"/>
  <c r="I43" i="125"/>
  <c r="F43" i="125"/>
  <c r="E43" i="125"/>
  <c r="D43" i="125"/>
  <c r="W42" i="125"/>
  <c r="V42" i="125"/>
  <c r="U42" i="125"/>
  <c r="R42" i="125"/>
  <c r="Q42" i="125"/>
  <c r="P42" i="125"/>
  <c r="O42" i="125"/>
  <c r="M42" i="125"/>
  <c r="L42" i="125"/>
  <c r="K42" i="125"/>
  <c r="J42" i="125"/>
  <c r="I42" i="125"/>
  <c r="F42" i="125"/>
  <c r="E42" i="125"/>
  <c r="D42" i="125"/>
  <c r="W39" i="125"/>
  <c r="W45" i="125" s="1"/>
  <c r="V39" i="125"/>
  <c r="V45" i="125" s="1"/>
  <c r="U39" i="125"/>
  <c r="U45" i="125" s="1"/>
  <c r="S39" i="125"/>
  <c r="R39" i="125"/>
  <c r="R45" i="125" s="1"/>
  <c r="Q39" i="125"/>
  <c r="Q45" i="125" s="1"/>
  <c r="P39" i="125"/>
  <c r="O39" i="125"/>
  <c r="N39" i="125"/>
  <c r="M39" i="125"/>
  <c r="L39" i="125"/>
  <c r="L45" i="125" s="1"/>
  <c r="K39" i="125"/>
  <c r="J39" i="125"/>
  <c r="J45" i="125" s="1"/>
  <c r="I39" i="125"/>
  <c r="I45" i="125" s="1"/>
  <c r="F39" i="125"/>
  <c r="F45" i="125" s="1"/>
  <c r="E39" i="125"/>
  <c r="E45" i="125" s="1"/>
  <c r="D39" i="125"/>
  <c r="D45" i="125" s="1"/>
  <c r="W43" i="139"/>
  <c r="V43" i="139"/>
  <c r="U43" i="139"/>
  <c r="S43" i="139"/>
  <c r="R43" i="139"/>
  <c r="Q43" i="139"/>
  <c r="P43" i="139"/>
  <c r="O43" i="139"/>
  <c r="M43" i="139"/>
  <c r="L43" i="139"/>
  <c r="K43" i="139"/>
  <c r="J43" i="139"/>
  <c r="I43" i="139"/>
  <c r="F43" i="139"/>
  <c r="E43" i="139"/>
  <c r="D43" i="139"/>
  <c r="W42" i="139"/>
  <c r="V42" i="139"/>
  <c r="U42" i="139"/>
  <c r="R42" i="139"/>
  <c r="Q42" i="139"/>
  <c r="P42" i="139"/>
  <c r="O42" i="139"/>
  <c r="L42" i="139"/>
  <c r="K42" i="139"/>
  <c r="J42" i="139"/>
  <c r="I42" i="139"/>
  <c r="F42" i="139"/>
  <c r="E42" i="139"/>
  <c r="D42" i="139"/>
  <c r="W39" i="139"/>
  <c r="W45" i="139" s="1"/>
  <c r="V39" i="139"/>
  <c r="V45" i="139" s="1"/>
  <c r="U39" i="139"/>
  <c r="U45" i="139" s="1"/>
  <c r="S39" i="139"/>
  <c r="R39" i="139"/>
  <c r="R45" i="139" s="1"/>
  <c r="Q39" i="139"/>
  <c r="P39" i="139"/>
  <c r="P45" i="139" s="1"/>
  <c r="O39" i="139"/>
  <c r="O45" i="139" s="1"/>
  <c r="N39" i="139"/>
  <c r="M39" i="139"/>
  <c r="M45" i="139" s="1"/>
  <c r="L39" i="139"/>
  <c r="L45" i="139" s="1"/>
  <c r="K39" i="139"/>
  <c r="J39" i="139"/>
  <c r="J45" i="139" s="1"/>
  <c r="I39" i="139"/>
  <c r="F39" i="139"/>
  <c r="F45" i="139" s="1"/>
  <c r="E39" i="139"/>
  <c r="E45" i="139" s="1"/>
  <c r="D39" i="139"/>
  <c r="D45" i="139" s="1"/>
  <c r="W43" i="124"/>
  <c r="V43" i="124"/>
  <c r="U43" i="124"/>
  <c r="S43" i="124"/>
  <c r="R43" i="124"/>
  <c r="Q43" i="124"/>
  <c r="P43" i="124"/>
  <c r="O43" i="124"/>
  <c r="M43" i="124"/>
  <c r="L43" i="124"/>
  <c r="K43" i="124"/>
  <c r="J43" i="124"/>
  <c r="I43" i="124"/>
  <c r="F43" i="124"/>
  <c r="E43" i="124"/>
  <c r="D43" i="124"/>
  <c r="W42" i="124"/>
  <c r="V42" i="124"/>
  <c r="U42" i="124"/>
  <c r="R42" i="124"/>
  <c r="Q42" i="124"/>
  <c r="P42" i="124"/>
  <c r="O42" i="124"/>
  <c r="L42" i="124"/>
  <c r="K42" i="124"/>
  <c r="J42" i="124"/>
  <c r="I42" i="124"/>
  <c r="F42" i="124"/>
  <c r="E42" i="124"/>
  <c r="D42" i="124"/>
  <c r="W39" i="124"/>
  <c r="W45" i="124" s="1"/>
  <c r="V39" i="124"/>
  <c r="V45" i="124" s="1"/>
  <c r="U39" i="124"/>
  <c r="U45" i="124" s="1"/>
  <c r="S39" i="124"/>
  <c r="R39" i="124"/>
  <c r="R45" i="124" s="1"/>
  <c r="Q39" i="124"/>
  <c r="Q45" i="124" s="1"/>
  <c r="P39" i="124"/>
  <c r="N39" i="124"/>
  <c r="M39" i="124"/>
  <c r="L39" i="124"/>
  <c r="K39" i="124"/>
  <c r="J39" i="124"/>
  <c r="I39" i="124"/>
  <c r="F39" i="124"/>
  <c r="F45" i="124" s="1"/>
  <c r="E39" i="124"/>
  <c r="E45" i="124" s="1"/>
  <c r="D39" i="124"/>
  <c r="W43" i="123"/>
  <c r="V43" i="123"/>
  <c r="U43" i="123"/>
  <c r="R43" i="123"/>
  <c r="Q43" i="123"/>
  <c r="P43" i="123"/>
  <c r="O43" i="123"/>
  <c r="M43" i="123"/>
  <c r="L43" i="123"/>
  <c r="K43" i="123"/>
  <c r="J43" i="123"/>
  <c r="I43" i="123"/>
  <c r="F43" i="123"/>
  <c r="E43" i="123"/>
  <c r="D43" i="123"/>
  <c r="W42" i="123"/>
  <c r="V42" i="123"/>
  <c r="U42" i="123"/>
  <c r="R42" i="123"/>
  <c r="Q42" i="123"/>
  <c r="P42" i="123"/>
  <c r="O42" i="123"/>
  <c r="L42" i="123"/>
  <c r="K42" i="123"/>
  <c r="J42" i="123"/>
  <c r="I42" i="123"/>
  <c r="F42" i="123"/>
  <c r="E42" i="123"/>
  <c r="D42" i="123"/>
  <c r="W45" i="123"/>
  <c r="V45" i="123"/>
  <c r="U45" i="123"/>
  <c r="R45" i="123"/>
  <c r="Q45" i="123"/>
  <c r="P45" i="123"/>
  <c r="O45" i="123"/>
  <c r="N39" i="123"/>
  <c r="M39" i="123"/>
  <c r="L39" i="123"/>
  <c r="K39" i="123"/>
  <c r="K45" i="123" s="1"/>
  <c r="J39" i="123"/>
  <c r="J45" i="123" s="1"/>
  <c r="I39" i="123"/>
  <c r="I45" i="123" s="1"/>
  <c r="F39" i="123"/>
  <c r="F45" i="123" s="1"/>
  <c r="E39" i="123"/>
  <c r="E45" i="123" s="1"/>
  <c r="D39" i="123"/>
  <c r="D45" i="123" s="1"/>
  <c r="W43" i="122"/>
  <c r="V43" i="122"/>
  <c r="U43" i="122"/>
  <c r="R43" i="122"/>
  <c r="Q43" i="122"/>
  <c r="P43" i="122"/>
  <c r="O43" i="122"/>
  <c r="M43" i="122"/>
  <c r="L43" i="122"/>
  <c r="K43" i="122"/>
  <c r="J43" i="122"/>
  <c r="I43" i="122"/>
  <c r="F43" i="122"/>
  <c r="E43" i="122"/>
  <c r="D43" i="122"/>
  <c r="W42" i="122"/>
  <c r="V42" i="122"/>
  <c r="U42" i="122"/>
  <c r="R42" i="122"/>
  <c r="Q42" i="122"/>
  <c r="P42" i="122"/>
  <c r="O42" i="122"/>
  <c r="M42" i="122"/>
  <c r="L42" i="122"/>
  <c r="K42" i="122"/>
  <c r="J42" i="122"/>
  <c r="I42" i="122"/>
  <c r="F42" i="122"/>
  <c r="E42" i="122"/>
  <c r="D42" i="122"/>
  <c r="W39" i="122"/>
  <c r="W45" i="122" s="1"/>
  <c r="V39" i="122"/>
  <c r="V45" i="122" s="1"/>
  <c r="U39" i="122"/>
  <c r="U45" i="122" s="1"/>
  <c r="S39" i="122"/>
  <c r="R39" i="122"/>
  <c r="R45" i="122" s="1"/>
  <c r="Q45" i="122"/>
  <c r="P45" i="122"/>
  <c r="N39" i="122"/>
  <c r="M45" i="122"/>
  <c r="L45" i="122"/>
  <c r="K39" i="122"/>
  <c r="K45" i="122" s="1"/>
  <c r="J39" i="122"/>
  <c r="J45" i="122" s="1"/>
  <c r="I39" i="122"/>
  <c r="I45" i="122" s="1"/>
  <c r="F39" i="122"/>
  <c r="F45" i="122" s="1"/>
  <c r="E39" i="122"/>
  <c r="E45" i="122" s="1"/>
  <c r="D39" i="122"/>
  <c r="D45" i="122" s="1"/>
  <c r="Y10" i="121"/>
  <c r="AB10" i="121"/>
  <c r="AC10" i="121"/>
  <c r="Y12" i="121"/>
  <c r="Z12" i="121"/>
  <c r="AB12" i="121"/>
  <c r="AC12" i="121"/>
  <c r="AD12" i="121"/>
  <c r="Y14" i="121"/>
  <c r="Z14" i="121"/>
  <c r="AB14" i="121"/>
  <c r="AC14" i="121"/>
  <c r="AD14" i="121"/>
  <c r="Y16" i="121"/>
  <c r="Z16" i="121"/>
  <c r="AB16" i="121"/>
  <c r="AC16" i="121"/>
  <c r="AD16" i="121"/>
  <c r="Y18" i="121"/>
  <c r="Z18" i="121"/>
  <c r="AB18" i="121"/>
  <c r="AC18" i="121"/>
  <c r="AD18" i="121"/>
  <c r="Y20" i="121"/>
  <c r="Z20" i="121"/>
  <c r="AB20" i="121"/>
  <c r="AC20" i="121"/>
  <c r="AD20" i="121"/>
  <c r="Y22" i="121"/>
  <c r="Z22" i="121"/>
  <c r="AB22" i="121"/>
  <c r="AC22" i="121"/>
  <c r="AD22" i="121"/>
  <c r="Y24" i="121"/>
  <c r="Z24" i="121"/>
  <c r="AB24" i="121"/>
  <c r="AC24" i="121"/>
  <c r="AD24" i="121"/>
  <c r="Y26" i="121"/>
  <c r="Z26" i="121"/>
  <c r="AB26" i="121"/>
  <c r="AC26" i="121"/>
  <c r="AD26" i="121"/>
  <c r="Y28" i="121"/>
  <c r="Z28" i="121"/>
  <c r="AB28" i="121"/>
  <c r="AC28" i="121"/>
  <c r="AD28" i="121"/>
  <c r="Y30" i="121"/>
  <c r="Z30" i="121"/>
  <c r="AB30" i="121"/>
  <c r="AC30" i="121"/>
  <c r="AD30" i="121"/>
  <c r="Y32" i="121"/>
  <c r="Z32" i="121"/>
  <c r="AB32" i="121"/>
  <c r="AC32" i="121"/>
  <c r="AD32" i="121"/>
  <c r="E39" i="121"/>
  <c r="L39" i="121"/>
  <c r="O40" i="121" s="1"/>
  <c r="M39" i="121"/>
  <c r="P40" i="121" s="1"/>
  <c r="Q39" i="121"/>
  <c r="R39" i="121"/>
  <c r="S39" i="121"/>
  <c r="U39" i="121"/>
  <c r="V39" i="121"/>
  <c r="W39" i="121"/>
  <c r="D39" i="121"/>
  <c r="O214" i="24"/>
  <c r="Q214" i="24" s="1"/>
  <c r="O458" i="24"/>
  <c r="Q458" i="24" s="1"/>
  <c r="O457" i="24"/>
  <c r="Q457" i="24" s="1"/>
  <c r="P456" i="24"/>
  <c r="R456" i="24" s="1"/>
  <c r="O456" i="24"/>
  <c r="Q456" i="24" s="1"/>
  <c r="O455" i="24"/>
  <c r="Q455" i="24" s="1"/>
  <c r="O454" i="24"/>
  <c r="Q454" i="24" s="1"/>
  <c r="P453" i="24"/>
  <c r="R453" i="24" s="1"/>
  <c r="O453" i="24"/>
  <c r="Q453" i="24" s="1"/>
  <c r="O452" i="24"/>
  <c r="Q452" i="24" s="1"/>
  <c r="O451" i="24"/>
  <c r="Q451" i="24" s="1"/>
  <c r="P450" i="24"/>
  <c r="R450" i="24" s="1"/>
  <c r="O450" i="24"/>
  <c r="Q450" i="24" s="1"/>
  <c r="O449" i="24"/>
  <c r="Q449" i="24" s="1"/>
  <c r="O448" i="24"/>
  <c r="Q448" i="24" s="1"/>
  <c r="P447" i="24"/>
  <c r="R447" i="24" s="1"/>
  <c r="O447" i="24"/>
  <c r="Q447" i="24" s="1"/>
  <c r="O446" i="24"/>
  <c r="Q446" i="24" s="1"/>
  <c r="P444" i="24"/>
  <c r="R444" i="24" s="1"/>
  <c r="O443" i="24"/>
  <c r="Q443" i="24" s="1"/>
  <c r="O442" i="24"/>
  <c r="Q442" i="24" s="1"/>
  <c r="P441" i="24"/>
  <c r="R441" i="24" s="1"/>
  <c r="O441" i="24"/>
  <c r="Q441" i="24" s="1"/>
  <c r="O440" i="24"/>
  <c r="Q440" i="24" s="1"/>
  <c r="O439" i="24"/>
  <c r="Q439" i="24" s="1"/>
  <c r="P438" i="24"/>
  <c r="R438" i="24" s="1"/>
  <c r="O438" i="24"/>
  <c r="Q438" i="24" s="1"/>
  <c r="O437" i="24"/>
  <c r="Q437" i="24" s="1"/>
  <c r="O436" i="24"/>
  <c r="Q436" i="24" s="1"/>
  <c r="P435" i="24"/>
  <c r="R435" i="24" s="1"/>
  <c r="Q435" i="24"/>
  <c r="O434" i="24"/>
  <c r="Q434" i="24" s="1"/>
  <c r="O433" i="24"/>
  <c r="Q433" i="24" s="1"/>
  <c r="P432" i="24"/>
  <c r="R432" i="24" s="1"/>
  <c r="Q432" i="24"/>
  <c r="O431" i="24"/>
  <c r="Q431" i="24" s="1"/>
  <c r="O430" i="24"/>
  <c r="Q430" i="24" s="1"/>
  <c r="P429" i="24"/>
  <c r="R429" i="24" s="1"/>
  <c r="O429" i="24"/>
  <c r="Q429" i="24" s="1"/>
  <c r="O428" i="24"/>
  <c r="Q428" i="24" s="1"/>
  <c r="O427" i="24"/>
  <c r="Q427" i="24" s="1"/>
  <c r="P426" i="24"/>
  <c r="R426" i="24" s="1"/>
  <c r="O426" i="24"/>
  <c r="Q426" i="24" s="1"/>
  <c r="Q425" i="24"/>
  <c r="P423" i="24"/>
  <c r="R423" i="24" s="1"/>
  <c r="O423" i="24"/>
  <c r="Q423" i="24" s="1"/>
  <c r="O400" i="24"/>
  <c r="Q400" i="24" s="1"/>
  <c r="O399" i="24"/>
  <c r="Q399" i="24" s="1"/>
  <c r="R398" i="24"/>
  <c r="O398" i="24"/>
  <c r="Q398" i="24" s="1"/>
  <c r="O397" i="24"/>
  <c r="Q397" i="24" s="1"/>
  <c r="O396" i="24"/>
  <c r="Q396" i="24" s="1"/>
  <c r="P395" i="24"/>
  <c r="R395" i="24" s="1"/>
  <c r="O395" i="24"/>
  <c r="Q395" i="24" s="1"/>
  <c r="O394" i="24"/>
  <c r="Q394" i="24" s="1"/>
  <c r="O393" i="24"/>
  <c r="Q393" i="24" s="1"/>
  <c r="P392" i="24"/>
  <c r="R392" i="24" s="1"/>
  <c r="O392" i="24"/>
  <c r="Q392" i="24" s="1"/>
  <c r="O391" i="24"/>
  <c r="Q391" i="24" s="1"/>
  <c r="O390" i="24"/>
  <c r="Q390" i="24" s="1"/>
  <c r="P389" i="24"/>
  <c r="R389" i="24" s="1"/>
  <c r="O389" i="24"/>
  <c r="Q389" i="24" s="1"/>
  <c r="O388" i="24"/>
  <c r="Q388" i="24" s="1"/>
  <c r="O387" i="24"/>
  <c r="Q387" i="24" s="1"/>
  <c r="P386" i="24"/>
  <c r="R386" i="24" s="1"/>
  <c r="O386" i="24"/>
  <c r="Q386" i="24" s="1"/>
  <c r="O385" i="24"/>
  <c r="Q385" i="24" s="1"/>
  <c r="O384" i="24"/>
  <c r="Q384" i="24" s="1"/>
  <c r="P383" i="24"/>
  <c r="R383" i="24" s="1"/>
  <c r="O383" i="24"/>
  <c r="Q383" i="24" s="1"/>
  <c r="O382" i="24"/>
  <c r="Q382" i="24" s="1"/>
  <c r="O381" i="24"/>
  <c r="Q381" i="24" s="1"/>
  <c r="P380" i="24"/>
  <c r="R380" i="24" s="1"/>
  <c r="O380" i="24"/>
  <c r="Q380" i="24" s="1"/>
  <c r="O379" i="24"/>
  <c r="Q379" i="24" s="1"/>
  <c r="O378" i="24"/>
  <c r="Q378" i="24" s="1"/>
  <c r="P377" i="24"/>
  <c r="R377" i="24" s="1"/>
  <c r="O377" i="24"/>
  <c r="Q377" i="24" s="1"/>
  <c r="O376" i="24"/>
  <c r="Q376" i="24" s="1"/>
  <c r="O375" i="24"/>
  <c r="Q375" i="24" s="1"/>
  <c r="P374" i="24"/>
  <c r="R374" i="24" s="1"/>
  <c r="O374" i="24"/>
  <c r="Q374" i="24" s="1"/>
  <c r="O372" i="24"/>
  <c r="Q372" i="24" s="1"/>
  <c r="P371" i="24"/>
  <c r="R371" i="24" s="1"/>
  <c r="O371" i="24"/>
  <c r="Q371" i="24" s="1"/>
  <c r="O370" i="24"/>
  <c r="Q370" i="24" s="1"/>
  <c r="O369" i="24"/>
  <c r="Q369" i="24" s="1"/>
  <c r="P368" i="24"/>
  <c r="R368" i="24" s="1"/>
  <c r="O368" i="24"/>
  <c r="Q368" i="24" s="1"/>
  <c r="O367" i="24"/>
  <c r="Q367" i="24" s="1"/>
  <c r="O366" i="24"/>
  <c r="Q366" i="24" s="1"/>
  <c r="P365" i="24"/>
  <c r="R365" i="24" s="1"/>
  <c r="O365" i="24"/>
  <c r="Q365" i="24" s="1"/>
  <c r="O342" i="24"/>
  <c r="Q342" i="24" s="1"/>
  <c r="O341" i="24"/>
  <c r="Q341" i="24" s="1"/>
  <c r="P340" i="24"/>
  <c r="R340" i="24" s="1"/>
  <c r="O340" i="24"/>
  <c r="Q340" i="24" s="1"/>
  <c r="O339" i="24"/>
  <c r="Q339" i="24" s="1"/>
  <c r="O338" i="24"/>
  <c r="Q338" i="24" s="1"/>
  <c r="P337" i="24"/>
  <c r="R337" i="24" s="1"/>
  <c r="O337" i="24"/>
  <c r="Q337" i="24" s="1"/>
  <c r="O336" i="24"/>
  <c r="Q336" i="24" s="1"/>
  <c r="O335" i="24"/>
  <c r="Q335" i="24" s="1"/>
  <c r="P334" i="24"/>
  <c r="R334" i="24" s="1"/>
  <c r="O334" i="24"/>
  <c r="Q334" i="24" s="1"/>
  <c r="O333" i="24"/>
  <c r="Q333" i="24" s="1"/>
  <c r="O332" i="24"/>
  <c r="Q332" i="24" s="1"/>
  <c r="P331" i="24"/>
  <c r="R331" i="24" s="1"/>
  <c r="O331" i="24"/>
  <c r="Q331" i="24" s="1"/>
  <c r="O330" i="24"/>
  <c r="Q330" i="24" s="1"/>
  <c r="O329" i="24"/>
  <c r="Q329" i="24" s="1"/>
  <c r="P328" i="24"/>
  <c r="R328" i="24" s="1"/>
  <c r="O328" i="24"/>
  <c r="Q328" i="24" s="1"/>
  <c r="O327" i="24"/>
  <c r="Q327" i="24" s="1"/>
  <c r="O326" i="24"/>
  <c r="Q326" i="24" s="1"/>
  <c r="P325" i="24"/>
  <c r="R325" i="24" s="1"/>
  <c r="O325" i="24"/>
  <c r="Q325" i="24" s="1"/>
  <c r="O324" i="24"/>
  <c r="Q324" i="24" s="1"/>
  <c r="O323" i="24"/>
  <c r="Q323" i="24" s="1"/>
  <c r="P322" i="24"/>
  <c r="R322" i="24" s="1"/>
  <c r="O322" i="24"/>
  <c r="Q322" i="24" s="1"/>
  <c r="O321" i="24"/>
  <c r="Q321" i="24" s="1"/>
  <c r="O320" i="24"/>
  <c r="Q320" i="24" s="1"/>
  <c r="P319" i="24"/>
  <c r="R319" i="24" s="1"/>
  <c r="O319" i="24"/>
  <c r="Q319" i="24" s="1"/>
  <c r="O318" i="24"/>
  <c r="Q318" i="24" s="1"/>
  <c r="O317" i="24"/>
  <c r="Q317" i="24" s="1"/>
  <c r="P316" i="24"/>
  <c r="R316" i="24" s="1"/>
  <c r="O316" i="24"/>
  <c r="Q316" i="24" s="1"/>
  <c r="O315" i="24"/>
  <c r="Q315" i="24" s="1"/>
  <c r="O314" i="24"/>
  <c r="Q314" i="24" s="1"/>
  <c r="P313" i="24"/>
  <c r="R313" i="24" s="1"/>
  <c r="O313" i="24"/>
  <c r="Q313" i="24" s="1"/>
  <c r="O312" i="24"/>
  <c r="Q312" i="24" s="1"/>
  <c r="O311" i="24"/>
  <c r="Q311" i="24" s="1"/>
  <c r="P310" i="24"/>
  <c r="R310" i="24" s="1"/>
  <c r="O310" i="24"/>
  <c r="Q310" i="24" s="1"/>
  <c r="O308" i="24"/>
  <c r="Q308" i="24" s="1"/>
  <c r="P307" i="24"/>
  <c r="R307" i="24" s="1"/>
  <c r="O307" i="24"/>
  <c r="Q307" i="24" s="1"/>
  <c r="O284" i="24"/>
  <c r="Q284" i="24" s="1"/>
  <c r="O283" i="24"/>
  <c r="Q283" i="24" s="1"/>
  <c r="P282" i="24"/>
  <c r="R282" i="24" s="1"/>
  <c r="O282" i="24"/>
  <c r="Q282" i="24" s="1"/>
  <c r="O281" i="24"/>
  <c r="Q281" i="24" s="1"/>
  <c r="O280" i="24"/>
  <c r="Q280" i="24" s="1"/>
  <c r="P279" i="24"/>
  <c r="R279" i="24" s="1"/>
  <c r="O279" i="24"/>
  <c r="Q279" i="24" s="1"/>
  <c r="O278" i="24"/>
  <c r="Q278" i="24" s="1"/>
  <c r="O277" i="24"/>
  <c r="Q277" i="24" s="1"/>
  <c r="P276" i="24"/>
  <c r="R276" i="24" s="1"/>
  <c r="O276" i="24"/>
  <c r="Q276" i="24" s="1"/>
  <c r="O275" i="24"/>
  <c r="Q275" i="24" s="1"/>
  <c r="O274" i="24"/>
  <c r="Q274" i="24" s="1"/>
  <c r="P273" i="24"/>
  <c r="R273" i="24" s="1"/>
  <c r="O273" i="24"/>
  <c r="Q273" i="24" s="1"/>
  <c r="O272" i="24"/>
  <c r="Q272" i="24" s="1"/>
  <c r="O271" i="24"/>
  <c r="Q271" i="24" s="1"/>
  <c r="P270" i="24"/>
  <c r="R270" i="24" s="1"/>
  <c r="O270" i="24"/>
  <c r="Q270" i="24" s="1"/>
  <c r="O269" i="24"/>
  <c r="Q269" i="24" s="1"/>
  <c r="O268" i="24"/>
  <c r="Q268" i="24" s="1"/>
  <c r="P267" i="24"/>
  <c r="R267" i="24" s="1"/>
  <c r="O267" i="24"/>
  <c r="Q267" i="24" s="1"/>
  <c r="O266" i="24"/>
  <c r="Q266" i="24" s="1"/>
  <c r="O265" i="24"/>
  <c r="Q265" i="24" s="1"/>
  <c r="P264" i="24"/>
  <c r="R264" i="24" s="1"/>
  <c r="O264" i="24"/>
  <c r="Q264" i="24" s="1"/>
  <c r="O263" i="24"/>
  <c r="Q263" i="24" s="1"/>
  <c r="O262" i="24"/>
  <c r="Q262" i="24" s="1"/>
  <c r="P261" i="24"/>
  <c r="R261" i="24" s="1"/>
  <c r="O261" i="24"/>
  <c r="Q261" i="24" s="1"/>
  <c r="O260" i="24"/>
  <c r="Q260" i="24" s="1"/>
  <c r="O259" i="24"/>
  <c r="Q259" i="24" s="1"/>
  <c r="P258" i="24"/>
  <c r="R258" i="24" s="1"/>
  <c r="O258" i="24"/>
  <c r="Q258" i="24" s="1"/>
  <c r="O257" i="24"/>
  <c r="Q257" i="24" s="1"/>
  <c r="O256" i="24"/>
  <c r="Q256" i="24" s="1"/>
  <c r="P255" i="24"/>
  <c r="R255" i="24" s="1"/>
  <c r="O255" i="24"/>
  <c r="Q255" i="24" s="1"/>
  <c r="O254" i="24"/>
  <c r="Q254" i="24" s="1"/>
  <c r="O253" i="24"/>
  <c r="Q253" i="24" s="1"/>
  <c r="P252" i="24"/>
  <c r="R252" i="24" s="1"/>
  <c r="O252" i="24"/>
  <c r="Q252" i="24" s="1"/>
  <c r="O251" i="24"/>
  <c r="Q251" i="24" s="1"/>
  <c r="O250" i="24"/>
  <c r="Q250" i="24" s="1"/>
  <c r="P249" i="24"/>
  <c r="R249" i="24" s="1"/>
  <c r="O249" i="24"/>
  <c r="Q249" i="24" s="1"/>
  <c r="O226" i="24"/>
  <c r="Q226" i="24" s="1"/>
  <c r="O225" i="24"/>
  <c r="Q225" i="24" s="1"/>
  <c r="R224" i="24"/>
  <c r="Q224" i="24"/>
  <c r="O223" i="24"/>
  <c r="Q223" i="24" s="1"/>
  <c r="O222" i="24"/>
  <c r="Q222" i="24" s="1"/>
  <c r="P221" i="24"/>
  <c r="R221" i="24" s="1"/>
  <c r="O221" i="24"/>
  <c r="Q221" i="24" s="1"/>
  <c r="O220" i="24"/>
  <c r="Q220" i="24" s="1"/>
  <c r="O219" i="24"/>
  <c r="Q219" i="24" s="1"/>
  <c r="P218" i="24"/>
  <c r="R218" i="24" s="1"/>
  <c r="O218" i="24"/>
  <c r="Q218" i="24" s="1"/>
  <c r="O217" i="24"/>
  <c r="Q217" i="24" s="1"/>
  <c r="O216" i="24"/>
  <c r="Q216" i="24" s="1"/>
  <c r="P215" i="24"/>
  <c r="R215" i="24" s="1"/>
  <c r="O215" i="24"/>
  <c r="Q215" i="24" s="1"/>
  <c r="O213" i="24"/>
  <c r="Q213" i="24" s="1"/>
  <c r="P212" i="24"/>
  <c r="R212" i="24" s="1"/>
  <c r="O212" i="24"/>
  <c r="Q212" i="24" s="1"/>
  <c r="O211" i="24"/>
  <c r="Q211" i="24" s="1"/>
  <c r="O210" i="24"/>
  <c r="Q210" i="24" s="1"/>
  <c r="P209" i="24"/>
  <c r="R209" i="24" s="1"/>
  <c r="Q209" i="24"/>
  <c r="O208" i="24"/>
  <c r="Q208" i="24" s="1"/>
  <c r="O207" i="24"/>
  <c r="Q207" i="24" s="1"/>
  <c r="P206" i="24"/>
  <c r="R206" i="24" s="1"/>
  <c r="O206" i="24"/>
  <c r="Q206" i="24" s="1"/>
  <c r="O205" i="24"/>
  <c r="Q205" i="24" s="1"/>
  <c r="O204" i="24"/>
  <c r="Q204" i="24" s="1"/>
  <c r="P203" i="24"/>
  <c r="R203" i="24" s="1"/>
  <c r="O203" i="24"/>
  <c r="Q203" i="24" s="1"/>
  <c r="O202" i="24"/>
  <c r="Q202" i="24" s="1"/>
  <c r="O201" i="24"/>
  <c r="Q201" i="24" s="1"/>
  <c r="P200" i="24"/>
  <c r="R200" i="24" s="1"/>
  <c r="O200" i="24"/>
  <c r="Q200" i="24" s="1"/>
  <c r="O199" i="24"/>
  <c r="Q199" i="24" s="1"/>
  <c r="O198" i="24"/>
  <c r="Q198" i="24" s="1"/>
  <c r="P197" i="24"/>
  <c r="R197" i="24" s="1"/>
  <c r="Q197" i="24"/>
  <c r="O196" i="24"/>
  <c r="Q196" i="24" s="1"/>
  <c r="O195" i="24"/>
  <c r="Q195" i="24" s="1"/>
  <c r="P194" i="24"/>
  <c r="R194" i="24" s="1"/>
  <c r="O194" i="24"/>
  <c r="Q194" i="24" s="1"/>
  <c r="O193" i="24"/>
  <c r="Q193" i="24" s="1"/>
  <c r="O192" i="24"/>
  <c r="Q192" i="24" s="1"/>
  <c r="P191" i="24"/>
  <c r="R191" i="24" s="1"/>
  <c r="O191" i="24"/>
  <c r="Q191" i="24" s="1"/>
  <c r="O168" i="24"/>
  <c r="Q168" i="24" s="1"/>
  <c r="O167" i="24"/>
  <c r="Q167" i="24" s="1"/>
  <c r="P166" i="24"/>
  <c r="R166" i="24" s="1"/>
  <c r="Q166" i="24"/>
  <c r="O165" i="24"/>
  <c r="Q165" i="24" s="1"/>
  <c r="O164" i="24"/>
  <c r="Q164" i="24" s="1"/>
  <c r="R163" i="24"/>
  <c r="O163" i="24"/>
  <c r="Q163" i="24" s="1"/>
  <c r="O162" i="24"/>
  <c r="Q162" i="24" s="1"/>
  <c r="O161" i="24"/>
  <c r="Q161" i="24" s="1"/>
  <c r="P160" i="24"/>
  <c r="R160" i="24" s="1"/>
  <c r="O160" i="24"/>
  <c r="Q160" i="24" s="1"/>
  <c r="O159" i="24"/>
  <c r="Q159" i="24" s="1"/>
  <c r="O158" i="24"/>
  <c r="Q158" i="24" s="1"/>
  <c r="P157" i="24"/>
  <c r="R157" i="24" s="1"/>
  <c r="O157" i="24"/>
  <c r="Q157" i="24" s="1"/>
  <c r="O156" i="24"/>
  <c r="Q156" i="24" s="1"/>
  <c r="O155" i="24"/>
  <c r="Q155" i="24" s="1"/>
  <c r="P154" i="24"/>
  <c r="R154" i="24" s="1"/>
  <c r="O154" i="24"/>
  <c r="Q154" i="24" s="1"/>
  <c r="O153" i="24"/>
  <c r="Q153" i="24" s="1"/>
  <c r="O152" i="24"/>
  <c r="Q152" i="24" s="1"/>
  <c r="P151" i="24"/>
  <c r="R151" i="24" s="1"/>
  <c r="O151" i="24"/>
  <c r="Q151" i="24" s="1"/>
  <c r="O150" i="24"/>
  <c r="Q150" i="24" s="1"/>
  <c r="O149" i="24"/>
  <c r="Q149" i="24" s="1"/>
  <c r="P148" i="24"/>
  <c r="R148" i="24" s="1"/>
  <c r="O148" i="24"/>
  <c r="Q148" i="24" s="1"/>
  <c r="O147" i="24"/>
  <c r="Q147" i="24" s="1"/>
  <c r="O146" i="24"/>
  <c r="Q146" i="24" s="1"/>
  <c r="P145" i="24"/>
  <c r="R145" i="24" s="1"/>
  <c r="O145" i="24"/>
  <c r="Q145" i="24" s="1"/>
  <c r="O144" i="24"/>
  <c r="Q144" i="24" s="1"/>
  <c r="O143" i="24"/>
  <c r="Q143" i="24" s="1"/>
  <c r="P142" i="24"/>
  <c r="R142" i="24" s="1"/>
  <c r="O142" i="24"/>
  <c r="Q142" i="24" s="1"/>
  <c r="O141" i="24"/>
  <c r="Q141" i="24" s="1"/>
  <c r="O140" i="24"/>
  <c r="Q140" i="24" s="1"/>
  <c r="P139" i="24"/>
  <c r="R139" i="24" s="1"/>
  <c r="O139" i="24"/>
  <c r="Q139" i="24" s="1"/>
  <c r="O138" i="24"/>
  <c r="Q138" i="24" s="1"/>
  <c r="O137" i="24"/>
  <c r="Q137" i="24" s="1"/>
  <c r="P136" i="24"/>
  <c r="R136" i="24" s="1"/>
  <c r="O136" i="24"/>
  <c r="Q136" i="24" s="1"/>
  <c r="O135" i="24"/>
  <c r="Q135" i="24" s="1"/>
  <c r="O134" i="24"/>
  <c r="Q134" i="24" s="1"/>
  <c r="P133" i="24"/>
  <c r="R133" i="24" s="1"/>
  <c r="O133" i="24"/>
  <c r="Q133" i="24" s="1"/>
  <c r="O110" i="24"/>
  <c r="Q110" i="24" s="1"/>
  <c r="O109" i="24"/>
  <c r="Q109" i="24" s="1"/>
  <c r="P108" i="24"/>
  <c r="R108" i="24" s="1"/>
  <c r="O108" i="24"/>
  <c r="Q108" i="24" s="1"/>
  <c r="O107" i="24"/>
  <c r="Q107" i="24" s="1"/>
  <c r="O106" i="24"/>
  <c r="Q106" i="24" s="1"/>
  <c r="P105" i="24"/>
  <c r="R105" i="24" s="1"/>
  <c r="O105" i="24"/>
  <c r="Q105" i="24" s="1"/>
  <c r="O104" i="24"/>
  <c r="Q104" i="24" s="1"/>
  <c r="O103" i="24"/>
  <c r="Q103" i="24" s="1"/>
  <c r="P102" i="24"/>
  <c r="R102" i="24" s="1"/>
  <c r="O102" i="24"/>
  <c r="Q102" i="24" s="1"/>
  <c r="O101" i="24"/>
  <c r="Q101" i="24" s="1"/>
  <c r="O100" i="24"/>
  <c r="Q100" i="24" s="1"/>
  <c r="P99" i="24"/>
  <c r="R99" i="24" s="1"/>
  <c r="O99" i="24"/>
  <c r="Q99" i="24" s="1"/>
  <c r="O98" i="24"/>
  <c r="Q98" i="24" s="1"/>
  <c r="O97" i="24"/>
  <c r="Q97" i="24" s="1"/>
  <c r="P96" i="24"/>
  <c r="R96" i="24" s="1"/>
  <c r="O96" i="24"/>
  <c r="Q96" i="24" s="1"/>
  <c r="O95" i="24"/>
  <c r="Q95" i="24" s="1"/>
  <c r="O94" i="24"/>
  <c r="Q94" i="24" s="1"/>
  <c r="P93" i="24"/>
  <c r="R93" i="24" s="1"/>
  <c r="O93" i="24"/>
  <c r="Q93" i="24" s="1"/>
  <c r="O92" i="24"/>
  <c r="Q92" i="24" s="1"/>
  <c r="O91" i="24"/>
  <c r="Q91" i="24" s="1"/>
  <c r="P90" i="24"/>
  <c r="R90" i="24" s="1"/>
  <c r="O90" i="24"/>
  <c r="Q90" i="24" s="1"/>
  <c r="O89" i="24"/>
  <c r="Q89" i="24" s="1"/>
  <c r="O88" i="24"/>
  <c r="Q88" i="24" s="1"/>
  <c r="P87" i="24"/>
  <c r="R87" i="24" s="1"/>
  <c r="O87" i="24"/>
  <c r="Q87" i="24" s="1"/>
  <c r="O86" i="24"/>
  <c r="Q86" i="24" s="1"/>
  <c r="O85" i="24"/>
  <c r="Q85" i="24" s="1"/>
  <c r="P84" i="24"/>
  <c r="R84" i="24" s="1"/>
  <c r="O84" i="24"/>
  <c r="Q84" i="24" s="1"/>
  <c r="O83" i="24"/>
  <c r="Q83" i="24" s="1"/>
  <c r="O82" i="24"/>
  <c r="Q82" i="24" s="1"/>
  <c r="P81" i="24"/>
  <c r="R81" i="24" s="1"/>
  <c r="O81" i="24"/>
  <c r="Q81" i="24" s="1"/>
  <c r="O80" i="24"/>
  <c r="Q80" i="24" s="1"/>
  <c r="O79" i="24"/>
  <c r="Q79" i="24" s="1"/>
  <c r="P78" i="24"/>
  <c r="R78" i="24" s="1"/>
  <c r="Q78" i="24"/>
  <c r="O77" i="24"/>
  <c r="Q77" i="24" s="1"/>
  <c r="O76" i="24"/>
  <c r="Q76" i="24" s="1"/>
  <c r="P75" i="24"/>
  <c r="R75" i="24" s="1"/>
  <c r="Q17" i="24"/>
  <c r="P17" i="24"/>
  <c r="R17" i="24" s="1"/>
  <c r="O20" i="24"/>
  <c r="Q20" i="24" s="1"/>
  <c r="P20" i="24"/>
  <c r="R20" i="24" s="1"/>
  <c r="O22" i="24"/>
  <c r="Q22" i="24" s="1"/>
  <c r="O23" i="24"/>
  <c r="Q23" i="24" s="1"/>
  <c r="P23" i="24"/>
  <c r="R23" i="24" s="1"/>
  <c r="O25" i="24"/>
  <c r="Q25" i="24" s="1"/>
  <c r="O26" i="24"/>
  <c r="Q26" i="24" s="1"/>
  <c r="P26" i="24"/>
  <c r="R26" i="24" s="1"/>
  <c r="O28" i="24"/>
  <c r="Q28" i="24" s="1"/>
  <c r="P29" i="24"/>
  <c r="R29" i="24" s="1"/>
  <c r="O31" i="24"/>
  <c r="Q31" i="24" s="1"/>
  <c r="P32" i="24"/>
  <c r="R32" i="24" s="1"/>
  <c r="O34" i="24"/>
  <c r="Q34" i="24" s="1"/>
  <c r="Q35" i="24"/>
  <c r="P35" i="24"/>
  <c r="R35" i="24" s="1"/>
  <c r="O37" i="24"/>
  <c r="Q37" i="24" s="1"/>
  <c r="O38" i="24"/>
  <c r="Q38" i="24" s="1"/>
  <c r="P38" i="24"/>
  <c r="R38" i="24" s="1"/>
  <c r="O40" i="24"/>
  <c r="Q40" i="24" s="1"/>
  <c r="O41" i="24"/>
  <c r="Q41" i="24" s="1"/>
  <c r="P41" i="24"/>
  <c r="R41" i="24" s="1"/>
  <c r="O43" i="24"/>
  <c r="Q43" i="24" s="1"/>
  <c r="O44" i="24"/>
  <c r="Q44" i="24" s="1"/>
  <c r="P44" i="24"/>
  <c r="R44" i="24" s="1"/>
  <c r="O46" i="24"/>
  <c r="Q46" i="24" s="1"/>
  <c r="O47" i="24"/>
  <c r="Q47" i="24" s="1"/>
  <c r="P47" i="24"/>
  <c r="R47" i="24" s="1"/>
  <c r="O49" i="24"/>
  <c r="Q49" i="24" s="1"/>
  <c r="P50" i="24"/>
  <c r="R50" i="24" s="1"/>
  <c r="O52" i="24"/>
  <c r="Q52" i="24" s="1"/>
  <c r="X46" i="24"/>
  <c r="Z452" i="24"/>
  <c r="Z459" i="24" s="1"/>
  <c r="Z457" i="24"/>
  <c r="Z456" i="24"/>
  <c r="AH452" i="24"/>
  <c r="AG452" i="24"/>
  <c r="AE452" i="24"/>
  <c r="AD452" i="24"/>
  <c r="AC452" i="24"/>
  <c r="AB452" i="24"/>
  <c r="AA452" i="24"/>
  <c r="Y452" i="24"/>
  <c r="X452" i="24"/>
  <c r="AH394" i="24"/>
  <c r="AG394" i="24"/>
  <c r="AE394" i="24"/>
  <c r="AD394" i="24"/>
  <c r="AC394" i="24"/>
  <c r="AB394" i="24"/>
  <c r="AA394" i="24"/>
  <c r="Z394" i="24"/>
  <c r="Y394" i="24"/>
  <c r="X394" i="24"/>
  <c r="AH336" i="24"/>
  <c r="AG336" i="24"/>
  <c r="AE336" i="24"/>
  <c r="AD336" i="24"/>
  <c r="AC336" i="24"/>
  <c r="AB336" i="24"/>
  <c r="AA336" i="24"/>
  <c r="Z336" i="24"/>
  <c r="Y336" i="24"/>
  <c r="X336" i="24"/>
  <c r="AH278" i="24"/>
  <c r="AG278" i="24"/>
  <c r="AE278" i="24"/>
  <c r="AD278" i="24"/>
  <c r="AC278" i="24"/>
  <c r="AB278" i="24"/>
  <c r="AA278" i="24"/>
  <c r="Z278" i="24"/>
  <c r="Y278" i="24"/>
  <c r="X278" i="24"/>
  <c r="AH220" i="24"/>
  <c r="AG220" i="24"/>
  <c r="AE220" i="24"/>
  <c r="AD220" i="24"/>
  <c r="AC220" i="24"/>
  <c r="AB220" i="24"/>
  <c r="AA220" i="24"/>
  <c r="Z220" i="24"/>
  <c r="Y220" i="24"/>
  <c r="X220" i="24"/>
  <c r="AH162" i="24"/>
  <c r="AG162" i="24"/>
  <c r="AE162" i="24"/>
  <c r="AD162" i="24"/>
  <c r="AC162" i="24"/>
  <c r="AB162" i="24"/>
  <c r="AA162" i="24"/>
  <c r="Z162" i="24"/>
  <c r="Y162" i="24"/>
  <c r="X162" i="24"/>
  <c r="AH104" i="24"/>
  <c r="AG104" i="24"/>
  <c r="AE104" i="24"/>
  <c r="AD104" i="24"/>
  <c r="AC104" i="24"/>
  <c r="AB104" i="24"/>
  <c r="AA104" i="24"/>
  <c r="Z104" i="24"/>
  <c r="Y104" i="24"/>
  <c r="X104" i="24"/>
  <c r="Y46" i="24"/>
  <c r="Z46" i="24"/>
  <c r="AA46" i="24"/>
  <c r="AB46" i="24"/>
  <c r="AC46" i="24"/>
  <c r="AD46" i="24"/>
  <c r="AE46" i="24"/>
  <c r="AG46" i="24"/>
  <c r="S16" i="23"/>
  <c r="F59" i="23"/>
  <c r="G59" i="23"/>
  <c r="G66" i="23" s="1"/>
  <c r="H59" i="23"/>
  <c r="I59" i="23"/>
  <c r="I66" i="23" s="1"/>
  <c r="J59" i="23"/>
  <c r="K59" i="23"/>
  <c r="L59" i="23"/>
  <c r="M59" i="23"/>
  <c r="N59" i="23"/>
  <c r="O59" i="23"/>
  <c r="P59" i="23"/>
  <c r="D59" i="23"/>
  <c r="AH40" i="130"/>
  <c r="AL40" i="130" s="1"/>
  <c r="AG40" i="130"/>
  <c r="AK40" i="130" s="1"/>
  <c r="AF40" i="130"/>
  <c r="AJ40" i="130" s="1"/>
  <c r="AH39" i="130"/>
  <c r="AL39" i="130" s="1"/>
  <c r="AG39" i="130"/>
  <c r="AK39" i="130" s="1"/>
  <c r="AF39" i="130"/>
  <c r="AJ39" i="130" s="1"/>
  <c r="AE39" i="130"/>
  <c r="AI39" i="130" s="1"/>
  <c r="AH38" i="130"/>
  <c r="AL38" i="130" s="1"/>
  <c r="AG38" i="130"/>
  <c r="AK38" i="130" s="1"/>
  <c r="AF38" i="130"/>
  <c r="AJ38" i="130" s="1"/>
  <c r="AH37" i="130"/>
  <c r="AL37" i="130" s="1"/>
  <c r="AG37" i="130"/>
  <c r="AK37" i="130" s="1"/>
  <c r="AF37" i="130"/>
  <c r="AJ37" i="130" s="1"/>
  <c r="AE37" i="130"/>
  <c r="AI37" i="130" s="1"/>
  <c r="AH36" i="130"/>
  <c r="AL36" i="130" s="1"/>
  <c r="AG36" i="130"/>
  <c r="AK36" i="130" s="1"/>
  <c r="AF36" i="130"/>
  <c r="AJ36" i="130" s="1"/>
  <c r="AH35" i="130"/>
  <c r="AL35" i="130" s="1"/>
  <c r="AG35" i="130"/>
  <c r="AK35" i="130" s="1"/>
  <c r="AF35" i="130"/>
  <c r="AJ35" i="130" s="1"/>
  <c r="AE35" i="130"/>
  <c r="AI35" i="130" s="1"/>
  <c r="AH34" i="130"/>
  <c r="AL34" i="130" s="1"/>
  <c r="AG34" i="130"/>
  <c r="AK34" i="130" s="1"/>
  <c r="AF34" i="130"/>
  <c r="AJ34" i="130" s="1"/>
  <c r="AH33" i="130"/>
  <c r="AL33" i="130" s="1"/>
  <c r="AG33" i="130"/>
  <c r="AK33" i="130" s="1"/>
  <c r="AF33" i="130"/>
  <c r="AJ33" i="130" s="1"/>
  <c r="AE33" i="130"/>
  <c r="AI33" i="130" s="1"/>
  <c r="AH32" i="130"/>
  <c r="AL32" i="130" s="1"/>
  <c r="AG32" i="130"/>
  <c r="AK32" i="130" s="1"/>
  <c r="AF32" i="130"/>
  <c r="AJ32" i="130" s="1"/>
  <c r="AH31" i="130"/>
  <c r="AL31" i="130" s="1"/>
  <c r="AG31" i="130"/>
  <c r="AK31" i="130" s="1"/>
  <c r="AF31" i="130"/>
  <c r="AJ31" i="130" s="1"/>
  <c r="AE31" i="130"/>
  <c r="AI31" i="130" s="1"/>
  <c r="AH30" i="130"/>
  <c r="AL30" i="130" s="1"/>
  <c r="AG30" i="130"/>
  <c r="AK30" i="130" s="1"/>
  <c r="AF30" i="130"/>
  <c r="AJ30" i="130" s="1"/>
  <c r="AH29" i="130"/>
  <c r="AL29" i="130" s="1"/>
  <c r="AG29" i="130"/>
  <c r="AK29" i="130" s="1"/>
  <c r="AF29" i="130"/>
  <c r="AJ29" i="130" s="1"/>
  <c r="AE29" i="130"/>
  <c r="AI29" i="130" s="1"/>
  <c r="AH28" i="130"/>
  <c r="AL28" i="130" s="1"/>
  <c r="AG28" i="130"/>
  <c r="AK28" i="130" s="1"/>
  <c r="AF28" i="130"/>
  <c r="AJ28" i="130" s="1"/>
  <c r="AH27" i="130"/>
  <c r="AL27" i="130" s="1"/>
  <c r="AG27" i="130"/>
  <c r="AK27" i="130" s="1"/>
  <c r="AF27" i="130"/>
  <c r="AJ27" i="130" s="1"/>
  <c r="AE27" i="130"/>
  <c r="AI27" i="130" s="1"/>
  <c r="AH26" i="130"/>
  <c r="AL26" i="130" s="1"/>
  <c r="AG26" i="130"/>
  <c r="AK26" i="130" s="1"/>
  <c r="AF26" i="130"/>
  <c r="AJ26" i="130" s="1"/>
  <c r="AH25" i="130"/>
  <c r="AL25" i="130" s="1"/>
  <c r="AG25" i="130"/>
  <c r="AK25" i="130" s="1"/>
  <c r="AF25" i="130"/>
  <c r="AJ25" i="130" s="1"/>
  <c r="AE25" i="130"/>
  <c r="AI25" i="130" s="1"/>
  <c r="AH24" i="130"/>
  <c r="AL24" i="130" s="1"/>
  <c r="AG24" i="130"/>
  <c r="AK24" i="130" s="1"/>
  <c r="AF24" i="130"/>
  <c r="AJ24" i="130" s="1"/>
  <c r="AH23" i="130"/>
  <c r="AL23" i="130" s="1"/>
  <c r="AG23" i="130"/>
  <c r="AK23" i="130" s="1"/>
  <c r="AF23" i="130"/>
  <c r="AJ23" i="130" s="1"/>
  <c r="AE23" i="130"/>
  <c r="AI23" i="130" s="1"/>
  <c r="AH22" i="130"/>
  <c r="AL22" i="130" s="1"/>
  <c r="AG22" i="130"/>
  <c r="AK22" i="130" s="1"/>
  <c r="AF22" i="130"/>
  <c r="AJ22" i="130" s="1"/>
  <c r="AH21" i="130"/>
  <c r="AL21" i="130" s="1"/>
  <c r="AH20" i="130"/>
  <c r="AL20" i="130" s="1"/>
  <c r="AG20" i="130"/>
  <c r="AK20" i="130" s="1"/>
  <c r="AF20" i="130"/>
  <c r="AJ20" i="130" s="1"/>
  <c r="AH19" i="130"/>
  <c r="AL19" i="130" s="1"/>
  <c r="AG19" i="130"/>
  <c r="AK19" i="130" s="1"/>
  <c r="AF19" i="130"/>
  <c r="AJ19" i="130" s="1"/>
  <c r="AE19" i="130"/>
  <c r="AI19" i="130" s="1"/>
  <c r="AH18" i="130"/>
  <c r="AL18" i="130" s="1"/>
  <c r="AG18" i="130"/>
  <c r="AK18" i="130" s="1"/>
  <c r="AF18" i="130"/>
  <c r="AJ18" i="130" s="1"/>
  <c r="AH17" i="130"/>
  <c r="AL17" i="130" s="1"/>
  <c r="AG17" i="130"/>
  <c r="AK17" i="130" s="1"/>
  <c r="AF17" i="130"/>
  <c r="AJ17" i="130" s="1"/>
  <c r="AE17" i="130"/>
  <c r="AI17" i="130" s="1"/>
  <c r="AH16" i="130"/>
  <c r="AL16" i="130" s="1"/>
  <c r="AG16" i="130"/>
  <c r="AK16" i="130" s="1"/>
  <c r="AF16" i="130"/>
  <c r="AJ16" i="130" s="1"/>
  <c r="AH15" i="130"/>
  <c r="AL15" i="130" s="1"/>
  <c r="AG15" i="130"/>
  <c r="AK15" i="130" s="1"/>
  <c r="AF15" i="130"/>
  <c r="AJ15" i="130" s="1"/>
  <c r="AE15" i="130"/>
  <c r="AI15" i="130" s="1"/>
  <c r="AH14" i="130"/>
  <c r="AL14" i="130" s="1"/>
  <c r="AG14" i="130"/>
  <c r="AK14" i="130" s="1"/>
  <c r="AH13" i="130"/>
  <c r="AL13" i="130" s="1"/>
  <c r="AG13" i="130"/>
  <c r="AK13" i="130" s="1"/>
  <c r="AF13" i="130"/>
  <c r="AJ13" i="130" s="1"/>
  <c r="AE13" i="130"/>
  <c r="AI13" i="130" s="1"/>
  <c r="AH12" i="130"/>
  <c r="AL12" i="130" s="1"/>
  <c r="AH11" i="130"/>
  <c r="AL11" i="130" s="1"/>
  <c r="AC46" i="130"/>
  <c r="AB46" i="130"/>
  <c r="AA46" i="130"/>
  <c r="Z46" i="130"/>
  <c r="Y46" i="130"/>
  <c r="X46" i="130"/>
  <c r="W46" i="130"/>
  <c r="V46" i="130"/>
  <c r="U46" i="130"/>
  <c r="T46" i="130"/>
  <c r="S46" i="130"/>
  <c r="R46" i="130"/>
  <c r="Q46" i="130"/>
  <c r="P46" i="130"/>
  <c r="O46" i="130"/>
  <c r="N46" i="130"/>
  <c r="M46" i="130"/>
  <c r="L46" i="130"/>
  <c r="K46" i="130"/>
  <c r="J46" i="130"/>
  <c r="I46" i="130"/>
  <c r="H46" i="130"/>
  <c r="G46" i="130"/>
  <c r="F46" i="130"/>
  <c r="AC45" i="130"/>
  <c r="AB45" i="130"/>
  <c r="AA45" i="130"/>
  <c r="Z45" i="130"/>
  <c r="Y45" i="130"/>
  <c r="X45" i="130"/>
  <c r="W45" i="130"/>
  <c r="V45" i="130"/>
  <c r="U45" i="130"/>
  <c r="T45" i="130"/>
  <c r="S45" i="130"/>
  <c r="R45" i="130"/>
  <c r="Q45" i="130"/>
  <c r="P45" i="130"/>
  <c r="O45" i="130"/>
  <c r="N45" i="130"/>
  <c r="M45" i="130"/>
  <c r="L45" i="130"/>
  <c r="K45" i="130"/>
  <c r="J45" i="130"/>
  <c r="I45" i="130"/>
  <c r="H45" i="130"/>
  <c r="G45" i="130"/>
  <c r="F45" i="130"/>
  <c r="AC42" i="130"/>
  <c r="AC48" i="130" s="1"/>
  <c r="AB42" i="130"/>
  <c r="AB48" i="130" s="1"/>
  <c r="AA42" i="130"/>
  <c r="AA48" i="130" s="1"/>
  <c r="Z42" i="130"/>
  <c r="Y42" i="130"/>
  <c r="Y48" i="130" s="1"/>
  <c r="X42" i="130"/>
  <c r="X48" i="130" s="1"/>
  <c r="W42" i="130"/>
  <c r="V42" i="130"/>
  <c r="U42" i="130"/>
  <c r="T42" i="130"/>
  <c r="T48" i="130" s="1"/>
  <c r="S42" i="130"/>
  <c r="S48" i="130" s="1"/>
  <c r="R42" i="130"/>
  <c r="Q42" i="130"/>
  <c r="P42" i="130"/>
  <c r="O42" i="130"/>
  <c r="O48" i="130" s="1"/>
  <c r="N42" i="130"/>
  <c r="M42" i="130"/>
  <c r="M48" i="130" s="1"/>
  <c r="L42" i="130"/>
  <c r="L48" i="130" s="1"/>
  <c r="K42" i="130"/>
  <c r="K48" i="130" s="1"/>
  <c r="J42" i="130"/>
  <c r="J48" i="130" s="1"/>
  <c r="I42" i="130"/>
  <c r="I48" i="130" s="1"/>
  <c r="H42" i="130"/>
  <c r="G42" i="130"/>
  <c r="G48" i="130" s="1"/>
  <c r="D42" i="130"/>
  <c r="AH40" i="129"/>
  <c r="AL40" i="129" s="1"/>
  <c r="AH38" i="129"/>
  <c r="AL38" i="129" s="1"/>
  <c r="AG36" i="129"/>
  <c r="AK36" i="129" s="1"/>
  <c r="AH35" i="129"/>
  <c r="AG35" i="129"/>
  <c r="AK35" i="129" s="1"/>
  <c r="AG34" i="129"/>
  <c r="AK34" i="129" s="1"/>
  <c r="AF34" i="129"/>
  <c r="AJ34" i="129" s="1"/>
  <c r="AH33" i="129"/>
  <c r="AG33" i="129"/>
  <c r="AK33" i="129" s="1"/>
  <c r="AG32" i="129"/>
  <c r="AK32" i="129" s="1"/>
  <c r="AH31" i="129"/>
  <c r="AG31" i="129"/>
  <c r="AK31" i="129" s="1"/>
  <c r="AG30" i="129"/>
  <c r="AK30" i="129" s="1"/>
  <c r="AJ30" i="129"/>
  <c r="AH29" i="129"/>
  <c r="AG29" i="129"/>
  <c r="AK29" i="129" s="1"/>
  <c r="AG28" i="129"/>
  <c r="AK28" i="129" s="1"/>
  <c r="AF28" i="129"/>
  <c r="AJ28" i="129" s="1"/>
  <c r="AH27" i="129"/>
  <c r="AG27" i="129"/>
  <c r="AK27" i="129" s="1"/>
  <c r="AH25" i="129"/>
  <c r="AG24" i="129"/>
  <c r="AK24" i="129" s="1"/>
  <c r="AF24" i="129"/>
  <c r="AJ24" i="129" s="1"/>
  <c r="AH23" i="129"/>
  <c r="AG23" i="129"/>
  <c r="AK23" i="129" s="1"/>
  <c r="AG22" i="129"/>
  <c r="AK22" i="129" s="1"/>
  <c r="AF22" i="129"/>
  <c r="AJ22" i="129" s="1"/>
  <c r="AH21" i="129"/>
  <c r="AG21" i="129"/>
  <c r="AK21" i="129" s="1"/>
  <c r="AF20" i="129"/>
  <c r="AJ20" i="129" s="1"/>
  <c r="AH19" i="129"/>
  <c r="AG19" i="129"/>
  <c r="AK19" i="129" s="1"/>
  <c r="AG18" i="129"/>
  <c r="AK18" i="129" s="1"/>
  <c r="AH17" i="129"/>
  <c r="AG17" i="129"/>
  <c r="AK17" i="129" s="1"/>
  <c r="AH15" i="129"/>
  <c r="AG15" i="129"/>
  <c r="AG14" i="129"/>
  <c r="AK14" i="129" s="1"/>
  <c r="AH13" i="129"/>
  <c r="AG13" i="129"/>
  <c r="AC42" i="129"/>
  <c r="AB42" i="129"/>
  <c r="AA42" i="129"/>
  <c r="Z42" i="129"/>
  <c r="Y42" i="129"/>
  <c r="X42" i="129"/>
  <c r="W42" i="129"/>
  <c r="U42" i="129"/>
  <c r="T42" i="129"/>
  <c r="S42" i="129"/>
  <c r="R42" i="129"/>
  <c r="Q42" i="129"/>
  <c r="P42" i="129"/>
  <c r="E42" i="129"/>
  <c r="E51" i="129" s="1"/>
  <c r="D42" i="129"/>
  <c r="AH14" i="126"/>
  <c r="AL14" i="126" s="1"/>
  <c r="AF18" i="126"/>
  <c r="AJ18" i="126" s="1"/>
  <c r="AG18" i="126"/>
  <c r="AK18" i="126" s="1"/>
  <c r="AH18" i="126"/>
  <c r="AL18" i="126" s="1"/>
  <c r="AH20" i="126"/>
  <c r="AL20" i="126" s="1"/>
  <c r="AF22" i="126"/>
  <c r="AJ22" i="126" s="1"/>
  <c r="AG22" i="126"/>
  <c r="AK22" i="126" s="1"/>
  <c r="AH22" i="126"/>
  <c r="AL22" i="126" s="1"/>
  <c r="AH26" i="126"/>
  <c r="AL26" i="126" s="1"/>
  <c r="AH28" i="126"/>
  <c r="AL28" i="126" s="1"/>
  <c r="AH30" i="126"/>
  <c r="AL30" i="126" s="1"/>
  <c r="AH34" i="126"/>
  <c r="AL34" i="126" s="1"/>
  <c r="E42" i="126"/>
  <c r="Y12" i="27"/>
  <c r="Y14" i="27"/>
  <c r="Z14" i="27"/>
  <c r="Y16" i="27"/>
  <c r="Z16" i="27"/>
  <c r="Y18" i="27"/>
  <c r="Z18" i="27"/>
  <c r="Y20" i="27"/>
  <c r="Z20" i="27"/>
  <c r="Y22" i="27"/>
  <c r="Z22" i="27"/>
  <c r="Y24" i="27"/>
  <c r="Z24" i="27"/>
  <c r="Y30" i="27"/>
  <c r="Z30" i="27"/>
  <c r="Y32" i="27"/>
  <c r="Z32" i="27"/>
  <c r="M41" i="27"/>
  <c r="O41" i="27"/>
  <c r="P41" i="27"/>
  <c r="R41" i="27"/>
  <c r="S41" i="27"/>
  <c r="U41" i="27"/>
  <c r="V41" i="27"/>
  <c r="D41" i="27"/>
  <c r="B18" i="48"/>
  <c r="A18" i="48" s="1"/>
  <c r="B19" i="48"/>
  <c r="A19" i="48" s="1"/>
  <c r="B20" i="48"/>
  <c r="A20" i="48" s="1"/>
  <c r="B21" i="48"/>
  <c r="A21" i="48" s="1"/>
  <c r="B22" i="48"/>
  <c r="A22" i="48" s="1"/>
  <c r="B23" i="48"/>
  <c r="A23" i="48" s="1"/>
  <c r="B24" i="48"/>
  <c r="A24" i="48" s="1"/>
  <c r="B25" i="48"/>
  <c r="A25" i="48" s="1"/>
  <c r="B26" i="48"/>
  <c r="A26" i="48" s="1"/>
  <c r="B27" i="48"/>
  <c r="A27" i="48" s="1"/>
  <c r="B28" i="48"/>
  <c r="A28" i="48" s="1"/>
  <c r="B29" i="48"/>
  <c r="A29" i="48" s="1"/>
  <c r="B30" i="48"/>
  <c r="A30" i="48" s="1"/>
  <c r="B31" i="48"/>
  <c r="A31" i="48" s="1"/>
  <c r="B32" i="48"/>
  <c r="A32" i="48" s="1"/>
  <c r="B33" i="48"/>
  <c r="A33" i="48" s="1"/>
  <c r="B34" i="48"/>
  <c r="A34" i="48" s="1"/>
  <c r="B35" i="48"/>
  <c r="A35" i="48" s="1"/>
  <c r="B36" i="48"/>
  <c r="A36" i="48" s="1"/>
  <c r="B37" i="48"/>
  <c r="A37" i="48" s="1"/>
  <c r="B38" i="48"/>
  <c r="A38" i="48" s="1"/>
  <c r="B39" i="48"/>
  <c r="A39" i="48" s="1"/>
  <c r="B40" i="48"/>
  <c r="A40" i="48" s="1"/>
  <c r="B41" i="48"/>
  <c r="A41" i="48" s="1"/>
  <c r="B42" i="48"/>
  <c r="A42" i="48" s="1"/>
  <c r="B43" i="48"/>
  <c r="A43" i="48" s="1"/>
  <c r="B44" i="48"/>
  <c r="A44" i="48" s="1"/>
  <c r="B45" i="48"/>
  <c r="A45" i="48" s="1"/>
  <c r="B46" i="48"/>
  <c r="A46" i="48" s="1"/>
  <c r="B47" i="48"/>
  <c r="A47" i="48" s="1"/>
  <c r="B48" i="48"/>
  <c r="A48" i="48" s="1"/>
  <c r="B49" i="48"/>
  <c r="A49" i="48" s="1"/>
  <c r="B50" i="48"/>
  <c r="A50" i="48" s="1"/>
  <c r="AH15" i="48"/>
  <c r="AI15" i="48" s="1"/>
  <c r="AH16" i="48"/>
  <c r="AI16" i="48" s="1"/>
  <c r="AH17" i="48"/>
  <c r="AI17" i="48" s="1"/>
  <c r="AH18" i="48"/>
  <c r="AI18" i="48" s="1"/>
  <c r="AH19" i="48"/>
  <c r="AI19" i="48" s="1"/>
  <c r="AH20" i="48"/>
  <c r="AI20" i="48" s="1"/>
  <c r="AH21" i="48"/>
  <c r="AI21" i="48" s="1"/>
  <c r="AH22" i="48"/>
  <c r="AI22" i="48" s="1"/>
  <c r="AH23" i="48"/>
  <c r="AI23" i="48" s="1"/>
  <c r="AI24" i="48"/>
  <c r="AH25" i="48"/>
  <c r="AI25" i="48" s="1"/>
  <c r="AH26" i="48"/>
  <c r="AI26" i="48" s="1"/>
  <c r="AH27" i="48"/>
  <c r="AI27" i="48" s="1"/>
  <c r="AH28" i="48"/>
  <c r="AI28" i="48" s="1"/>
  <c r="AH29" i="48"/>
  <c r="AI29" i="48" s="1"/>
  <c r="AI30" i="48"/>
  <c r="AH31" i="48"/>
  <c r="AI31" i="48" s="1"/>
  <c r="AH32" i="48"/>
  <c r="AI32" i="48" s="1"/>
  <c r="AH33" i="48"/>
  <c r="AI33" i="48" s="1"/>
  <c r="AH34" i="48"/>
  <c r="AI34" i="48" s="1"/>
  <c r="AH35" i="48"/>
  <c r="AI35" i="48" s="1"/>
  <c r="AH36" i="48"/>
  <c r="AI36" i="48" s="1"/>
  <c r="AH37" i="48"/>
  <c r="AI37" i="48" s="1"/>
  <c r="AH38" i="48"/>
  <c r="AI38" i="48" s="1"/>
  <c r="AH39" i="48"/>
  <c r="AI39" i="48" s="1"/>
  <c r="AH40" i="48"/>
  <c r="AI40" i="48" s="1"/>
  <c r="AH41" i="48"/>
  <c r="AI41" i="48" s="1"/>
  <c r="AH42" i="48"/>
  <c r="AI42" i="48" s="1"/>
  <c r="AH43" i="48"/>
  <c r="AI43" i="48" s="1"/>
  <c r="AH44" i="48"/>
  <c r="AI44" i="48" s="1"/>
  <c r="AH45" i="48"/>
  <c r="AI45" i="48" s="1"/>
  <c r="AH46" i="48"/>
  <c r="AI46" i="48" s="1"/>
  <c r="AH47" i="48"/>
  <c r="AI47" i="48" s="1"/>
  <c r="AH48" i="48"/>
  <c r="AI48" i="48" s="1"/>
  <c r="AH49" i="48"/>
  <c r="AI49" i="48" s="1"/>
  <c r="AH50" i="48"/>
  <c r="AI50" i="48" s="1"/>
  <c r="AE62" i="48"/>
  <c r="V54" i="48"/>
  <c r="G54" i="48"/>
  <c r="U66" i="48"/>
  <c r="AF58" i="48"/>
  <c r="AF65" i="48" s="1"/>
  <c r="AE58" i="48"/>
  <c r="AD58" i="48"/>
  <c r="AC58" i="48"/>
  <c r="AB58" i="48"/>
  <c r="AA58" i="48"/>
  <c r="Z58" i="48"/>
  <c r="Y58" i="48"/>
  <c r="X58" i="48"/>
  <c r="W58" i="48"/>
  <c r="V58" i="48"/>
  <c r="U58" i="48"/>
  <c r="F66" i="48"/>
  <c r="G58" i="48"/>
  <c r="H58" i="48"/>
  <c r="I58" i="48"/>
  <c r="J58" i="48"/>
  <c r="K58" i="48"/>
  <c r="L58" i="48"/>
  <c r="M58" i="48"/>
  <c r="N58" i="48"/>
  <c r="O58" i="48"/>
  <c r="Q58" i="48"/>
  <c r="Q65" i="48" s="1"/>
  <c r="R58" i="48"/>
  <c r="R65" i="48" s="1"/>
  <c r="K13" i="111"/>
  <c r="L13" i="111" s="1"/>
  <c r="K15" i="111"/>
  <c r="K17" i="111"/>
  <c r="K21" i="111"/>
  <c r="K23" i="111"/>
  <c r="K25" i="111"/>
  <c r="K27" i="111"/>
  <c r="K29" i="111"/>
  <c r="K31" i="111"/>
  <c r="K33" i="111"/>
  <c r="K35" i="111"/>
  <c r="E42" i="111"/>
  <c r="F42" i="111"/>
  <c r="O18" i="105"/>
  <c r="Q18" i="105" s="1"/>
  <c r="O21" i="105"/>
  <c r="Q21" i="105" s="1"/>
  <c r="O24" i="105"/>
  <c r="Q24" i="105" s="1"/>
  <c r="O27" i="105"/>
  <c r="Q27" i="105" s="1"/>
  <c r="O30" i="105"/>
  <c r="Q30" i="105" s="1"/>
  <c r="O33" i="105"/>
  <c r="Q33" i="105" s="1"/>
  <c r="O36" i="105"/>
  <c r="Q36" i="105" s="1"/>
  <c r="O39" i="105"/>
  <c r="Q39" i="105" s="1"/>
  <c r="O42" i="105"/>
  <c r="Q42" i="105" s="1"/>
  <c r="O45" i="105"/>
  <c r="Q45" i="105" s="1"/>
  <c r="O48" i="105"/>
  <c r="Q48" i="105" s="1"/>
  <c r="E58" i="105"/>
  <c r="F58" i="105"/>
  <c r="G58" i="105"/>
  <c r="H58" i="105"/>
  <c r="I58" i="105"/>
  <c r="J58" i="105"/>
  <c r="K58" i="105"/>
  <c r="L58" i="105"/>
  <c r="M58" i="105"/>
  <c r="D58" i="105"/>
  <c r="L43" i="107"/>
  <c r="M43" i="107"/>
  <c r="K43" i="107"/>
  <c r="G43" i="107"/>
  <c r="H43" i="107"/>
  <c r="I43" i="107"/>
  <c r="J43" i="107"/>
  <c r="F43" i="107"/>
  <c r="D43" i="107"/>
  <c r="D49" i="107" s="1"/>
  <c r="F59" i="137"/>
  <c r="G59" i="137"/>
  <c r="H59" i="137"/>
  <c r="I59" i="137"/>
  <c r="J59" i="137"/>
  <c r="K59" i="137"/>
  <c r="L59" i="137"/>
  <c r="M59" i="137"/>
  <c r="N59" i="137"/>
  <c r="O59" i="137"/>
  <c r="D59" i="137"/>
  <c r="I43" i="116"/>
  <c r="H43" i="116"/>
  <c r="D50" i="116"/>
  <c r="AR43" i="116"/>
  <c r="AQ43" i="116"/>
  <c r="AP43" i="116"/>
  <c r="AO43" i="116"/>
  <c r="AN43" i="116"/>
  <c r="AM43" i="116"/>
  <c r="AL43" i="116"/>
  <c r="AK43" i="116"/>
  <c r="AJ43" i="116"/>
  <c r="AI43" i="116"/>
  <c r="AH43" i="116"/>
  <c r="AG43" i="116"/>
  <c r="AE43" i="116"/>
  <c r="AD43" i="116"/>
  <c r="AC43" i="116"/>
  <c r="AB43" i="116"/>
  <c r="AA43" i="116"/>
  <c r="Z43" i="116"/>
  <c r="Y43" i="116"/>
  <c r="X43" i="116"/>
  <c r="W43" i="116"/>
  <c r="V43" i="116"/>
  <c r="U43" i="116"/>
  <c r="U49" i="116" s="1"/>
  <c r="T43" i="116"/>
  <c r="R43" i="116"/>
  <c r="Q43" i="116"/>
  <c r="P43" i="116"/>
  <c r="O43" i="116"/>
  <c r="N43" i="116"/>
  <c r="M43" i="116"/>
  <c r="L43" i="116"/>
  <c r="K43" i="116"/>
  <c r="J43" i="116"/>
  <c r="G43" i="116"/>
  <c r="F43" i="116"/>
  <c r="E43" i="116"/>
  <c r="E49" i="116" s="1"/>
  <c r="D43" i="116"/>
  <c r="AV35" i="116"/>
  <c r="AU35" i="116"/>
  <c r="AV33" i="116"/>
  <c r="AU33" i="116"/>
  <c r="AV31" i="116"/>
  <c r="AU31" i="116"/>
  <c r="AV29" i="116"/>
  <c r="AU29" i="116"/>
  <c r="AV27" i="116"/>
  <c r="AU27" i="116"/>
  <c r="AV25" i="116"/>
  <c r="AU25" i="116"/>
  <c r="AV23" i="116"/>
  <c r="AU23" i="116"/>
  <c r="AV21" i="116"/>
  <c r="AU21" i="116"/>
  <c r="AV19" i="116"/>
  <c r="AU19" i="116"/>
  <c r="AV17" i="116"/>
  <c r="AU17" i="116"/>
  <c r="AV15" i="116"/>
  <c r="AU15" i="116"/>
  <c r="AV13" i="116"/>
  <c r="AU13" i="116"/>
  <c r="AV39" i="115"/>
  <c r="AV37" i="115"/>
  <c r="AV35" i="115"/>
  <c r="AU35" i="115"/>
  <c r="AT35" i="115"/>
  <c r="AV34" i="115"/>
  <c r="AY34" i="115" s="1"/>
  <c r="AV33" i="115"/>
  <c r="AU33" i="115"/>
  <c r="AT33" i="115"/>
  <c r="AV31" i="115"/>
  <c r="AU31" i="115"/>
  <c r="AT31" i="115"/>
  <c r="AV29" i="115"/>
  <c r="AU29" i="115"/>
  <c r="AT29" i="115"/>
  <c r="AV27" i="115"/>
  <c r="AU27" i="115"/>
  <c r="AT27" i="115"/>
  <c r="AV25" i="115"/>
  <c r="AT25" i="115"/>
  <c r="AV23" i="115"/>
  <c r="AU23" i="115"/>
  <c r="AT23" i="115"/>
  <c r="AV21" i="115"/>
  <c r="AU21" i="115"/>
  <c r="AX21" i="115" s="1"/>
  <c r="AT21" i="115"/>
  <c r="AV19" i="115"/>
  <c r="AU19" i="115"/>
  <c r="AT19" i="115"/>
  <c r="AV18" i="115"/>
  <c r="AY18" i="115" s="1"/>
  <c r="AV17" i="115"/>
  <c r="AY17" i="115" s="1"/>
  <c r="AU17" i="115"/>
  <c r="AT17" i="115"/>
  <c r="AV16" i="115"/>
  <c r="AY16" i="115" s="1"/>
  <c r="AV15" i="115"/>
  <c r="AU15" i="115"/>
  <c r="AT15" i="115"/>
  <c r="AT14" i="115"/>
  <c r="AW14" i="115" s="1"/>
  <c r="AV13" i="115"/>
  <c r="AU13" i="115"/>
  <c r="AT13" i="115"/>
  <c r="D50" i="115"/>
  <c r="AR47" i="115"/>
  <c r="AQ47" i="115"/>
  <c r="AP47" i="115"/>
  <c r="AO47" i="115"/>
  <c r="AN47" i="115"/>
  <c r="AM47" i="115"/>
  <c r="AL47" i="115"/>
  <c r="AK47" i="115"/>
  <c r="AJ47" i="115"/>
  <c r="AI47" i="115"/>
  <c r="AH47" i="115"/>
  <c r="AG47" i="115"/>
  <c r="AR46" i="115"/>
  <c r="AQ46" i="115"/>
  <c r="AP46" i="115"/>
  <c r="AO46" i="115"/>
  <c r="AN46" i="115"/>
  <c r="AM46" i="115"/>
  <c r="AL46" i="115"/>
  <c r="AK46" i="115"/>
  <c r="AJ46" i="115"/>
  <c r="AI46" i="115"/>
  <c r="AH46" i="115"/>
  <c r="AG46" i="115"/>
  <c r="AR43" i="115"/>
  <c r="AQ43" i="115"/>
  <c r="AP43" i="115"/>
  <c r="AO43" i="115"/>
  <c r="AN43" i="115"/>
  <c r="AM43" i="115"/>
  <c r="AL43" i="115"/>
  <c r="AK43" i="115"/>
  <c r="AJ43" i="115"/>
  <c r="AI43" i="115"/>
  <c r="AH43" i="115"/>
  <c r="AG43" i="115"/>
  <c r="AE43" i="115"/>
  <c r="AD43" i="115"/>
  <c r="AC43" i="115"/>
  <c r="AB43" i="115"/>
  <c r="AA43" i="115"/>
  <c r="Z43" i="115"/>
  <c r="Y43" i="115"/>
  <c r="X43" i="115"/>
  <c r="W43" i="115"/>
  <c r="V43" i="115"/>
  <c r="U43" i="115"/>
  <c r="T43" i="115"/>
  <c r="E43" i="115"/>
  <c r="D43" i="115"/>
  <c r="D50" i="114"/>
  <c r="D43" i="114"/>
  <c r="E60" i="17"/>
  <c r="W41" i="17"/>
  <c r="Y41" i="17"/>
  <c r="Z41" i="17"/>
  <c r="T41" i="17"/>
  <c r="AC42" i="17" s="1"/>
  <c r="S41" i="17"/>
  <c r="M41" i="17"/>
  <c r="M47" i="17" s="1"/>
  <c r="N41" i="17"/>
  <c r="F41" i="17"/>
  <c r="G41" i="17"/>
  <c r="P42" i="17" s="1"/>
  <c r="H41" i="17"/>
  <c r="J41" i="17"/>
  <c r="AB18" i="12"/>
  <c r="AC18" i="12" s="1"/>
  <c r="AB21" i="12"/>
  <c r="AC21" i="12" s="1"/>
  <c r="AB24" i="12"/>
  <c r="AC24" i="12" s="1"/>
  <c r="AB27" i="12"/>
  <c r="AC27" i="12" s="1"/>
  <c r="AB30" i="12"/>
  <c r="AC30" i="12" s="1"/>
  <c r="AB33" i="12"/>
  <c r="AC33" i="12" s="1"/>
  <c r="AB36" i="12"/>
  <c r="AC36" i="12" s="1"/>
  <c r="AB39" i="12"/>
  <c r="AC39" i="12" s="1"/>
  <c r="AB42" i="12"/>
  <c r="AC42" i="12" s="1"/>
  <c r="AB45" i="12"/>
  <c r="AC45" i="12" s="1"/>
  <c r="AB48" i="12"/>
  <c r="AC48" i="12" s="1"/>
  <c r="S67" i="12"/>
  <c r="Z67" i="12"/>
  <c r="F67" i="12"/>
  <c r="M67" i="12"/>
  <c r="O65" i="12"/>
  <c r="T58" i="12"/>
  <c r="U58" i="12"/>
  <c r="V58" i="12"/>
  <c r="W58" i="12"/>
  <c r="X58" i="12"/>
  <c r="Z58" i="12"/>
  <c r="AA58" i="12"/>
  <c r="R58" i="12"/>
  <c r="G58" i="12"/>
  <c r="G60" i="12" s="1"/>
  <c r="H58" i="12"/>
  <c r="I58" i="12"/>
  <c r="J58" i="12"/>
  <c r="K58" i="12"/>
  <c r="M58" i="12"/>
  <c r="N58" i="12"/>
  <c r="E58" i="12"/>
  <c r="F60" i="109"/>
  <c r="G60" i="109"/>
  <c r="H60" i="109"/>
  <c r="I60" i="109"/>
  <c r="J60" i="109"/>
  <c r="K60" i="109"/>
  <c r="L60" i="109"/>
  <c r="M60" i="109"/>
  <c r="N60" i="109"/>
  <c r="O60" i="109"/>
  <c r="E60" i="109"/>
  <c r="P61" i="109"/>
  <c r="G59" i="77"/>
  <c r="G60" i="77" s="1"/>
  <c r="H59" i="77"/>
  <c r="I59" i="77"/>
  <c r="J59" i="77"/>
  <c r="K59" i="77"/>
  <c r="L59" i="77"/>
  <c r="M59" i="77"/>
  <c r="N59" i="77"/>
  <c r="O59" i="77"/>
  <c r="P59" i="77"/>
  <c r="Q59" i="77"/>
  <c r="S59" i="77"/>
  <c r="S66" i="77" s="1"/>
  <c r="D23" i="133"/>
  <c r="E40" i="119"/>
  <c r="F40" i="119"/>
  <c r="H40" i="119"/>
  <c r="I40" i="119"/>
  <c r="J40" i="119"/>
  <c r="K40" i="119"/>
  <c r="L40" i="119"/>
  <c r="I13" i="74"/>
  <c r="J13" i="74" s="1"/>
  <c r="I15" i="74"/>
  <c r="J15" i="74" s="1"/>
  <c r="I17" i="74"/>
  <c r="J17" i="74" s="1"/>
  <c r="I19" i="74"/>
  <c r="J19" i="74" s="1"/>
  <c r="I21" i="74"/>
  <c r="J21" i="74" s="1"/>
  <c r="I23" i="74"/>
  <c r="J23" i="74" s="1"/>
  <c r="I25" i="74"/>
  <c r="J25" i="74" s="1"/>
  <c r="I27" i="74"/>
  <c r="J27" i="74" s="1"/>
  <c r="I29" i="74"/>
  <c r="J29" i="74" s="1"/>
  <c r="I31" i="74"/>
  <c r="J31" i="74" s="1"/>
  <c r="I33" i="74"/>
  <c r="J33" i="74" s="1"/>
  <c r="I35" i="74"/>
  <c r="J35" i="74" s="1"/>
  <c r="E43" i="74"/>
  <c r="F43" i="74"/>
  <c r="G43" i="74"/>
  <c r="D43" i="74"/>
  <c r="E43" i="132"/>
  <c r="F43" i="132"/>
  <c r="G69" i="131"/>
  <c r="G61" i="131"/>
  <c r="H61" i="131"/>
  <c r="I61" i="131"/>
  <c r="E61" i="131"/>
  <c r="F63" i="131" s="1"/>
  <c r="D61" i="131"/>
  <c r="F62" i="131" s="1"/>
  <c r="F69" i="131" s="1"/>
  <c r="AB61" i="141"/>
  <c r="AA61" i="141"/>
  <c r="Y61" i="141"/>
  <c r="X61" i="141"/>
  <c r="V61" i="141"/>
  <c r="U61" i="141"/>
  <c r="T61" i="141"/>
  <c r="R61" i="141"/>
  <c r="Q61" i="141"/>
  <c r="Q68" i="141" s="1"/>
  <c r="J61" i="141"/>
  <c r="D61" i="141"/>
  <c r="D61" i="43"/>
  <c r="D72" i="43" s="1"/>
  <c r="H61" i="43"/>
  <c r="I61" i="43"/>
  <c r="J61" i="43"/>
  <c r="R61" i="43"/>
  <c r="S61" i="43"/>
  <c r="T61" i="43"/>
  <c r="U61" i="43"/>
  <c r="V61" i="43"/>
  <c r="X61" i="43"/>
  <c r="AA61" i="43"/>
  <c r="AB61" i="43"/>
  <c r="M57" i="42"/>
  <c r="E57" i="42"/>
  <c r="H57" i="42"/>
  <c r="I57" i="42"/>
  <c r="J57" i="42"/>
  <c r="K57" i="42"/>
  <c r="L57" i="42"/>
  <c r="N57" i="42"/>
  <c r="P57" i="42"/>
  <c r="Q57" i="42"/>
  <c r="R57" i="42"/>
  <c r="S57" i="42"/>
  <c r="T57" i="42"/>
  <c r="V57" i="42"/>
  <c r="X57" i="42"/>
  <c r="Y57" i="42"/>
  <c r="Z57" i="42"/>
  <c r="AA57" i="42"/>
  <c r="G11" i="111"/>
  <c r="G39" i="111"/>
  <c r="G46" i="111" s="1"/>
  <c r="G37" i="111"/>
  <c r="G45" i="111" s="1"/>
  <c r="F39" i="111"/>
  <c r="F46" i="111" s="1"/>
  <c r="E39" i="111"/>
  <c r="F37" i="111"/>
  <c r="F45" i="111" s="1"/>
  <c r="F11" i="111"/>
  <c r="E11" i="111"/>
  <c r="W48" i="130" l="1"/>
  <c r="W43" i="130"/>
  <c r="W49" i="130" s="1"/>
  <c r="AB42" i="17"/>
  <c r="K42" i="17"/>
  <c r="Q42" i="17"/>
  <c r="I37" i="141"/>
  <c r="E61" i="141"/>
  <c r="E69" i="141" s="1"/>
  <c r="S31" i="43"/>
  <c r="L31" i="43"/>
  <c r="J31" i="43"/>
  <c r="P31" i="43"/>
  <c r="N31" i="43"/>
  <c r="W31" i="43"/>
  <c r="K31" i="43"/>
  <c r="F31" i="43"/>
  <c r="T31" i="43"/>
  <c r="U31" i="43"/>
  <c r="X31" i="43"/>
  <c r="Y31" i="43"/>
  <c r="H31" i="43"/>
  <c r="G31" i="43"/>
  <c r="AA28" i="122"/>
  <c r="AF30" i="139"/>
  <c r="T39" i="124"/>
  <c r="AA30" i="124"/>
  <c r="AF22" i="139"/>
  <c r="AF22" i="122"/>
  <c r="G39" i="123"/>
  <c r="J40" i="123" s="1"/>
  <c r="AA18" i="139"/>
  <c r="AA18" i="140"/>
  <c r="M45" i="125"/>
  <c r="AF14" i="124"/>
  <c r="AA32" i="139"/>
  <c r="AA32" i="122"/>
  <c r="T39" i="139"/>
  <c r="Z36" i="140"/>
  <c r="S43" i="122"/>
  <c r="T39" i="122"/>
  <c r="AF28" i="125"/>
  <c r="AF28" i="139"/>
  <c r="AF22" i="123"/>
  <c r="AF20" i="123"/>
  <c r="AA20" i="124"/>
  <c r="AF18" i="123"/>
  <c r="AA16" i="140"/>
  <c r="AF14" i="123"/>
  <c r="M45" i="124"/>
  <c r="M45" i="140"/>
  <c r="AF32" i="123"/>
  <c r="G39" i="124"/>
  <c r="H26" i="140"/>
  <c r="K27" i="140" s="1"/>
  <c r="Q27" i="140"/>
  <c r="H26" i="123"/>
  <c r="K27" i="123" s="1"/>
  <c r="AA26" i="123"/>
  <c r="AG26" i="123" s="1"/>
  <c r="Q27" i="123"/>
  <c r="AG26" i="122"/>
  <c r="H26" i="124"/>
  <c r="K27" i="124" s="1"/>
  <c r="Q27" i="124"/>
  <c r="H26" i="122"/>
  <c r="K27" i="122" s="1"/>
  <c r="Q27" i="122"/>
  <c r="Q27" i="121"/>
  <c r="H26" i="121"/>
  <c r="K27" i="121" s="1"/>
  <c r="AF26" i="124"/>
  <c r="AG26" i="140"/>
  <c r="AG26" i="124"/>
  <c r="H26" i="125"/>
  <c r="K27" i="125" s="1"/>
  <c r="Q27" i="125"/>
  <c r="Q27" i="139"/>
  <c r="H26" i="139"/>
  <c r="K27" i="139" s="1"/>
  <c r="Z34" i="124"/>
  <c r="AF24" i="139"/>
  <c r="Z34" i="122"/>
  <c r="G39" i="122"/>
  <c r="J40" i="122" s="1"/>
  <c r="AF22" i="140"/>
  <c r="F52" i="43"/>
  <c r="Q52" i="43"/>
  <c r="AF32" i="140"/>
  <c r="U52" i="43"/>
  <c r="G52" i="43"/>
  <c r="H32" i="139"/>
  <c r="K33" i="139" s="1"/>
  <c r="Q33" i="139"/>
  <c r="Q33" i="140"/>
  <c r="H32" i="140"/>
  <c r="K33" i="140" s="1"/>
  <c r="AA32" i="140"/>
  <c r="Y52" i="43"/>
  <c r="K52" i="43"/>
  <c r="Q33" i="121"/>
  <c r="H32" i="121"/>
  <c r="K33" i="121" s="1"/>
  <c r="G39" i="140"/>
  <c r="J40" i="140" s="1"/>
  <c r="H52" i="43"/>
  <c r="O52" i="43"/>
  <c r="T39" i="125"/>
  <c r="W40" i="125" s="1"/>
  <c r="L52" i="43"/>
  <c r="S52" i="43"/>
  <c r="AA32" i="123"/>
  <c r="H32" i="123"/>
  <c r="Q33" i="123"/>
  <c r="Q33" i="125"/>
  <c r="H32" i="125"/>
  <c r="K33" i="125" s="1"/>
  <c r="AF32" i="139"/>
  <c r="P52" i="43"/>
  <c r="W52" i="43"/>
  <c r="T39" i="140"/>
  <c r="W40" i="140" s="1"/>
  <c r="T52" i="43"/>
  <c r="J52" i="43"/>
  <c r="Q33" i="122"/>
  <c r="H32" i="122"/>
  <c r="K33" i="122" s="1"/>
  <c r="Q33" i="124"/>
  <c r="H32" i="124"/>
  <c r="K33" i="124" s="1"/>
  <c r="G39" i="139"/>
  <c r="J40" i="139" s="1"/>
  <c r="I52" i="43"/>
  <c r="X52" i="43"/>
  <c r="R52" i="43"/>
  <c r="S42" i="122"/>
  <c r="S48" i="122" s="1"/>
  <c r="Q31" i="140"/>
  <c r="H30" i="140"/>
  <c r="K31" i="140" s="1"/>
  <c r="H30" i="122"/>
  <c r="K31" i="122" s="1"/>
  <c r="Q31" i="122"/>
  <c r="H30" i="121"/>
  <c r="K31" i="121" s="1"/>
  <c r="Q31" i="121"/>
  <c r="H30" i="139"/>
  <c r="K31" i="139" s="1"/>
  <c r="Q31" i="139"/>
  <c r="AF30" i="123"/>
  <c r="Z34" i="139"/>
  <c r="Q31" i="125"/>
  <c r="H30" i="125"/>
  <c r="K31" i="125" s="1"/>
  <c r="AA30" i="123"/>
  <c r="H30" i="123"/>
  <c r="K31" i="123" s="1"/>
  <c r="Q31" i="123"/>
  <c r="S43" i="140"/>
  <c r="S49" i="140" s="1"/>
  <c r="H30" i="124"/>
  <c r="K31" i="124" s="1"/>
  <c r="Q31" i="124"/>
  <c r="M42" i="139"/>
  <c r="M48" i="139" s="1"/>
  <c r="AF28" i="123"/>
  <c r="N36" i="121"/>
  <c r="Q37" i="121" s="1"/>
  <c r="H28" i="121"/>
  <c r="Q29" i="121"/>
  <c r="G36" i="140"/>
  <c r="J29" i="140"/>
  <c r="Q29" i="125"/>
  <c r="H28" i="125"/>
  <c r="Q29" i="140"/>
  <c r="H28" i="140"/>
  <c r="G36" i="124"/>
  <c r="J29" i="124"/>
  <c r="Z36" i="123"/>
  <c r="N36" i="123"/>
  <c r="P37" i="123"/>
  <c r="N36" i="122"/>
  <c r="P37" i="122"/>
  <c r="T36" i="124"/>
  <c r="V37" i="124"/>
  <c r="N39" i="140"/>
  <c r="Q40" i="140" s="1"/>
  <c r="N36" i="124"/>
  <c r="P37" i="124"/>
  <c r="G36" i="123"/>
  <c r="J29" i="123"/>
  <c r="H28" i="122"/>
  <c r="AG28" i="122" s="1"/>
  <c r="Q29" i="122"/>
  <c r="T36" i="139"/>
  <c r="V37" i="139"/>
  <c r="AA28" i="140"/>
  <c r="Q29" i="124"/>
  <c r="H28" i="124"/>
  <c r="H28" i="123"/>
  <c r="AA28" i="123"/>
  <c r="Q29" i="123"/>
  <c r="T36" i="125"/>
  <c r="V37" i="125"/>
  <c r="T36" i="140"/>
  <c r="V37" i="140"/>
  <c r="G36" i="139"/>
  <c r="AF36" i="139" s="1"/>
  <c r="J29" i="139"/>
  <c r="G36" i="122"/>
  <c r="J29" i="122"/>
  <c r="AF36" i="124"/>
  <c r="T36" i="121"/>
  <c r="W37" i="121" s="1"/>
  <c r="W29" i="121"/>
  <c r="T36" i="122"/>
  <c r="V37" i="122"/>
  <c r="N36" i="125"/>
  <c r="P37" i="125"/>
  <c r="N36" i="139"/>
  <c r="P37" i="139"/>
  <c r="T36" i="123"/>
  <c r="V37" i="123"/>
  <c r="J29" i="121"/>
  <c r="G36" i="121"/>
  <c r="J37" i="121" s="1"/>
  <c r="N36" i="140"/>
  <c r="P37" i="140"/>
  <c r="G36" i="125"/>
  <c r="J29" i="125"/>
  <c r="H28" i="139"/>
  <c r="Q29" i="139"/>
  <c r="P35" i="122"/>
  <c r="N34" i="122"/>
  <c r="T34" i="121"/>
  <c r="W35" i="121" s="1"/>
  <c r="W25" i="121"/>
  <c r="H24" i="122"/>
  <c r="Q25" i="122"/>
  <c r="T34" i="125"/>
  <c r="V35" i="125"/>
  <c r="T34" i="123"/>
  <c r="V35" i="123"/>
  <c r="G34" i="139"/>
  <c r="J25" i="139"/>
  <c r="T34" i="124"/>
  <c r="V35" i="124"/>
  <c r="N34" i="124"/>
  <c r="P35" i="124"/>
  <c r="Z34" i="123"/>
  <c r="N34" i="123"/>
  <c r="P35" i="123"/>
  <c r="N34" i="139"/>
  <c r="P35" i="139"/>
  <c r="G34" i="140"/>
  <c r="AF34" i="140" s="1"/>
  <c r="J25" i="140"/>
  <c r="G34" i="124"/>
  <c r="J25" i="124"/>
  <c r="G34" i="123"/>
  <c r="J25" i="123"/>
  <c r="H24" i="139"/>
  <c r="AG24" i="139" s="1"/>
  <c r="Q25" i="139"/>
  <c r="J25" i="121"/>
  <c r="G34" i="121"/>
  <c r="J35" i="121" s="1"/>
  <c r="G34" i="125"/>
  <c r="J25" i="125"/>
  <c r="N34" i="140"/>
  <c r="P35" i="140"/>
  <c r="H24" i="124"/>
  <c r="AG24" i="124" s="1"/>
  <c r="Q25" i="124"/>
  <c r="Q25" i="123"/>
  <c r="AA24" i="123"/>
  <c r="H24" i="123"/>
  <c r="N34" i="121"/>
  <c r="H24" i="121"/>
  <c r="Q25" i="121"/>
  <c r="N34" i="125"/>
  <c r="P35" i="125"/>
  <c r="H24" i="140"/>
  <c r="Q25" i="140"/>
  <c r="T34" i="140"/>
  <c r="V35" i="140"/>
  <c r="G34" i="122"/>
  <c r="AF34" i="122" s="1"/>
  <c r="J25" i="122"/>
  <c r="Q25" i="125"/>
  <c r="H24" i="125"/>
  <c r="T34" i="139"/>
  <c r="V35" i="139"/>
  <c r="T34" i="122"/>
  <c r="V35" i="122"/>
  <c r="H22" i="124"/>
  <c r="W23" i="124"/>
  <c r="H22" i="122"/>
  <c r="AG22" i="122" s="1"/>
  <c r="W23" i="122"/>
  <c r="W23" i="123"/>
  <c r="AA22" i="123"/>
  <c r="H22" i="123"/>
  <c r="T39" i="123"/>
  <c r="W40" i="123" s="1"/>
  <c r="H22" i="139"/>
  <c r="AG22" i="139" s="1"/>
  <c r="W23" i="139"/>
  <c r="AG22" i="124"/>
  <c r="W23" i="121"/>
  <c r="H22" i="121"/>
  <c r="K23" i="121" s="1"/>
  <c r="H22" i="140"/>
  <c r="AG22" i="140" s="1"/>
  <c r="W23" i="140"/>
  <c r="H22" i="125"/>
  <c r="W23" i="125"/>
  <c r="Q21" i="124"/>
  <c r="H20" i="124"/>
  <c r="K21" i="124" s="1"/>
  <c r="Q21" i="121"/>
  <c r="H20" i="121"/>
  <c r="K21" i="121" s="1"/>
  <c r="H20" i="122"/>
  <c r="K21" i="122" s="1"/>
  <c r="Q21" i="122"/>
  <c r="Q21" i="139"/>
  <c r="H20" i="139"/>
  <c r="K21" i="139" s="1"/>
  <c r="H20" i="123"/>
  <c r="K21" i="123" s="1"/>
  <c r="AA20" i="123"/>
  <c r="Q21" i="123"/>
  <c r="H20" i="125"/>
  <c r="K21" i="125" s="1"/>
  <c r="Q21" i="125"/>
  <c r="H20" i="140"/>
  <c r="K21" i="140" s="1"/>
  <c r="Q21" i="140"/>
  <c r="Q31" i="43"/>
  <c r="Q19" i="124"/>
  <c r="H18" i="124"/>
  <c r="K19" i="124" s="1"/>
  <c r="Q19" i="125"/>
  <c r="H18" i="125"/>
  <c r="K19" i="125" s="1"/>
  <c r="Q19" i="121"/>
  <c r="H18" i="121"/>
  <c r="K19" i="121" s="1"/>
  <c r="Q19" i="140"/>
  <c r="H18" i="140"/>
  <c r="K19" i="140" s="1"/>
  <c r="H18" i="139"/>
  <c r="K19" i="139" s="1"/>
  <c r="Q19" i="139"/>
  <c r="H18" i="123"/>
  <c r="K19" i="123" s="1"/>
  <c r="Q19" i="123"/>
  <c r="AA18" i="123"/>
  <c r="H18" i="122"/>
  <c r="K19" i="122" s="1"/>
  <c r="Q19" i="122"/>
  <c r="AA16" i="123"/>
  <c r="Q17" i="123"/>
  <c r="H16" i="123"/>
  <c r="Q17" i="125"/>
  <c r="H16" i="125"/>
  <c r="K17" i="125" s="1"/>
  <c r="H16" i="139"/>
  <c r="K17" i="139" s="1"/>
  <c r="Q17" i="139"/>
  <c r="AA16" i="125"/>
  <c r="Q17" i="140"/>
  <c r="H16" i="140"/>
  <c r="K17" i="140" s="1"/>
  <c r="Q17" i="124"/>
  <c r="H16" i="124"/>
  <c r="K17" i="124" s="1"/>
  <c r="H16" i="122"/>
  <c r="K17" i="122" s="1"/>
  <c r="Q17" i="122"/>
  <c r="H16" i="121"/>
  <c r="K17" i="121" s="1"/>
  <c r="Q17" i="121"/>
  <c r="AF16" i="123"/>
  <c r="Q15" i="125"/>
  <c r="H14" i="125"/>
  <c r="K15" i="125" s="1"/>
  <c r="H14" i="122"/>
  <c r="K15" i="122" s="1"/>
  <c r="Q15" i="122"/>
  <c r="H14" i="139"/>
  <c r="K15" i="139" s="1"/>
  <c r="Q15" i="139"/>
  <c r="AA14" i="123"/>
  <c r="H14" i="123"/>
  <c r="Q15" i="123"/>
  <c r="Q15" i="121"/>
  <c r="H14" i="121"/>
  <c r="K15" i="121" s="1"/>
  <c r="H14" i="140"/>
  <c r="K15" i="140" s="1"/>
  <c r="Q15" i="140"/>
  <c r="H14" i="124"/>
  <c r="K15" i="124" s="1"/>
  <c r="Q15" i="124"/>
  <c r="AA12" i="139"/>
  <c r="Q13" i="125"/>
  <c r="H12" i="125"/>
  <c r="K13" i="125" s="1"/>
  <c r="N8" i="125"/>
  <c r="Q9" i="125" s="1"/>
  <c r="AF12" i="123"/>
  <c r="N8" i="121"/>
  <c r="Q13" i="121"/>
  <c r="H12" i="121"/>
  <c r="K13" i="121" s="1"/>
  <c r="H12" i="139"/>
  <c r="K13" i="139" s="1"/>
  <c r="Q13" i="139"/>
  <c r="N8" i="139"/>
  <c r="Q9" i="139" s="1"/>
  <c r="AA12" i="140"/>
  <c r="AA12" i="123"/>
  <c r="H12" i="123"/>
  <c r="Q13" i="123"/>
  <c r="N8" i="123"/>
  <c r="Q9" i="123" s="1"/>
  <c r="Q13" i="124"/>
  <c r="H12" i="124"/>
  <c r="K13" i="124" s="1"/>
  <c r="N8" i="124"/>
  <c r="Q9" i="124" s="1"/>
  <c r="H12" i="140"/>
  <c r="K13" i="140" s="1"/>
  <c r="Q13" i="140"/>
  <c r="N8" i="140"/>
  <c r="Q9" i="140" s="1"/>
  <c r="H12" i="122"/>
  <c r="K13" i="122" s="1"/>
  <c r="Q13" i="122"/>
  <c r="N8" i="122"/>
  <c r="Q9" i="122" s="1"/>
  <c r="U23" i="43"/>
  <c r="E21" i="43"/>
  <c r="X22" i="43" s="1"/>
  <c r="D49" i="124"/>
  <c r="E48" i="140"/>
  <c r="U48" i="140"/>
  <c r="N49" i="43"/>
  <c r="I49" i="43"/>
  <c r="R49" i="43"/>
  <c r="Q49" i="43"/>
  <c r="H49" i="43"/>
  <c r="V49" i="43"/>
  <c r="T49" i="43"/>
  <c r="K49" i="43"/>
  <c r="P49" i="43"/>
  <c r="S49" i="43"/>
  <c r="G49" i="43"/>
  <c r="V40" i="43"/>
  <c r="O40" i="43"/>
  <c r="I40" i="43"/>
  <c r="S40" i="43"/>
  <c r="Y40" i="43"/>
  <c r="W40" i="43"/>
  <c r="L40" i="43"/>
  <c r="P40" i="43"/>
  <c r="T40" i="43"/>
  <c r="Q40" i="43"/>
  <c r="N40" i="43"/>
  <c r="J40" i="43"/>
  <c r="M49" i="43"/>
  <c r="U49" i="43"/>
  <c r="Y49" i="43"/>
  <c r="X49" i="43"/>
  <c r="N52" i="43"/>
  <c r="V52" i="43"/>
  <c r="W49" i="43"/>
  <c r="R40" i="43"/>
  <c r="H40" i="43"/>
  <c r="M40" i="43"/>
  <c r="U40" i="43"/>
  <c r="R31" i="43"/>
  <c r="V31" i="43"/>
  <c r="I31" i="43"/>
  <c r="M31" i="43"/>
  <c r="G40" i="43"/>
  <c r="X40" i="43"/>
  <c r="K40" i="43"/>
  <c r="Q22" i="141"/>
  <c r="J22" i="141"/>
  <c r="I22" i="141"/>
  <c r="V22" i="141"/>
  <c r="F15" i="43"/>
  <c r="L17" i="43" s="1"/>
  <c r="R23" i="43"/>
  <c r="F23" i="43"/>
  <c r="I23" i="43"/>
  <c r="L23" i="43"/>
  <c r="O23" i="43"/>
  <c r="O47" i="43"/>
  <c r="U47" i="43"/>
  <c r="R47" i="43"/>
  <c r="I47" i="43"/>
  <c r="F47" i="43"/>
  <c r="L47" i="43"/>
  <c r="L45" i="123"/>
  <c r="O40" i="123"/>
  <c r="M45" i="123"/>
  <c r="P40" i="123"/>
  <c r="P46" i="123" s="1"/>
  <c r="Q40" i="123"/>
  <c r="W60" i="48"/>
  <c r="F40" i="141"/>
  <c r="X40" i="141"/>
  <c r="F37" i="141"/>
  <c r="K59" i="48"/>
  <c r="F65" i="48"/>
  <c r="X47" i="43"/>
  <c r="X23" i="43"/>
  <c r="T46" i="43"/>
  <c r="N46" i="43"/>
  <c r="Q46" i="43"/>
  <c r="V46" i="43"/>
  <c r="W46" i="43"/>
  <c r="P46" i="43"/>
  <c r="G46" i="43"/>
  <c r="M46" i="43"/>
  <c r="R46" i="43"/>
  <c r="S46" i="43"/>
  <c r="L46" i="43"/>
  <c r="Y46" i="43"/>
  <c r="I46" i="43"/>
  <c r="J46" i="43"/>
  <c r="O46" i="43"/>
  <c r="X46" i="43"/>
  <c r="H46" i="43"/>
  <c r="U46" i="43"/>
  <c r="F46" i="43"/>
  <c r="K46" i="43"/>
  <c r="AG47" i="24"/>
  <c r="O59" i="118"/>
  <c r="O66" i="118" s="1"/>
  <c r="J59" i="118"/>
  <c r="J66" i="118" s="1"/>
  <c r="T59" i="118"/>
  <c r="O60" i="137"/>
  <c r="E48" i="124"/>
  <c r="Y395" i="24"/>
  <c r="P60" i="23"/>
  <c r="P67" i="23" s="1"/>
  <c r="L60" i="23"/>
  <c r="O60" i="23"/>
  <c r="K60" i="23"/>
  <c r="G60" i="23"/>
  <c r="I44" i="107"/>
  <c r="P59" i="48"/>
  <c r="H59" i="48"/>
  <c r="T51" i="130"/>
  <c r="H60" i="23"/>
  <c r="D49" i="139"/>
  <c r="L49" i="139"/>
  <c r="M59" i="118"/>
  <c r="AG52" i="115"/>
  <c r="AK52" i="115"/>
  <c r="AO52" i="115"/>
  <c r="L59" i="118"/>
  <c r="AH52" i="115"/>
  <c r="AL52" i="115"/>
  <c r="AP52" i="115"/>
  <c r="N59" i="48"/>
  <c r="E48" i="123"/>
  <c r="Q59" i="48"/>
  <c r="M59" i="48"/>
  <c r="R49" i="140"/>
  <c r="M60" i="120"/>
  <c r="I60" i="120"/>
  <c r="I59" i="118"/>
  <c r="N59" i="118"/>
  <c r="K59" i="118"/>
  <c r="AD59" i="118"/>
  <c r="Z59" i="118"/>
  <c r="W59" i="118"/>
  <c r="S59" i="118"/>
  <c r="H59" i="118"/>
  <c r="M61" i="120"/>
  <c r="L60" i="120"/>
  <c r="H60" i="120"/>
  <c r="D48" i="125"/>
  <c r="E49" i="124"/>
  <c r="E49" i="140"/>
  <c r="D49" i="125"/>
  <c r="E49" i="123"/>
  <c r="E48" i="139"/>
  <c r="E49" i="139"/>
  <c r="E48" i="122"/>
  <c r="E49" i="122"/>
  <c r="D48" i="139"/>
  <c r="E48" i="125"/>
  <c r="E49" i="125"/>
  <c r="F48" i="140"/>
  <c r="S48" i="125"/>
  <c r="S49" i="139"/>
  <c r="S48" i="124"/>
  <c r="S49" i="124"/>
  <c r="S48" i="123"/>
  <c r="S49" i="123"/>
  <c r="R49" i="123"/>
  <c r="S49" i="122"/>
  <c r="R48" i="122"/>
  <c r="R49" i="122"/>
  <c r="I40" i="124"/>
  <c r="I46" i="124" s="1"/>
  <c r="M48" i="124"/>
  <c r="M48" i="123"/>
  <c r="F48" i="123"/>
  <c r="F48" i="122"/>
  <c r="AC47" i="24"/>
  <c r="AE47" i="24"/>
  <c r="AA47" i="24"/>
  <c r="Y105" i="24"/>
  <c r="AC105" i="24"/>
  <c r="Y221" i="24"/>
  <c r="Y337" i="24"/>
  <c r="Y453" i="24"/>
  <c r="AF59" i="48"/>
  <c r="V63" i="48"/>
  <c r="V70" i="48" s="1"/>
  <c r="G63" i="48"/>
  <c r="G70" i="48" s="1"/>
  <c r="F51" i="111"/>
  <c r="F49" i="107"/>
  <c r="G44" i="107"/>
  <c r="E62" i="131"/>
  <c r="Y49" i="141"/>
  <c r="U49" i="141"/>
  <c r="Q49" i="141"/>
  <c r="M49" i="141"/>
  <c r="I49" i="141"/>
  <c r="W49" i="141"/>
  <c r="O49" i="141"/>
  <c r="G49" i="141"/>
  <c r="X49" i="141"/>
  <c r="P49" i="141"/>
  <c r="H49" i="141"/>
  <c r="Z49" i="141"/>
  <c r="V49" i="141"/>
  <c r="R49" i="141"/>
  <c r="N49" i="141"/>
  <c r="J49" i="141"/>
  <c r="AA49" i="141"/>
  <c r="S49" i="141"/>
  <c r="K49" i="141"/>
  <c r="AB49" i="141"/>
  <c r="T49" i="141"/>
  <c r="L49" i="141"/>
  <c r="F49" i="141"/>
  <c r="AB46" i="141"/>
  <c r="X46" i="141"/>
  <c r="T46" i="141"/>
  <c r="P46" i="141"/>
  <c r="L46" i="141"/>
  <c r="H46" i="141"/>
  <c r="Z46" i="141"/>
  <c r="N46" i="141"/>
  <c r="W46" i="141"/>
  <c r="O46" i="141"/>
  <c r="G46" i="141"/>
  <c r="Y46" i="141"/>
  <c r="U46" i="141"/>
  <c r="Q46" i="141"/>
  <c r="M46" i="141"/>
  <c r="I46" i="141"/>
  <c r="V46" i="141"/>
  <c r="R46" i="141"/>
  <c r="J46" i="141"/>
  <c r="AA46" i="141"/>
  <c r="S46" i="141"/>
  <c r="K46" i="141"/>
  <c r="F46" i="141"/>
  <c r="Y43" i="141"/>
  <c r="U43" i="141"/>
  <c r="Q43" i="141"/>
  <c r="M43" i="141"/>
  <c r="Z43" i="141"/>
  <c r="V43" i="141"/>
  <c r="R43" i="141"/>
  <c r="N43" i="141"/>
  <c r="J43" i="141"/>
  <c r="AA43" i="141"/>
  <c r="W43" i="141"/>
  <c r="S43" i="141"/>
  <c r="O43" i="141"/>
  <c r="K43" i="141"/>
  <c r="G43" i="141"/>
  <c r="AB43" i="141"/>
  <c r="X43" i="141"/>
  <c r="T43" i="141"/>
  <c r="P43" i="141"/>
  <c r="L43" i="141"/>
  <c r="H43" i="141"/>
  <c r="F43" i="141"/>
  <c r="AA40" i="141"/>
  <c r="W40" i="141"/>
  <c r="S40" i="141"/>
  <c r="O40" i="141"/>
  <c r="K40" i="141"/>
  <c r="G40" i="141"/>
  <c r="Y40" i="141"/>
  <c r="Q40" i="141"/>
  <c r="I40" i="141"/>
  <c r="Z40" i="141"/>
  <c r="R40" i="141"/>
  <c r="J40" i="141"/>
  <c r="AB40" i="141"/>
  <c r="T40" i="141"/>
  <c r="P40" i="141"/>
  <c r="L40" i="141"/>
  <c r="H40" i="141"/>
  <c r="U40" i="141"/>
  <c r="M40" i="141"/>
  <c r="V40" i="141"/>
  <c r="N40" i="141"/>
  <c r="AA37" i="141"/>
  <c r="W37" i="141"/>
  <c r="S37" i="141"/>
  <c r="O37" i="141"/>
  <c r="K37" i="141"/>
  <c r="G37" i="141"/>
  <c r="AB37" i="141"/>
  <c r="X37" i="141"/>
  <c r="T37" i="141"/>
  <c r="P37" i="141"/>
  <c r="L37" i="141"/>
  <c r="H37" i="141"/>
  <c r="Y37" i="141"/>
  <c r="U37" i="141"/>
  <c r="Q37" i="141"/>
  <c r="M37" i="141"/>
  <c r="Z37" i="141"/>
  <c r="R37" i="141"/>
  <c r="N37" i="141"/>
  <c r="J37" i="141"/>
  <c r="V37" i="141"/>
  <c r="Y43" i="43"/>
  <c r="U43" i="43"/>
  <c r="Q43" i="43"/>
  <c r="M43" i="43"/>
  <c r="I43" i="43"/>
  <c r="J43" i="43"/>
  <c r="S43" i="43"/>
  <c r="K43" i="43"/>
  <c r="X43" i="43"/>
  <c r="T43" i="43"/>
  <c r="P43" i="43"/>
  <c r="L43" i="43"/>
  <c r="H43" i="43"/>
  <c r="V43" i="43"/>
  <c r="R43" i="43"/>
  <c r="N43" i="43"/>
  <c r="W43" i="43"/>
  <c r="O43" i="43"/>
  <c r="G43" i="43"/>
  <c r="W37" i="43"/>
  <c r="S37" i="43"/>
  <c r="O37" i="43"/>
  <c r="K37" i="43"/>
  <c r="G37" i="43"/>
  <c r="U37" i="43"/>
  <c r="V37" i="43"/>
  <c r="R37" i="43"/>
  <c r="N37" i="43"/>
  <c r="J37" i="43"/>
  <c r="X37" i="43"/>
  <c r="T37" i="43"/>
  <c r="P37" i="43"/>
  <c r="L37" i="43"/>
  <c r="H37" i="43"/>
  <c r="Y37" i="43"/>
  <c r="Q37" i="43"/>
  <c r="M37" i="43"/>
  <c r="I37" i="43"/>
  <c r="V34" i="43"/>
  <c r="R34" i="43"/>
  <c r="N34" i="43"/>
  <c r="J34" i="43"/>
  <c r="P34" i="43"/>
  <c r="Y34" i="43"/>
  <c r="U34" i="43"/>
  <c r="Q34" i="43"/>
  <c r="M34" i="43"/>
  <c r="I34" i="43"/>
  <c r="S34" i="43"/>
  <c r="O34" i="43"/>
  <c r="K34" i="43"/>
  <c r="G34" i="43"/>
  <c r="X34" i="43"/>
  <c r="T34" i="43"/>
  <c r="L34" i="43"/>
  <c r="H34" i="43"/>
  <c r="U29" i="43"/>
  <c r="O29" i="43"/>
  <c r="I29" i="43"/>
  <c r="X29" i="43"/>
  <c r="R29" i="43"/>
  <c r="L29" i="43"/>
  <c r="F29" i="43"/>
  <c r="F25" i="43"/>
  <c r="U26" i="43"/>
  <c r="O26" i="43"/>
  <c r="I26" i="43"/>
  <c r="X26" i="43"/>
  <c r="R26" i="43"/>
  <c r="L26" i="43"/>
  <c r="F26" i="43"/>
  <c r="F59" i="118"/>
  <c r="AC59" i="118"/>
  <c r="V59" i="118"/>
  <c r="AB59" i="118"/>
  <c r="X59" i="118"/>
  <c r="U59" i="118"/>
  <c r="Y59" i="118"/>
  <c r="F60" i="120"/>
  <c r="J60" i="120"/>
  <c r="N60" i="120"/>
  <c r="G60" i="120"/>
  <c r="K60" i="120"/>
  <c r="O60" i="120"/>
  <c r="H61" i="120"/>
  <c r="L61" i="120"/>
  <c r="G61" i="120"/>
  <c r="K61" i="120"/>
  <c r="E60" i="120"/>
  <c r="F61" i="120"/>
  <c r="J61" i="120"/>
  <c r="N61" i="120"/>
  <c r="E66" i="120"/>
  <c r="I61" i="120"/>
  <c r="V48" i="140"/>
  <c r="V40" i="140"/>
  <c r="V49" i="140"/>
  <c r="U49" i="140"/>
  <c r="W48" i="140"/>
  <c r="W49" i="140"/>
  <c r="J49" i="140"/>
  <c r="V48" i="125"/>
  <c r="W49" i="125"/>
  <c r="W48" i="125"/>
  <c r="U48" i="125"/>
  <c r="U49" i="125"/>
  <c r="K48" i="125"/>
  <c r="O49" i="125"/>
  <c r="W48" i="139"/>
  <c r="W40" i="139"/>
  <c r="U48" i="139"/>
  <c r="U49" i="139"/>
  <c r="W49" i="139"/>
  <c r="P48" i="139"/>
  <c r="O48" i="139"/>
  <c r="K49" i="139"/>
  <c r="V40" i="124"/>
  <c r="V48" i="124"/>
  <c r="V49" i="124"/>
  <c r="U48" i="124"/>
  <c r="U49" i="124"/>
  <c r="U40" i="124"/>
  <c r="U46" i="124" s="1"/>
  <c r="W48" i="124"/>
  <c r="W49" i="124"/>
  <c r="Q49" i="124"/>
  <c r="K48" i="124"/>
  <c r="O48" i="124"/>
  <c r="K49" i="124"/>
  <c r="O49" i="124"/>
  <c r="V48" i="123"/>
  <c r="V49" i="123"/>
  <c r="U48" i="123"/>
  <c r="W49" i="123"/>
  <c r="W48" i="123"/>
  <c r="U49" i="123"/>
  <c r="J49" i="123"/>
  <c r="K48" i="123"/>
  <c r="O48" i="123"/>
  <c r="K49" i="123"/>
  <c r="O49" i="123"/>
  <c r="I49" i="123"/>
  <c r="V48" i="122"/>
  <c r="V40" i="122"/>
  <c r="V49" i="122"/>
  <c r="W48" i="122"/>
  <c r="U48" i="122"/>
  <c r="U49" i="122"/>
  <c r="W49" i="122"/>
  <c r="W40" i="122"/>
  <c r="J48" i="122"/>
  <c r="J49" i="122"/>
  <c r="K48" i="122"/>
  <c r="O49" i="122"/>
  <c r="O48" i="122"/>
  <c r="K49" i="122"/>
  <c r="K48" i="140"/>
  <c r="S48" i="140"/>
  <c r="K49" i="140"/>
  <c r="J48" i="140"/>
  <c r="R48" i="140"/>
  <c r="F49" i="140"/>
  <c r="O48" i="140"/>
  <c r="O49" i="140"/>
  <c r="I40" i="140"/>
  <c r="I46" i="140" s="1"/>
  <c r="I48" i="140"/>
  <c r="Q48" i="140"/>
  <c r="M49" i="140"/>
  <c r="F48" i="125"/>
  <c r="R49" i="125"/>
  <c r="M48" i="125"/>
  <c r="I49" i="125"/>
  <c r="Q49" i="125"/>
  <c r="L48" i="125"/>
  <c r="P48" i="125"/>
  <c r="L49" i="125"/>
  <c r="P49" i="125"/>
  <c r="J49" i="125"/>
  <c r="I48" i="125"/>
  <c r="Q48" i="125"/>
  <c r="M49" i="125"/>
  <c r="O40" i="125"/>
  <c r="O46" i="125" s="1"/>
  <c r="O48" i="125"/>
  <c r="K49" i="125"/>
  <c r="S49" i="125"/>
  <c r="O45" i="125"/>
  <c r="S48" i="139"/>
  <c r="O49" i="139"/>
  <c r="K45" i="139"/>
  <c r="I48" i="139"/>
  <c r="Q48" i="139"/>
  <c r="I49" i="139"/>
  <c r="M49" i="139"/>
  <c r="Q49" i="139"/>
  <c r="K48" i="139"/>
  <c r="L48" i="139"/>
  <c r="P49" i="139"/>
  <c r="I49" i="124"/>
  <c r="L49" i="124"/>
  <c r="I48" i="124"/>
  <c r="Q48" i="124"/>
  <c r="M49" i="124"/>
  <c r="I45" i="124"/>
  <c r="P49" i="124"/>
  <c r="F48" i="124"/>
  <c r="J48" i="124"/>
  <c r="R48" i="124"/>
  <c r="F49" i="124"/>
  <c r="J49" i="124"/>
  <c r="R49" i="124"/>
  <c r="Q49" i="123"/>
  <c r="I48" i="123"/>
  <c r="Q48" i="123"/>
  <c r="M49" i="123"/>
  <c r="I40" i="123"/>
  <c r="I46" i="123" s="1"/>
  <c r="J48" i="123"/>
  <c r="R48" i="123"/>
  <c r="F49" i="123"/>
  <c r="I40" i="122"/>
  <c r="I46" i="122" s="1"/>
  <c r="I48" i="122"/>
  <c r="M48" i="122"/>
  <c r="Q48" i="122"/>
  <c r="I49" i="122"/>
  <c r="M49" i="122"/>
  <c r="Q49" i="122"/>
  <c r="F49" i="122"/>
  <c r="E45" i="140"/>
  <c r="D49" i="140"/>
  <c r="L49" i="140"/>
  <c r="I45" i="140"/>
  <c r="M48" i="140"/>
  <c r="I49" i="140"/>
  <c r="O40" i="140"/>
  <c r="O46" i="140" s="1"/>
  <c r="U45" i="140"/>
  <c r="P49" i="140"/>
  <c r="Q49" i="140"/>
  <c r="U40" i="140"/>
  <c r="U46" i="140" s="1"/>
  <c r="K45" i="140"/>
  <c r="Q45" i="140"/>
  <c r="R48" i="125"/>
  <c r="P40" i="125"/>
  <c r="P46" i="125" s="1"/>
  <c r="J40" i="125"/>
  <c r="K45" i="125"/>
  <c r="J48" i="125"/>
  <c r="F49" i="125"/>
  <c r="V49" i="125"/>
  <c r="P45" i="125"/>
  <c r="I40" i="139"/>
  <c r="I46" i="139" s="1"/>
  <c r="I45" i="139"/>
  <c r="P40" i="139"/>
  <c r="P46" i="139" s="1"/>
  <c r="Q40" i="139"/>
  <c r="O40" i="139"/>
  <c r="O46" i="139" s="1"/>
  <c r="Q45" i="139"/>
  <c r="O40" i="124"/>
  <c r="O46" i="124" s="1"/>
  <c r="J40" i="124"/>
  <c r="K45" i="124"/>
  <c r="Q40" i="124"/>
  <c r="J45" i="124"/>
  <c r="O46" i="123"/>
  <c r="D48" i="123"/>
  <c r="L48" i="123"/>
  <c r="P48" i="123"/>
  <c r="D49" i="123"/>
  <c r="L49" i="123"/>
  <c r="P49" i="123"/>
  <c r="O40" i="122"/>
  <c r="O46" i="122" s="1"/>
  <c r="O45" i="122"/>
  <c r="D48" i="122"/>
  <c r="L48" i="122"/>
  <c r="P48" i="122"/>
  <c r="D49" i="122"/>
  <c r="L49" i="122"/>
  <c r="P49" i="122"/>
  <c r="V40" i="121"/>
  <c r="U40" i="121"/>
  <c r="M60" i="23"/>
  <c r="AG453" i="24"/>
  <c r="AG395" i="24"/>
  <c r="AB454" i="24"/>
  <c r="AC48" i="24"/>
  <c r="AB48" i="24"/>
  <c r="AB453" i="24"/>
  <c r="Z464" i="24"/>
  <c r="AB396" i="24"/>
  <c r="AC396" i="24"/>
  <c r="AG337" i="24"/>
  <c r="Y279" i="24"/>
  <c r="AC280" i="24"/>
  <c r="AG279" i="24"/>
  <c r="AG221" i="24"/>
  <c r="AG163" i="24"/>
  <c r="Y163" i="24"/>
  <c r="AG105" i="24"/>
  <c r="AB47" i="24"/>
  <c r="Y47" i="24"/>
  <c r="F60" i="23"/>
  <c r="J60" i="23"/>
  <c r="N60" i="23"/>
  <c r="I60" i="23"/>
  <c r="AB51" i="130"/>
  <c r="Z43" i="130"/>
  <c r="Z49" i="130" s="1"/>
  <c r="X51" i="130"/>
  <c r="P51" i="130"/>
  <c r="L51" i="130"/>
  <c r="H51" i="130"/>
  <c r="K51" i="130"/>
  <c r="S51" i="130"/>
  <c r="AA51" i="130"/>
  <c r="K52" i="130"/>
  <c r="W52" i="130"/>
  <c r="R43" i="130"/>
  <c r="AA43" i="130"/>
  <c r="AA49" i="130" s="1"/>
  <c r="F51" i="130"/>
  <c r="N51" i="130"/>
  <c r="V51" i="130"/>
  <c r="Q43" i="130"/>
  <c r="U43" i="130"/>
  <c r="I51" i="130"/>
  <c r="M51" i="130"/>
  <c r="Q51" i="130"/>
  <c r="U51" i="130"/>
  <c r="Y51" i="130"/>
  <c r="AC51" i="130"/>
  <c r="I52" i="130"/>
  <c r="M52" i="130"/>
  <c r="Q52" i="130"/>
  <c r="U52" i="130"/>
  <c r="Y52" i="130"/>
  <c r="AC52" i="130"/>
  <c r="G51" i="130"/>
  <c r="O51" i="130"/>
  <c r="W51" i="130"/>
  <c r="G52" i="130"/>
  <c r="O52" i="130"/>
  <c r="S52" i="130"/>
  <c r="AA52" i="130"/>
  <c r="J51" i="130"/>
  <c r="R51" i="130"/>
  <c r="Z51" i="130"/>
  <c r="H52" i="130"/>
  <c r="L52" i="130"/>
  <c r="P52" i="130"/>
  <c r="T52" i="130"/>
  <c r="X52" i="130"/>
  <c r="AB52" i="130"/>
  <c r="V42" i="27"/>
  <c r="P42" i="27"/>
  <c r="AE69" i="48"/>
  <c r="AC60" i="48"/>
  <c r="J60" i="48"/>
  <c r="O60" i="48"/>
  <c r="K60" i="48"/>
  <c r="O59" i="48"/>
  <c r="N60" i="48"/>
  <c r="L60" i="48"/>
  <c r="H60" i="48"/>
  <c r="I60" i="48"/>
  <c r="AC59" i="48"/>
  <c r="Y59" i="48"/>
  <c r="L59" i="48"/>
  <c r="J59" i="48"/>
  <c r="G59" i="48"/>
  <c r="X59" i="48"/>
  <c r="X60" i="48"/>
  <c r="AB60" i="48"/>
  <c r="V62" i="48"/>
  <c r="V69" i="48" s="1"/>
  <c r="Z60" i="48"/>
  <c r="AA60" i="48"/>
  <c r="AE59" i="48"/>
  <c r="AB59" i="48"/>
  <c r="AD60" i="48"/>
  <c r="M60" i="48"/>
  <c r="I59" i="48"/>
  <c r="G51" i="111"/>
  <c r="G52" i="111"/>
  <c r="G48" i="111"/>
  <c r="F52" i="111"/>
  <c r="E48" i="111"/>
  <c r="E46" i="111"/>
  <c r="E52" i="111" s="1"/>
  <c r="F48" i="111"/>
  <c r="F60" i="105"/>
  <c r="K60" i="105"/>
  <c r="G60" i="105"/>
  <c r="L60" i="105"/>
  <c r="J60" i="105"/>
  <c r="H60" i="105"/>
  <c r="K59" i="105"/>
  <c r="J59" i="105"/>
  <c r="E59" i="105"/>
  <c r="I59" i="105"/>
  <c r="M59" i="105"/>
  <c r="G59" i="105"/>
  <c r="F59" i="105"/>
  <c r="H59" i="105"/>
  <c r="L59" i="105"/>
  <c r="M44" i="107"/>
  <c r="H44" i="107"/>
  <c r="K44" i="107"/>
  <c r="L44" i="107"/>
  <c r="E49" i="107"/>
  <c r="G60" i="137"/>
  <c r="K60" i="137"/>
  <c r="F60" i="137"/>
  <c r="N60" i="137"/>
  <c r="H60" i="137"/>
  <c r="L60" i="137"/>
  <c r="J60" i="137"/>
  <c r="I60" i="137"/>
  <c r="M60" i="137"/>
  <c r="O44" i="116"/>
  <c r="I44" i="116"/>
  <c r="M44" i="116"/>
  <c r="Q44" i="116"/>
  <c r="N44" i="116"/>
  <c r="K59" i="12"/>
  <c r="H59" i="12"/>
  <c r="G59" i="12"/>
  <c r="N59" i="12"/>
  <c r="J59" i="12"/>
  <c r="W42" i="17"/>
  <c r="Z42" i="17"/>
  <c r="Y42" i="17"/>
  <c r="N42" i="17"/>
  <c r="J42" i="17"/>
  <c r="M42" i="17"/>
  <c r="H61" i="109"/>
  <c r="O61" i="109"/>
  <c r="K61" i="109"/>
  <c r="G61" i="109"/>
  <c r="M61" i="109"/>
  <c r="N61" i="109"/>
  <c r="J61" i="109"/>
  <c r="F61" i="109"/>
  <c r="I61" i="109"/>
  <c r="E61" i="109"/>
  <c r="L61" i="109"/>
  <c r="H62" i="109"/>
  <c r="F62" i="109"/>
  <c r="G62" i="109"/>
  <c r="F60" i="77"/>
  <c r="G44" i="74"/>
  <c r="E44" i="74"/>
  <c r="F44" i="74"/>
  <c r="F44" i="132"/>
  <c r="H62" i="131"/>
  <c r="I62" i="131"/>
  <c r="I63" i="131"/>
  <c r="D68" i="43"/>
  <c r="Q59" i="42"/>
  <c r="Y58" i="42"/>
  <c r="H58" i="42"/>
  <c r="L58" i="42"/>
  <c r="M59" i="42"/>
  <c r="O58" i="42"/>
  <c r="M58" i="42"/>
  <c r="X58" i="42"/>
  <c r="T58" i="42"/>
  <c r="P59" i="42"/>
  <c r="K58" i="42"/>
  <c r="G58" i="42"/>
  <c r="U58" i="42"/>
  <c r="Z58" i="42"/>
  <c r="V58" i="42"/>
  <c r="R59" i="42"/>
  <c r="N59" i="42"/>
  <c r="I58" i="42"/>
  <c r="E58" i="42"/>
  <c r="X59" i="42"/>
  <c r="Y59" i="42"/>
  <c r="Q58" i="42"/>
  <c r="P58" i="42"/>
  <c r="W59" i="42"/>
  <c r="AA58" i="42"/>
  <c r="W58" i="42"/>
  <c r="S59" i="42"/>
  <c r="O59" i="42"/>
  <c r="J58" i="42"/>
  <c r="F58" i="42"/>
  <c r="AA59" i="42"/>
  <c r="R59" i="118"/>
  <c r="AE59" i="118"/>
  <c r="AA59" i="118"/>
  <c r="G59" i="118"/>
  <c r="Q59" i="118"/>
  <c r="P59" i="118"/>
  <c r="P40" i="140"/>
  <c r="P46" i="140" s="1"/>
  <c r="D45" i="140"/>
  <c r="L45" i="140"/>
  <c r="P45" i="140"/>
  <c r="D48" i="140"/>
  <c r="L48" i="140"/>
  <c r="P48" i="140"/>
  <c r="V40" i="125"/>
  <c r="Q40" i="125"/>
  <c r="I40" i="125"/>
  <c r="I46" i="125" s="1"/>
  <c r="U40" i="125"/>
  <c r="U46" i="125" s="1"/>
  <c r="U40" i="139"/>
  <c r="U46" i="139" s="1"/>
  <c r="F48" i="139"/>
  <c r="J48" i="139"/>
  <c r="R48" i="139"/>
  <c r="V48" i="139"/>
  <c r="F49" i="139"/>
  <c r="J49" i="139"/>
  <c r="R49" i="139"/>
  <c r="V49" i="139"/>
  <c r="V40" i="139"/>
  <c r="P40" i="124"/>
  <c r="P46" i="124" s="1"/>
  <c r="W40" i="124"/>
  <c r="D45" i="124"/>
  <c r="L45" i="124"/>
  <c r="P45" i="124"/>
  <c r="D48" i="124"/>
  <c r="L48" i="124"/>
  <c r="P48" i="124"/>
  <c r="U46" i="123"/>
  <c r="P40" i="122"/>
  <c r="P46" i="122" s="1"/>
  <c r="Q40" i="122"/>
  <c r="U40" i="122"/>
  <c r="U46" i="122" s="1"/>
  <c r="AC106" i="24"/>
  <c r="AC163" i="24"/>
  <c r="AC164" i="24"/>
  <c r="AC221" i="24"/>
  <c r="AC279" i="24"/>
  <c r="AE48" i="24"/>
  <c r="AB163" i="24"/>
  <c r="AB222" i="24"/>
  <c r="AB280" i="24"/>
  <c r="AB337" i="24"/>
  <c r="AB338" i="24"/>
  <c r="AD47" i="24"/>
  <c r="AH47" i="24"/>
  <c r="AB395" i="24"/>
  <c r="Z463" i="24"/>
  <c r="AC222" i="24"/>
  <c r="AC338" i="24"/>
  <c r="AC337" i="24"/>
  <c r="AA48" i="24"/>
  <c r="AB105" i="24"/>
  <c r="AB106" i="24"/>
  <c r="AB164" i="24"/>
  <c r="AB221" i="24"/>
  <c r="AB279" i="24"/>
  <c r="Z47" i="24"/>
  <c r="Z48" i="24"/>
  <c r="AD48" i="24"/>
  <c r="AE106" i="24"/>
  <c r="AE164" i="24"/>
  <c r="AE222" i="24"/>
  <c r="AC395" i="24"/>
  <c r="AC454" i="24"/>
  <c r="AC453" i="24"/>
  <c r="AA454" i="24"/>
  <c r="AE454" i="24"/>
  <c r="AA453" i="24"/>
  <c r="AE453" i="24"/>
  <c r="Z454" i="24"/>
  <c r="Z461" i="24" s="1"/>
  <c r="AD454" i="24"/>
  <c r="Z453" i="24"/>
  <c r="Z460" i="24" s="1"/>
  <c r="AD453" i="24"/>
  <c r="AH453" i="24"/>
  <c r="AA396" i="24"/>
  <c r="AE396" i="24"/>
  <c r="AA395" i="24"/>
  <c r="AE395" i="24"/>
  <c r="Z396" i="24"/>
  <c r="AD396" i="24"/>
  <c r="Z395" i="24"/>
  <c r="AD395" i="24"/>
  <c r="AH395" i="24"/>
  <c r="AA338" i="24"/>
  <c r="AE338" i="24"/>
  <c r="AA337" i="24"/>
  <c r="AE337" i="24"/>
  <c r="Z338" i="24"/>
  <c r="AD338" i="24"/>
  <c r="Z337" i="24"/>
  <c r="AD337" i="24"/>
  <c r="AH337" i="24"/>
  <c r="AA280" i="24"/>
  <c r="AE280" i="24"/>
  <c r="AA279" i="24"/>
  <c r="AE279" i="24"/>
  <c r="Z280" i="24"/>
  <c r="AD280" i="24"/>
  <c r="Z279" i="24"/>
  <c r="AD279" i="24"/>
  <c r="AH279" i="24"/>
  <c r="AA222" i="24"/>
  <c r="AA221" i="24"/>
  <c r="AE221" i="24"/>
  <c r="Z222" i="24"/>
  <c r="AD222" i="24"/>
  <c r="Z221" i="24"/>
  <c r="AD221" i="24"/>
  <c r="AH221" i="24"/>
  <c r="AA164" i="24"/>
  <c r="AA163" i="24"/>
  <c r="AE163" i="24"/>
  <c r="Z164" i="24"/>
  <c r="AD164" i="24"/>
  <c r="Z163" i="24"/>
  <c r="AD163" i="24"/>
  <c r="AH163" i="24"/>
  <c r="AA106" i="24"/>
  <c r="AA105" i="24"/>
  <c r="AE105" i="24"/>
  <c r="Z106" i="24"/>
  <c r="AD106" i="24"/>
  <c r="Z105" i="24"/>
  <c r="AD105" i="24"/>
  <c r="AH105" i="24"/>
  <c r="G43" i="130"/>
  <c r="K43" i="130"/>
  <c r="P43" i="130"/>
  <c r="T43" i="130"/>
  <c r="Y43" i="130"/>
  <c r="Y49" i="130" s="1"/>
  <c r="AC43" i="130"/>
  <c r="AC49" i="130" s="1"/>
  <c r="F52" i="130"/>
  <c r="J52" i="130"/>
  <c r="N52" i="130"/>
  <c r="R52" i="130"/>
  <c r="V52" i="130"/>
  <c r="Z52" i="130"/>
  <c r="J43" i="130"/>
  <c r="O43" i="130"/>
  <c r="S43" i="130"/>
  <c r="X43" i="130"/>
  <c r="X49" i="130" s="1"/>
  <c r="AB43" i="130"/>
  <c r="AB49" i="130" s="1"/>
  <c r="R48" i="130"/>
  <c r="V48" i="130"/>
  <c r="Z48" i="130"/>
  <c r="I43" i="130"/>
  <c r="M43" i="130"/>
  <c r="Q48" i="130"/>
  <c r="U48" i="130"/>
  <c r="H43" i="130"/>
  <c r="L43" i="130"/>
  <c r="O42" i="27"/>
  <c r="U42" i="27"/>
  <c r="AA59" i="48"/>
  <c r="Y60" i="48"/>
  <c r="V59" i="48"/>
  <c r="Z59" i="48"/>
  <c r="AD59" i="48"/>
  <c r="W59" i="48"/>
  <c r="H44" i="116"/>
  <c r="L44" i="116"/>
  <c r="K44" i="116"/>
  <c r="J44" i="116"/>
  <c r="R44" i="116"/>
  <c r="P44" i="116"/>
  <c r="G44" i="116"/>
  <c r="AJ53" i="115"/>
  <c r="AR53" i="115"/>
  <c r="AJ52" i="115"/>
  <c r="AN52" i="115"/>
  <c r="AR52" i="115"/>
  <c r="AI53" i="115"/>
  <c r="AM53" i="115"/>
  <c r="AQ53" i="115"/>
  <c r="AI52" i="115"/>
  <c r="AM52" i="115"/>
  <c r="AQ52" i="115"/>
  <c r="AH53" i="115"/>
  <c r="AL53" i="115"/>
  <c r="AP53" i="115"/>
  <c r="AN53" i="115"/>
  <c r="AG53" i="115"/>
  <c r="AK53" i="115"/>
  <c r="AO53" i="115"/>
  <c r="T59" i="12"/>
  <c r="W59" i="12"/>
  <c r="I59" i="12"/>
  <c r="M59" i="12"/>
  <c r="U59" i="12"/>
  <c r="X59" i="12"/>
  <c r="AA59" i="12"/>
  <c r="V59" i="12"/>
  <c r="Z59" i="12"/>
  <c r="S58" i="42"/>
  <c r="V59" i="42"/>
  <c r="Z59" i="42"/>
  <c r="N58" i="42"/>
  <c r="R58" i="42"/>
  <c r="U59" i="42"/>
  <c r="M62" i="109"/>
  <c r="K62" i="109"/>
  <c r="M52" i="109"/>
  <c r="M55" i="109"/>
  <c r="M18" i="109"/>
  <c r="M17" i="109"/>
  <c r="K52" i="109"/>
  <c r="K64" i="109" s="1"/>
  <c r="K71" i="109" s="1"/>
  <c r="K55" i="109"/>
  <c r="K65" i="109" s="1"/>
  <c r="K72" i="109" s="1"/>
  <c r="K18" i="109"/>
  <c r="K17" i="109"/>
  <c r="H55" i="109"/>
  <c r="H52" i="109"/>
  <c r="H18" i="109"/>
  <c r="H17" i="109"/>
  <c r="H13" i="109"/>
  <c r="H67" i="109" s="1"/>
  <c r="G52" i="109"/>
  <c r="M13" i="109"/>
  <c r="K13" i="109"/>
  <c r="I13" i="109"/>
  <c r="G13" i="109"/>
  <c r="P44" i="77"/>
  <c r="P60" i="77"/>
  <c r="N60" i="77"/>
  <c r="L60" i="77"/>
  <c r="K60" i="77"/>
  <c r="I60" i="77"/>
  <c r="J60" i="77"/>
  <c r="Q54" i="77"/>
  <c r="P54" i="77"/>
  <c r="P64" i="77" s="1"/>
  <c r="P71" i="77" s="1"/>
  <c r="P51" i="77"/>
  <c r="P63" i="77" s="1"/>
  <c r="P70" i="77" s="1"/>
  <c r="K51" i="77"/>
  <c r="L51" i="77"/>
  <c r="M51" i="77"/>
  <c r="N51" i="77"/>
  <c r="J51" i="77"/>
  <c r="J63" i="77" s="1"/>
  <c r="J70" i="77" s="1"/>
  <c r="K54" i="77"/>
  <c r="L54" i="77"/>
  <c r="M54" i="77"/>
  <c r="N54" i="77"/>
  <c r="J54" i="77"/>
  <c r="R16" i="77"/>
  <c r="P16" i="77"/>
  <c r="L16" i="77"/>
  <c r="N16" i="77"/>
  <c r="K16" i="77"/>
  <c r="J16" i="77"/>
  <c r="AB57" i="141"/>
  <c r="AB66" i="141" s="1"/>
  <c r="AB73" i="141" s="1"/>
  <c r="AA57" i="141"/>
  <c r="AA66" i="141" s="1"/>
  <c r="AA73" i="141" s="1"/>
  <c r="Y57" i="141"/>
  <c r="Y66" i="141" s="1"/>
  <c r="Y73" i="141" s="1"/>
  <c r="X57" i="141"/>
  <c r="X66" i="141" s="1"/>
  <c r="X73" i="141" s="1"/>
  <c r="W57" i="141"/>
  <c r="W66" i="141" s="1"/>
  <c r="W73" i="141" s="1"/>
  <c r="V57" i="141"/>
  <c r="V66" i="141" s="1"/>
  <c r="V73" i="141" s="1"/>
  <c r="U57" i="141"/>
  <c r="U66" i="141" s="1"/>
  <c r="U73" i="141" s="1"/>
  <c r="T57" i="141"/>
  <c r="T66" i="141" s="1"/>
  <c r="T73" i="141" s="1"/>
  <c r="S57" i="141"/>
  <c r="S66" i="141" s="1"/>
  <c r="S73" i="141" s="1"/>
  <c r="R57" i="141"/>
  <c r="R66" i="141" s="1"/>
  <c r="R73" i="141" s="1"/>
  <c r="Q57" i="141"/>
  <c r="Q66" i="141" s="1"/>
  <c r="Q73" i="141" s="1"/>
  <c r="J57" i="141"/>
  <c r="H57" i="141"/>
  <c r="D66" i="141"/>
  <c r="D73" i="141" s="1"/>
  <c r="AB54" i="141"/>
  <c r="AB65" i="141" s="1"/>
  <c r="AB72" i="141" s="1"/>
  <c r="AA54" i="141"/>
  <c r="AA65" i="141" s="1"/>
  <c r="AA72" i="141" s="1"/>
  <c r="Y54" i="141"/>
  <c r="Y65" i="141" s="1"/>
  <c r="Y72" i="141" s="1"/>
  <c r="X54" i="141"/>
  <c r="X65" i="141" s="1"/>
  <c r="X72" i="141" s="1"/>
  <c r="W54" i="141"/>
  <c r="W65" i="141" s="1"/>
  <c r="W72" i="141" s="1"/>
  <c r="V54" i="141"/>
  <c r="V65" i="141" s="1"/>
  <c r="V72" i="141" s="1"/>
  <c r="U54" i="141"/>
  <c r="U65" i="141" s="1"/>
  <c r="U72" i="141" s="1"/>
  <c r="T54" i="141"/>
  <c r="T65" i="141" s="1"/>
  <c r="T72" i="141" s="1"/>
  <c r="S65" i="141"/>
  <c r="S72" i="141" s="1"/>
  <c r="R54" i="141"/>
  <c r="R65" i="141" s="1"/>
  <c r="R72" i="141" s="1"/>
  <c r="Q54" i="141"/>
  <c r="Q65" i="141" s="1"/>
  <c r="Q72" i="141" s="1"/>
  <c r="J54" i="141"/>
  <c r="H54" i="141"/>
  <c r="D65" i="141"/>
  <c r="D72" i="141" s="1"/>
  <c r="Z54" i="141"/>
  <c r="Z65" i="141" s="1"/>
  <c r="O61" i="141"/>
  <c r="AB29" i="141"/>
  <c r="P29" i="141"/>
  <c r="S29" i="141"/>
  <c r="P18" i="141"/>
  <c r="M18" i="141" s="1"/>
  <c r="O18" i="141"/>
  <c r="L18" i="141" s="1"/>
  <c r="F18" i="141" s="1"/>
  <c r="F15" i="141" s="1"/>
  <c r="AB15" i="141"/>
  <c r="AB68" i="141" s="1"/>
  <c r="AA15" i="141"/>
  <c r="AA68" i="141" s="1"/>
  <c r="Y15" i="141"/>
  <c r="Y68" i="141" s="1"/>
  <c r="X68" i="141"/>
  <c r="V15" i="141"/>
  <c r="V68" i="141" s="1"/>
  <c r="U15" i="141"/>
  <c r="U68" i="141" s="1"/>
  <c r="T15" i="141"/>
  <c r="T68" i="141" s="1"/>
  <c r="R68" i="141"/>
  <c r="J15" i="141"/>
  <c r="J68" i="141" s="1"/>
  <c r="I15" i="141"/>
  <c r="I68" i="141" s="1"/>
  <c r="H15" i="141"/>
  <c r="H68" i="141" s="1"/>
  <c r="D68" i="141"/>
  <c r="L22" i="43" l="1"/>
  <c r="AF36" i="140"/>
  <c r="AG32" i="122"/>
  <c r="AG24" i="123"/>
  <c r="AG18" i="125"/>
  <c r="AG30" i="140"/>
  <c r="AG20" i="124"/>
  <c r="AG20" i="140"/>
  <c r="AG20" i="123"/>
  <c r="AG18" i="140"/>
  <c r="AG18" i="124"/>
  <c r="AG14" i="125"/>
  <c r="Q46" i="122"/>
  <c r="N45" i="125"/>
  <c r="Q46" i="139"/>
  <c r="Q46" i="140"/>
  <c r="Q46" i="125"/>
  <c r="Q46" i="124"/>
  <c r="AG30" i="125"/>
  <c r="AG26" i="139"/>
  <c r="AG26" i="125"/>
  <c r="AG22" i="123"/>
  <c r="AG32" i="123"/>
  <c r="K33" i="123"/>
  <c r="AG32" i="140"/>
  <c r="AG32" i="139"/>
  <c r="AG32" i="124"/>
  <c r="AG32" i="125"/>
  <c r="AG30" i="123"/>
  <c r="AG30" i="139"/>
  <c r="AG30" i="124"/>
  <c r="AG30" i="122"/>
  <c r="Q37" i="125"/>
  <c r="AA36" i="125"/>
  <c r="N43" i="125"/>
  <c r="N49" i="125" s="1"/>
  <c r="J37" i="122"/>
  <c r="G43" i="122"/>
  <c r="G49" i="122" s="1"/>
  <c r="AG28" i="123"/>
  <c r="W37" i="124"/>
  <c r="T43" i="124"/>
  <c r="T49" i="124" s="1"/>
  <c r="J37" i="140"/>
  <c r="G43" i="140"/>
  <c r="G49" i="140" s="1"/>
  <c r="W37" i="122"/>
  <c r="T43" i="122"/>
  <c r="T49" i="122" s="1"/>
  <c r="J37" i="139"/>
  <c r="G43" i="139"/>
  <c r="G49" i="139" s="1"/>
  <c r="K29" i="124"/>
  <c r="H36" i="124"/>
  <c r="K37" i="124" s="1"/>
  <c r="Q37" i="122"/>
  <c r="N43" i="122"/>
  <c r="N49" i="122" s="1"/>
  <c r="AA36" i="122"/>
  <c r="H36" i="121"/>
  <c r="K37" i="121" s="1"/>
  <c r="K29" i="121"/>
  <c r="K29" i="139"/>
  <c r="H36" i="139"/>
  <c r="K37" i="139" s="1"/>
  <c r="W37" i="123"/>
  <c r="T43" i="123"/>
  <c r="T49" i="123" s="1"/>
  <c r="J37" i="123"/>
  <c r="G43" i="123"/>
  <c r="G49" i="123" s="1"/>
  <c r="H36" i="140"/>
  <c r="K37" i="140" s="1"/>
  <c r="K29" i="140"/>
  <c r="K29" i="123"/>
  <c r="H36" i="123"/>
  <c r="AF36" i="122"/>
  <c r="W37" i="140"/>
  <c r="T43" i="140"/>
  <c r="T49" i="140" s="1"/>
  <c r="AG28" i="140"/>
  <c r="AA36" i="123"/>
  <c r="Q37" i="123"/>
  <c r="N43" i="123"/>
  <c r="N49" i="123" s="1"/>
  <c r="J37" i="125"/>
  <c r="G43" i="125"/>
  <c r="G49" i="125" s="1"/>
  <c r="AF36" i="125"/>
  <c r="AG28" i="139"/>
  <c r="Q37" i="124"/>
  <c r="AA36" i="124"/>
  <c r="N43" i="124"/>
  <c r="N49" i="124" s="1"/>
  <c r="AF36" i="123"/>
  <c r="H36" i="125"/>
  <c r="K37" i="125" s="1"/>
  <c r="K29" i="125"/>
  <c r="AG28" i="125"/>
  <c r="H36" i="122"/>
  <c r="K37" i="122" s="1"/>
  <c r="K29" i="122"/>
  <c r="Q37" i="139"/>
  <c r="AA36" i="139"/>
  <c r="N43" i="139"/>
  <c r="N49" i="139" s="1"/>
  <c r="W37" i="125"/>
  <c r="T43" i="125"/>
  <c r="T49" i="125" s="1"/>
  <c r="AG28" i="124"/>
  <c r="Q37" i="140"/>
  <c r="N43" i="140"/>
  <c r="N49" i="140" s="1"/>
  <c r="AA36" i="140"/>
  <c r="AG36" i="140" s="1"/>
  <c r="W37" i="139"/>
  <c r="T43" i="139"/>
  <c r="T49" i="139" s="1"/>
  <c r="J37" i="124"/>
  <c r="G43" i="124"/>
  <c r="G49" i="124" s="1"/>
  <c r="H34" i="122"/>
  <c r="K35" i="122" s="1"/>
  <c r="K25" i="122"/>
  <c r="H34" i="125"/>
  <c r="K35" i="125" s="1"/>
  <c r="K25" i="125"/>
  <c r="H34" i="123"/>
  <c r="H42" i="123" s="1"/>
  <c r="K25" i="123"/>
  <c r="J35" i="125"/>
  <c r="G42" i="125"/>
  <c r="G48" i="125" s="1"/>
  <c r="AF34" i="123"/>
  <c r="J35" i="139"/>
  <c r="G42" i="139"/>
  <c r="G48" i="139" s="1"/>
  <c r="Q35" i="125"/>
  <c r="N42" i="125"/>
  <c r="N48" i="125" s="1"/>
  <c r="AA34" i="125"/>
  <c r="J35" i="124"/>
  <c r="G42" i="124"/>
  <c r="G48" i="124" s="1"/>
  <c r="J35" i="123"/>
  <c r="G42" i="123"/>
  <c r="G48" i="123" s="1"/>
  <c r="Q35" i="124"/>
  <c r="AA34" i="124"/>
  <c r="N42" i="124"/>
  <c r="N48" i="124" s="1"/>
  <c r="W35" i="123"/>
  <c r="T42" i="123"/>
  <c r="T48" i="123" s="1"/>
  <c r="J35" i="122"/>
  <c r="G42" i="122"/>
  <c r="G48" i="122" s="1"/>
  <c r="K25" i="121"/>
  <c r="H34" i="121"/>
  <c r="K35" i="121" s="1"/>
  <c r="J35" i="140"/>
  <c r="G42" i="140"/>
  <c r="G48" i="140" s="1"/>
  <c r="AG24" i="122"/>
  <c r="Q35" i="122"/>
  <c r="AA34" i="122"/>
  <c r="N42" i="122"/>
  <c r="N48" i="122" s="1"/>
  <c r="W35" i="139"/>
  <c r="T42" i="139"/>
  <c r="T48" i="139" s="1"/>
  <c r="AA34" i="123"/>
  <c r="Q35" i="123"/>
  <c r="N42" i="123"/>
  <c r="N48" i="123" s="1"/>
  <c r="K25" i="124"/>
  <c r="H34" i="124"/>
  <c r="K35" i="124" s="1"/>
  <c r="W35" i="124"/>
  <c r="T42" i="124"/>
  <c r="T48" i="124" s="1"/>
  <c r="H34" i="140"/>
  <c r="K35" i="140" s="1"/>
  <c r="K25" i="140"/>
  <c r="W35" i="122"/>
  <c r="T42" i="122"/>
  <c r="T48" i="122" s="1"/>
  <c r="W35" i="140"/>
  <c r="T42" i="140"/>
  <c r="T48" i="140" s="1"/>
  <c r="K25" i="139"/>
  <c r="H34" i="139"/>
  <c r="K35" i="139" s="1"/>
  <c r="Q35" i="139"/>
  <c r="N42" i="139"/>
  <c r="N48" i="139" s="1"/>
  <c r="AA34" i="139"/>
  <c r="AG24" i="125"/>
  <c r="W35" i="125"/>
  <c r="T42" i="125"/>
  <c r="T48" i="125" s="1"/>
  <c r="AG24" i="140"/>
  <c r="AF34" i="124"/>
  <c r="Q35" i="140"/>
  <c r="N42" i="140"/>
  <c r="N48" i="140" s="1"/>
  <c r="AA34" i="140"/>
  <c r="AF34" i="139"/>
  <c r="AF34" i="125"/>
  <c r="K23" i="122"/>
  <c r="H39" i="122"/>
  <c r="K40" i="122" s="1"/>
  <c r="H43" i="122"/>
  <c r="K23" i="125"/>
  <c r="H39" i="125"/>
  <c r="K40" i="125" s="1"/>
  <c r="K23" i="139"/>
  <c r="H39" i="139"/>
  <c r="K40" i="139" s="1"/>
  <c r="K23" i="124"/>
  <c r="H39" i="124"/>
  <c r="K40" i="124" s="1"/>
  <c r="H43" i="124"/>
  <c r="K23" i="140"/>
  <c r="H43" i="140"/>
  <c r="H39" i="140"/>
  <c r="K40" i="140" s="1"/>
  <c r="K23" i="123"/>
  <c r="H39" i="123"/>
  <c r="K40" i="123" s="1"/>
  <c r="H43" i="123"/>
  <c r="AG22" i="125"/>
  <c r="AG20" i="125"/>
  <c r="AG20" i="139"/>
  <c r="AG20" i="122"/>
  <c r="AG18" i="122"/>
  <c r="AG18" i="139"/>
  <c r="AG18" i="123"/>
  <c r="AG16" i="139"/>
  <c r="AG16" i="123"/>
  <c r="K17" i="123"/>
  <c r="Q46" i="123"/>
  <c r="AG16" i="125"/>
  <c r="AG16" i="122"/>
  <c r="AG16" i="140"/>
  <c r="AG16" i="124"/>
  <c r="AG14" i="139"/>
  <c r="N45" i="123"/>
  <c r="AG14" i="140"/>
  <c r="AG14" i="123"/>
  <c r="K15" i="123"/>
  <c r="AG14" i="124"/>
  <c r="AG14" i="122"/>
  <c r="AG12" i="124"/>
  <c r="AG12" i="125"/>
  <c r="N45" i="139"/>
  <c r="AG12" i="123"/>
  <c r="K13" i="123"/>
  <c r="AG12" i="140"/>
  <c r="N45" i="140"/>
  <c r="N45" i="124"/>
  <c r="N45" i="122"/>
  <c r="AG12" i="122"/>
  <c r="AG12" i="139"/>
  <c r="G14" i="109"/>
  <c r="G15" i="109"/>
  <c r="F17" i="141"/>
  <c r="Q22" i="43"/>
  <c r="G22" i="43"/>
  <c r="U22" i="43"/>
  <c r="M22" i="43"/>
  <c r="S22" i="43"/>
  <c r="H22" i="43"/>
  <c r="N22" i="43"/>
  <c r="O17" i="43"/>
  <c r="R22" i="43"/>
  <c r="K22" i="43"/>
  <c r="Y22" i="43"/>
  <c r="W22" i="43"/>
  <c r="P22" i="43"/>
  <c r="I22" i="43"/>
  <c r="V22" i="43"/>
  <c r="O22" i="43"/>
  <c r="J22" i="43"/>
  <c r="T22" i="43"/>
  <c r="F22" i="43"/>
  <c r="M65" i="109"/>
  <c r="M72" i="109" s="1"/>
  <c r="H65" i="109"/>
  <c r="H72" i="109" s="1"/>
  <c r="M64" i="109"/>
  <c r="M71" i="109" s="1"/>
  <c r="H64" i="109"/>
  <c r="H71" i="109" s="1"/>
  <c r="G64" i="109"/>
  <c r="G71" i="109" s="1"/>
  <c r="M67" i="109"/>
  <c r="I67" i="109"/>
  <c r="G67" i="109"/>
  <c r="T45" i="77"/>
  <c r="U45" i="77" s="1"/>
  <c r="N47" i="77"/>
  <c r="J47" i="77"/>
  <c r="F47" i="77"/>
  <c r="P47" i="77"/>
  <c r="M47" i="77"/>
  <c r="O47" i="77"/>
  <c r="K47" i="77"/>
  <c r="G47" i="77"/>
  <c r="E46" i="77"/>
  <c r="L47" i="77"/>
  <c r="H47" i="77"/>
  <c r="Q47" i="77"/>
  <c r="I47" i="77"/>
  <c r="Q44" i="77"/>
  <c r="M44" i="77"/>
  <c r="I44" i="77"/>
  <c r="N44" i="77"/>
  <c r="J44" i="77"/>
  <c r="F44" i="77"/>
  <c r="O44" i="77"/>
  <c r="K44" i="77"/>
  <c r="G44" i="77"/>
  <c r="E43" i="77"/>
  <c r="L44" i="77"/>
  <c r="H44" i="77"/>
  <c r="T39" i="77"/>
  <c r="U39" i="77" s="1"/>
  <c r="Q41" i="77"/>
  <c r="M41" i="77"/>
  <c r="I41" i="77"/>
  <c r="J41" i="77"/>
  <c r="K41" i="77"/>
  <c r="E40" i="77"/>
  <c r="P41" i="77"/>
  <c r="L41" i="77"/>
  <c r="H41" i="77"/>
  <c r="N41" i="77"/>
  <c r="F41" i="77"/>
  <c r="O41" i="77"/>
  <c r="G41" i="77"/>
  <c r="Q64" i="77"/>
  <c r="Q71" i="77" s="1"/>
  <c r="M64" i="77"/>
  <c r="M71" i="77" s="1"/>
  <c r="K64" i="77"/>
  <c r="K71" i="77" s="1"/>
  <c r="J64" i="77"/>
  <c r="J71" i="77" s="1"/>
  <c r="R63" i="77"/>
  <c r="R70" i="77" s="1"/>
  <c r="M63" i="77"/>
  <c r="M70" i="77" s="1"/>
  <c r="K63" i="77"/>
  <c r="K70" i="77" s="1"/>
  <c r="T30" i="77"/>
  <c r="U30" i="77" s="1"/>
  <c r="O32" i="77"/>
  <c r="K32" i="77"/>
  <c r="G32" i="77"/>
  <c r="E31" i="77"/>
  <c r="T31" i="77" s="1"/>
  <c r="U31" i="77" s="1"/>
  <c r="H32" i="77"/>
  <c r="Q32" i="77"/>
  <c r="M32" i="77"/>
  <c r="I32" i="77"/>
  <c r="N32" i="77"/>
  <c r="J32" i="77"/>
  <c r="F32" i="77"/>
  <c r="P32" i="77"/>
  <c r="L32" i="77"/>
  <c r="L66" i="77"/>
  <c r="L13" i="77"/>
  <c r="L67" i="77" s="1"/>
  <c r="R66" i="77"/>
  <c r="P13" i="77"/>
  <c r="P67" i="77" s="1"/>
  <c r="O66" i="77"/>
  <c r="O13" i="77"/>
  <c r="N13" i="77"/>
  <c r="N67" i="77" s="1"/>
  <c r="K66" i="77"/>
  <c r="K13" i="77"/>
  <c r="K67" i="77" s="1"/>
  <c r="J66" i="77"/>
  <c r="J13" i="77"/>
  <c r="J67" i="77" s="1"/>
  <c r="J66" i="141"/>
  <c r="J73" i="141" s="1"/>
  <c r="I66" i="141"/>
  <c r="I73" i="141" s="1"/>
  <c r="H66" i="141"/>
  <c r="H73" i="141" s="1"/>
  <c r="J65" i="141"/>
  <c r="J72" i="141" s="1"/>
  <c r="I65" i="141"/>
  <c r="I72" i="141" s="1"/>
  <c r="H65" i="141"/>
  <c r="H72" i="141" s="1"/>
  <c r="X28" i="43"/>
  <c r="T28" i="43"/>
  <c r="P28" i="43"/>
  <c r="L28" i="43"/>
  <c r="H28" i="43"/>
  <c r="V28" i="43"/>
  <c r="W28" i="43"/>
  <c r="S28" i="43"/>
  <c r="O28" i="43"/>
  <c r="K28" i="43"/>
  <c r="G28" i="43"/>
  <c r="Y28" i="43"/>
  <c r="U28" i="43"/>
  <c r="Q28" i="43"/>
  <c r="M28" i="43"/>
  <c r="I28" i="43"/>
  <c r="R28" i="43"/>
  <c r="N28" i="43"/>
  <c r="J28" i="43"/>
  <c r="F28" i="43"/>
  <c r="S25" i="43"/>
  <c r="O25" i="43"/>
  <c r="K25" i="43"/>
  <c r="G25" i="43"/>
  <c r="V25" i="43"/>
  <c r="R25" i="43"/>
  <c r="N25" i="43"/>
  <c r="J25" i="43"/>
  <c r="X25" i="43"/>
  <c r="T25" i="43"/>
  <c r="P25" i="43"/>
  <c r="L25" i="43"/>
  <c r="H25" i="43"/>
  <c r="Y25" i="43"/>
  <c r="U25" i="43"/>
  <c r="Q25" i="43"/>
  <c r="M25" i="43"/>
  <c r="I25" i="43"/>
  <c r="K67" i="109"/>
  <c r="T42" i="77"/>
  <c r="U42" i="77" s="1"/>
  <c r="L63" i="77"/>
  <c r="L70" i="77" s="1"/>
  <c r="L64" i="77"/>
  <c r="L71" i="77" s="1"/>
  <c r="N63" i="77"/>
  <c r="N70" i="77" s="1"/>
  <c r="N64" i="77"/>
  <c r="N71" i="77" s="1"/>
  <c r="N66" i="77"/>
  <c r="P66" i="77"/>
  <c r="S35" i="141"/>
  <c r="AB35" i="141"/>
  <c r="Z61" i="141"/>
  <c r="P35" i="141"/>
  <c r="P61" i="141"/>
  <c r="L23" i="141"/>
  <c r="L35" i="141"/>
  <c r="O35" i="141"/>
  <c r="O57" i="141"/>
  <c r="O66" i="141" s="1"/>
  <c r="O73" i="141" s="1"/>
  <c r="O54" i="141"/>
  <c r="O65" i="141" s="1"/>
  <c r="O72" i="141" s="1"/>
  <c r="G18" i="141"/>
  <c r="G15" i="141" s="1"/>
  <c r="M26" i="141"/>
  <c r="Z15" i="141"/>
  <c r="M29" i="141"/>
  <c r="M35" i="141"/>
  <c r="Y35" i="141"/>
  <c r="J29" i="141"/>
  <c r="V29" i="141"/>
  <c r="V35" i="141"/>
  <c r="O15" i="141"/>
  <c r="O68" i="141" s="1"/>
  <c r="G29" i="141"/>
  <c r="G35" i="141"/>
  <c r="P57" i="141"/>
  <c r="P66" i="141" s="1"/>
  <c r="N18" i="141"/>
  <c r="N15" i="141" s="1"/>
  <c r="L29" i="141"/>
  <c r="L54" i="141"/>
  <c r="L65" i="141" s="1"/>
  <c r="P15" i="141"/>
  <c r="P54" i="141"/>
  <c r="P65" i="141" s="1"/>
  <c r="M61" i="141"/>
  <c r="Z57" i="141"/>
  <c r="Z66" i="141" s="1"/>
  <c r="Y29" i="141"/>
  <c r="O23" i="141"/>
  <c r="J35" i="141"/>
  <c r="M57" i="141"/>
  <c r="M66" i="141" s="1"/>
  <c r="H42" i="124" l="1"/>
  <c r="H49" i="122"/>
  <c r="AG34" i="122"/>
  <c r="H42" i="122"/>
  <c r="H48" i="122" s="1"/>
  <c r="H42" i="140"/>
  <c r="H48" i="140" s="1"/>
  <c r="H42" i="139"/>
  <c r="H48" i="139" s="1"/>
  <c r="AG34" i="125"/>
  <c r="H42" i="125"/>
  <c r="H48" i="125" s="1"/>
  <c r="AG34" i="140"/>
  <c r="AG34" i="139"/>
  <c r="H43" i="125"/>
  <c r="H49" i="125" s="1"/>
  <c r="AG36" i="139"/>
  <c r="AG36" i="124"/>
  <c r="AG36" i="122"/>
  <c r="AG36" i="125"/>
  <c r="AG36" i="123"/>
  <c r="K37" i="123"/>
  <c r="H43" i="139"/>
  <c r="H49" i="139" s="1"/>
  <c r="AG34" i="123"/>
  <c r="K35" i="123"/>
  <c r="AG34" i="124"/>
  <c r="H49" i="123"/>
  <c r="H49" i="124"/>
  <c r="H48" i="123"/>
  <c r="H48" i="124"/>
  <c r="H49" i="140"/>
  <c r="L15" i="141"/>
  <c r="M20" i="141"/>
  <c r="Y20" i="141"/>
  <c r="P68" i="141"/>
  <c r="Z73" i="141"/>
  <c r="Z72" i="141"/>
  <c r="M73" i="141"/>
  <c r="P72" i="141"/>
  <c r="P73" i="141"/>
  <c r="Z68" i="141"/>
  <c r="L61" i="141"/>
  <c r="N61" i="141"/>
  <c r="F61" i="141"/>
  <c r="I63" i="141" s="1"/>
  <c r="Y32" i="141"/>
  <c r="S32" i="141"/>
  <c r="G32" i="141"/>
  <c r="AB32" i="141"/>
  <c r="V32" i="141"/>
  <c r="J32" i="141"/>
  <c r="M54" i="141"/>
  <c r="M65" i="141" s="1"/>
  <c r="M72" i="141" s="1"/>
  <c r="G61" i="141"/>
  <c r="G68" i="141" s="1"/>
  <c r="L57" i="141"/>
  <c r="L66" i="141" s="1"/>
  <c r="F54" i="141"/>
  <c r="N57" i="141"/>
  <c r="N66" i="141" s="1"/>
  <c r="K18" i="141"/>
  <c r="L20" i="141"/>
  <c r="AB26" i="141"/>
  <c r="V26" i="141"/>
  <c r="J26" i="141"/>
  <c r="Y26" i="141"/>
  <c r="S26" i="141"/>
  <c r="G26" i="141"/>
  <c r="M23" i="141"/>
  <c r="M15" i="141"/>
  <c r="M68" i="141" s="1"/>
  <c r="AA29" i="141"/>
  <c r="U29" i="141"/>
  <c r="I29" i="141"/>
  <c r="X29" i="141"/>
  <c r="R29" i="141"/>
  <c r="F29" i="141"/>
  <c r="F28" i="141"/>
  <c r="L26" i="141"/>
  <c r="X35" i="141"/>
  <c r="R35" i="141"/>
  <c r="F35" i="141"/>
  <c r="AA35" i="141"/>
  <c r="U35" i="141"/>
  <c r="I35" i="141"/>
  <c r="F34" i="141"/>
  <c r="N34" i="141"/>
  <c r="K34" i="141"/>
  <c r="P32" i="141"/>
  <c r="P26" i="141"/>
  <c r="O29" i="141"/>
  <c r="M32" i="141"/>
  <c r="N54" i="141"/>
  <c r="N65" i="141" s="1"/>
  <c r="S20" i="141"/>
  <c r="G20" i="141"/>
  <c r="AB20" i="141"/>
  <c r="V20" i="141"/>
  <c r="J20" i="141"/>
  <c r="X23" i="141"/>
  <c r="R23" i="141"/>
  <c r="F23" i="141"/>
  <c r="AA23" i="141"/>
  <c r="U23" i="141"/>
  <c r="F22" i="141"/>
  <c r="K28" i="141"/>
  <c r="P20" i="141"/>
  <c r="X56" i="141" l="1"/>
  <c r="R56" i="141"/>
  <c r="L56" i="141"/>
  <c r="F56" i="141"/>
  <c r="U56" i="141"/>
  <c r="O56" i="141"/>
  <c r="AA56" i="141"/>
  <c r="I56" i="141"/>
  <c r="L68" i="141"/>
  <c r="F65" i="141"/>
  <c r="F72" i="141" s="1"/>
  <c r="N72" i="141"/>
  <c r="N73" i="141"/>
  <c r="L73" i="141"/>
  <c r="L72" i="141"/>
  <c r="S63" i="141"/>
  <c r="G63" i="141"/>
  <c r="AB63" i="141"/>
  <c r="Y63" i="141"/>
  <c r="J63" i="141"/>
  <c r="V63" i="141"/>
  <c r="M63" i="141"/>
  <c r="P63" i="141"/>
  <c r="N68" i="141"/>
  <c r="F63" i="141"/>
  <c r="R63" i="141"/>
  <c r="X63" i="141"/>
  <c r="AA63" i="141"/>
  <c r="U63" i="141"/>
  <c r="O63" i="141"/>
  <c r="L63" i="141"/>
  <c r="K61" i="141"/>
  <c r="F57" i="141"/>
  <c r="F25" i="141"/>
  <c r="R26" i="141"/>
  <c r="AA26" i="141"/>
  <c r="F26" i="141"/>
  <c r="U26" i="141"/>
  <c r="I26" i="141"/>
  <c r="X26" i="141"/>
  <c r="O26" i="141"/>
  <c r="AA28" i="141"/>
  <c r="W28" i="141"/>
  <c r="S28" i="141"/>
  <c r="Y28" i="141"/>
  <c r="U28" i="141"/>
  <c r="Q28" i="141"/>
  <c r="I28" i="141"/>
  <c r="Z28" i="141"/>
  <c r="J28" i="141"/>
  <c r="AB28" i="141"/>
  <c r="T28" i="141"/>
  <c r="V28" i="141"/>
  <c r="X28" i="141"/>
  <c r="H28" i="141"/>
  <c r="R28" i="141"/>
  <c r="G28" i="141"/>
  <c r="M28" i="141"/>
  <c r="L28" i="141"/>
  <c r="P28" i="141"/>
  <c r="O28" i="141"/>
  <c r="K15" i="141"/>
  <c r="F31" i="141"/>
  <c r="R32" i="141"/>
  <c r="X32" i="141"/>
  <c r="AA32" i="141"/>
  <c r="F32" i="141"/>
  <c r="U32" i="141"/>
  <c r="I32" i="141"/>
  <c r="O32" i="141"/>
  <c r="K54" i="141"/>
  <c r="K65" i="141" s="1"/>
  <c r="K22" i="141"/>
  <c r="G57" i="141"/>
  <c r="N28" i="141"/>
  <c r="K25" i="141"/>
  <c r="L32" i="141"/>
  <c r="Y22" i="141"/>
  <c r="U22" i="141"/>
  <c r="AA22" i="141"/>
  <c r="W22" i="141"/>
  <c r="S22" i="141"/>
  <c r="X22" i="141"/>
  <c r="R22" i="141"/>
  <c r="H22" i="141"/>
  <c r="Z22" i="141"/>
  <c r="AB22" i="141"/>
  <c r="T22" i="141"/>
  <c r="O22" i="141"/>
  <c r="P22" i="141"/>
  <c r="L22" i="141"/>
  <c r="N22" i="141"/>
  <c r="G22" i="141"/>
  <c r="Y23" i="141"/>
  <c r="P23" i="141"/>
  <c r="S23" i="141"/>
  <c r="G23" i="141"/>
  <c r="J23" i="141"/>
  <c r="AB23" i="141"/>
  <c r="Y34" i="141"/>
  <c r="U34" i="141"/>
  <c r="Q34" i="141"/>
  <c r="I34" i="141"/>
  <c r="AA34" i="141"/>
  <c r="W34" i="141"/>
  <c r="S34" i="141"/>
  <c r="H34" i="141"/>
  <c r="Z34" i="141"/>
  <c r="J34" i="141"/>
  <c r="T34" i="141"/>
  <c r="V34" i="141"/>
  <c r="X34" i="141"/>
  <c r="R34" i="141"/>
  <c r="AB34" i="141"/>
  <c r="M34" i="141"/>
  <c r="L34" i="141"/>
  <c r="O34" i="141"/>
  <c r="G34" i="141"/>
  <c r="P34" i="141"/>
  <c r="K57" i="141"/>
  <c r="K66" i="141" s="1"/>
  <c r="F68" i="141"/>
  <c r="E18" i="141"/>
  <c r="E15" i="141" s="1"/>
  <c r="F20" i="141"/>
  <c r="U20" i="141"/>
  <c r="X20" i="141"/>
  <c r="AA20" i="141"/>
  <c r="R20" i="141"/>
  <c r="I20" i="141"/>
  <c r="O20" i="141"/>
  <c r="G54" i="141"/>
  <c r="M22" i="141"/>
  <c r="K31" i="141"/>
  <c r="K19" i="141" l="1"/>
  <c r="O19" i="141"/>
  <c r="K68" i="141"/>
  <c r="G66" i="141"/>
  <c r="G73" i="141" s="1"/>
  <c r="V59" i="141"/>
  <c r="G59" i="141"/>
  <c r="Y59" i="141"/>
  <c r="M59" i="141"/>
  <c r="AB59" i="141"/>
  <c r="P59" i="141"/>
  <c r="S59" i="141"/>
  <c r="J59" i="141"/>
  <c r="F66" i="141"/>
  <c r="F73" i="141" s="1"/>
  <c r="AA59" i="141"/>
  <c r="U59" i="141"/>
  <c r="O59" i="141"/>
  <c r="X59" i="141"/>
  <c r="R59" i="141"/>
  <c r="L59" i="141"/>
  <c r="F59" i="141"/>
  <c r="I59" i="141"/>
  <c r="G65" i="141"/>
  <c r="G72" i="141" s="1"/>
  <c r="S56" i="141"/>
  <c r="G56" i="141"/>
  <c r="V56" i="141"/>
  <c r="Y56" i="141"/>
  <c r="M56" i="141"/>
  <c r="AB56" i="141"/>
  <c r="P56" i="141"/>
  <c r="J56" i="141"/>
  <c r="K73" i="141"/>
  <c r="K72" i="141"/>
  <c r="M17" i="141"/>
  <c r="M70" i="141" s="1"/>
  <c r="F19" i="141"/>
  <c r="E57" i="141"/>
  <c r="F58" i="141" s="1"/>
  <c r="R17" i="141"/>
  <c r="R70" i="141" s="1"/>
  <c r="F70" i="141"/>
  <c r="U17" i="141"/>
  <c r="U70" i="141" s="1"/>
  <c r="I17" i="141"/>
  <c r="I70" i="141" s="1"/>
  <c r="X17" i="141"/>
  <c r="X70" i="141" s="1"/>
  <c r="AA17" i="141"/>
  <c r="AA70" i="141" s="1"/>
  <c r="O17" i="141"/>
  <c r="O70" i="141" s="1"/>
  <c r="Y17" i="141"/>
  <c r="Y70" i="141" s="1"/>
  <c r="G17" i="141"/>
  <c r="G70" i="141" s="1"/>
  <c r="V17" i="141"/>
  <c r="V70" i="141" s="1"/>
  <c r="J17" i="141"/>
  <c r="J70" i="141" s="1"/>
  <c r="AB17" i="141"/>
  <c r="AB70" i="141" s="1"/>
  <c r="S17" i="141"/>
  <c r="S70" i="141" s="1"/>
  <c r="P17" i="141"/>
  <c r="P70" i="141" s="1"/>
  <c r="X25" i="141"/>
  <c r="T25" i="141"/>
  <c r="H25" i="141"/>
  <c r="V25" i="141"/>
  <c r="R25" i="141"/>
  <c r="J25" i="141"/>
  <c r="Q25" i="141"/>
  <c r="AA25" i="141"/>
  <c r="S25" i="141"/>
  <c r="U25" i="141"/>
  <c r="W25" i="141"/>
  <c r="Y25" i="141"/>
  <c r="I25" i="141"/>
  <c r="M25" i="141"/>
  <c r="Z25" i="141"/>
  <c r="P25" i="141"/>
  <c r="O25" i="141"/>
  <c r="G25" i="141"/>
  <c r="L25" i="141"/>
  <c r="N25" i="141"/>
  <c r="L17" i="141"/>
  <c r="L70" i="141" s="1"/>
  <c r="E54" i="141"/>
  <c r="V19" i="141"/>
  <c r="R19" i="141"/>
  <c r="J19" i="141"/>
  <c r="AB19" i="141"/>
  <c r="X19" i="141"/>
  <c r="T19" i="141"/>
  <c r="H19" i="141"/>
  <c r="F16" i="141"/>
  <c r="Q19" i="141"/>
  <c r="AA19" i="141"/>
  <c r="S19" i="141"/>
  <c r="U19" i="141"/>
  <c r="W19" i="141"/>
  <c r="Y19" i="141"/>
  <c r="I19" i="141"/>
  <c r="M19" i="141"/>
  <c r="Z19" i="141"/>
  <c r="P19" i="141"/>
  <c r="G19" i="141"/>
  <c r="N19" i="141"/>
  <c r="L19" i="141"/>
  <c r="V31" i="141"/>
  <c r="R31" i="141"/>
  <c r="J31" i="141"/>
  <c r="AB31" i="141"/>
  <c r="X31" i="141"/>
  <c r="T31" i="141"/>
  <c r="H31" i="141"/>
  <c r="W31" i="141"/>
  <c r="Y31" i="141"/>
  <c r="I31" i="141"/>
  <c r="AA31" i="141"/>
  <c r="S31" i="141"/>
  <c r="U31" i="141"/>
  <c r="Q31" i="141"/>
  <c r="Z31" i="141"/>
  <c r="O31" i="141"/>
  <c r="M31" i="141"/>
  <c r="P31" i="141"/>
  <c r="G31" i="141"/>
  <c r="N31" i="141"/>
  <c r="L31" i="141"/>
  <c r="K62" i="141" l="1"/>
  <c r="I62" i="141"/>
  <c r="K16" i="141"/>
  <c r="I16" i="141"/>
  <c r="Z58" i="141"/>
  <c r="V58" i="141"/>
  <c r="R58" i="141"/>
  <c r="N58" i="141"/>
  <c r="J58" i="141"/>
  <c r="Q58" i="141"/>
  <c r="AA58" i="141"/>
  <c r="W58" i="141"/>
  <c r="S58" i="141"/>
  <c r="O58" i="141"/>
  <c r="K58" i="141"/>
  <c r="AB58" i="141"/>
  <c r="X58" i="141"/>
  <c r="T58" i="141"/>
  <c r="P58" i="141"/>
  <c r="L58" i="141"/>
  <c r="G58" i="141"/>
  <c r="Y58" i="141"/>
  <c r="U58" i="141"/>
  <c r="M58" i="141"/>
  <c r="I58" i="141"/>
  <c r="H58" i="141"/>
  <c r="Y55" i="141"/>
  <c r="U55" i="141"/>
  <c r="Q55" i="141"/>
  <c r="M55" i="141"/>
  <c r="W55" i="141"/>
  <c r="K55" i="141"/>
  <c r="AB55" i="141"/>
  <c r="T55" i="141"/>
  <c r="L55" i="141"/>
  <c r="Z55" i="141"/>
  <c r="V55" i="141"/>
  <c r="R55" i="141"/>
  <c r="N55" i="141"/>
  <c r="J55" i="141"/>
  <c r="AA55" i="141"/>
  <c r="S55" i="141"/>
  <c r="O55" i="141"/>
  <c r="X55" i="141"/>
  <c r="P55" i="141"/>
  <c r="G55" i="141"/>
  <c r="I55" i="141"/>
  <c r="H55" i="141"/>
  <c r="F55" i="141"/>
  <c r="E66" i="141"/>
  <c r="E73" i="141" s="1"/>
  <c r="E65" i="141"/>
  <c r="E72" i="141" s="1"/>
  <c r="Y62" i="141"/>
  <c r="R62" i="141"/>
  <c r="W62" i="141"/>
  <c r="Q62" i="141"/>
  <c r="J62" i="141"/>
  <c r="O62" i="141"/>
  <c r="S62" i="141"/>
  <c r="V62" i="141"/>
  <c r="AB62" i="141"/>
  <c r="X62" i="141"/>
  <c r="U62" i="141"/>
  <c r="AA62" i="141"/>
  <c r="T62" i="141"/>
  <c r="H62" i="141"/>
  <c r="P62" i="141"/>
  <c r="M62" i="141"/>
  <c r="Z62" i="141"/>
  <c r="F62" i="141"/>
  <c r="F69" i="141" s="1"/>
  <c r="N62" i="141"/>
  <c r="G62" i="141"/>
  <c r="L62" i="141"/>
  <c r="X16" i="141"/>
  <c r="J16" i="141"/>
  <c r="T16" i="141"/>
  <c r="V16" i="141"/>
  <c r="H16" i="141"/>
  <c r="R16" i="141"/>
  <c r="AB16" i="141"/>
  <c r="Q16" i="141"/>
  <c r="Y16" i="141"/>
  <c r="W16" i="141"/>
  <c r="S16" i="141"/>
  <c r="U16" i="141"/>
  <c r="AA16" i="141"/>
  <c r="O16" i="141"/>
  <c r="Z16" i="141"/>
  <c r="P16" i="141"/>
  <c r="M16" i="141"/>
  <c r="L16" i="141"/>
  <c r="N16" i="141"/>
  <c r="G16" i="141"/>
  <c r="T69" i="141" l="1"/>
  <c r="I69" i="141"/>
  <c r="H69" i="141"/>
  <c r="K69" i="141"/>
  <c r="G69" i="141"/>
  <c r="AB69" i="141"/>
  <c r="L69" i="141"/>
  <c r="P69" i="141"/>
  <c r="U69" i="141"/>
  <c r="Z69" i="141"/>
  <c r="R69" i="141"/>
  <c r="X69" i="141"/>
  <c r="O69" i="141"/>
  <c r="W69" i="141"/>
  <c r="N69" i="141"/>
  <c r="S69" i="141"/>
  <c r="Q69" i="141"/>
  <c r="M69" i="141"/>
  <c r="AA69" i="141"/>
  <c r="V69" i="141"/>
  <c r="J69" i="141"/>
  <c r="Y69" i="141"/>
  <c r="J18" i="120"/>
  <c r="I18" i="120"/>
  <c r="J17" i="120"/>
  <c r="I17" i="120"/>
  <c r="G51" i="48"/>
  <c r="Q54" i="48"/>
  <c r="Q63" i="48" s="1"/>
  <c r="Q70" i="48" s="1"/>
  <c r="Q51" i="48"/>
  <c r="Q62" i="48" s="1"/>
  <c r="Q69" i="48" s="1"/>
  <c r="J17" i="137"/>
  <c r="I17" i="137"/>
  <c r="H17" i="137"/>
  <c r="Y38" i="17"/>
  <c r="Y45" i="17" s="1"/>
  <c r="Y51" i="17" s="1"/>
  <c r="Y36" i="17"/>
  <c r="Y44" i="17" s="1"/>
  <c r="Y50" i="17" s="1"/>
  <c r="D24" i="133"/>
  <c r="E52" i="130"/>
  <c r="D46" i="130"/>
  <c r="D52" i="130" s="1"/>
  <c r="E51" i="130"/>
  <c r="D45" i="130"/>
  <c r="D51" i="130" s="1"/>
  <c r="E48" i="130"/>
  <c r="D48" i="130"/>
  <c r="E46" i="129"/>
  <c r="E52" i="129" s="1"/>
  <c r="D46" i="129"/>
  <c r="D52" i="129" s="1"/>
  <c r="D45" i="129"/>
  <c r="D51" i="129" s="1"/>
  <c r="E48" i="129"/>
  <c r="D48" i="129"/>
  <c r="AK12" i="100"/>
  <c r="R51" i="118"/>
  <c r="R62" i="118" s="1"/>
  <c r="R69" i="118" s="1"/>
  <c r="E18" i="118"/>
  <c r="E24" i="118"/>
  <c r="E27" i="118"/>
  <c r="F29" i="118" s="1"/>
  <c r="E36" i="118"/>
  <c r="F38" i="118" s="1"/>
  <c r="E42" i="118"/>
  <c r="E45" i="118"/>
  <c r="B94" i="120"/>
  <c r="O55" i="120"/>
  <c r="O64" i="120" s="1"/>
  <c r="O71" i="120" s="1"/>
  <c r="N55" i="120"/>
  <c r="N57" i="120" s="1"/>
  <c r="M55" i="120"/>
  <c r="L55" i="120"/>
  <c r="K55" i="120"/>
  <c r="J55" i="120"/>
  <c r="J57" i="120" s="1"/>
  <c r="I55" i="120"/>
  <c r="I57" i="120" s="1"/>
  <c r="H55" i="120"/>
  <c r="G55" i="120"/>
  <c r="F55" i="120"/>
  <c r="O52" i="120"/>
  <c r="O63" i="120" s="1"/>
  <c r="O70" i="120" s="1"/>
  <c r="N52" i="120"/>
  <c r="N54" i="120" s="1"/>
  <c r="M52" i="120"/>
  <c r="L52" i="120"/>
  <c r="K52" i="120"/>
  <c r="K54" i="120" s="1"/>
  <c r="J52" i="120"/>
  <c r="I52" i="120"/>
  <c r="H52" i="120"/>
  <c r="F52" i="120"/>
  <c r="R50" i="120"/>
  <c r="S50" i="120" s="1"/>
  <c r="R47" i="120"/>
  <c r="S47" i="120" s="1"/>
  <c r="R44" i="120"/>
  <c r="S44" i="120" s="1"/>
  <c r="R41" i="120"/>
  <c r="S41" i="120" s="1"/>
  <c r="R38" i="120"/>
  <c r="S38" i="120" s="1"/>
  <c r="R35" i="120"/>
  <c r="S35" i="120" s="1"/>
  <c r="R32" i="120"/>
  <c r="S32" i="120" s="1"/>
  <c r="R29" i="120"/>
  <c r="S29" i="120" s="1"/>
  <c r="R26" i="120"/>
  <c r="S26" i="120" s="1"/>
  <c r="R23" i="120"/>
  <c r="S23" i="120" s="1"/>
  <c r="R20" i="120"/>
  <c r="S20" i="120" s="1"/>
  <c r="O17" i="120"/>
  <c r="R17" i="120" s="1"/>
  <c r="S17" i="120" s="1"/>
  <c r="N17" i="120"/>
  <c r="M17" i="120"/>
  <c r="L17" i="120"/>
  <c r="K17" i="120"/>
  <c r="H17" i="120"/>
  <c r="G17" i="120"/>
  <c r="N18" i="120"/>
  <c r="M13" i="120"/>
  <c r="L13" i="120"/>
  <c r="K13" i="120"/>
  <c r="J13" i="120"/>
  <c r="I13" i="120"/>
  <c r="H13" i="120"/>
  <c r="G13" i="120"/>
  <c r="G15" i="120" s="1"/>
  <c r="F13" i="120"/>
  <c r="F15" i="120" s="1"/>
  <c r="U65" i="140"/>
  <c r="Q65" i="140"/>
  <c r="P65" i="140"/>
  <c r="O65" i="140"/>
  <c r="K65" i="140"/>
  <c r="J65" i="140"/>
  <c r="I65" i="140"/>
  <c r="U65" i="139"/>
  <c r="Q65" i="139"/>
  <c r="P65" i="139"/>
  <c r="O65" i="139"/>
  <c r="K65" i="139"/>
  <c r="J65" i="139"/>
  <c r="I65" i="139"/>
  <c r="S43" i="121"/>
  <c r="S49" i="121" s="1"/>
  <c r="R43" i="121"/>
  <c r="R49" i="121" s="1"/>
  <c r="S42" i="121"/>
  <c r="S48" i="121" s="1"/>
  <c r="R42" i="121"/>
  <c r="R48" i="121" s="1"/>
  <c r="T39" i="121"/>
  <c r="AA30" i="121"/>
  <c r="AA28" i="121"/>
  <c r="Q35" i="121"/>
  <c r="AA16" i="121"/>
  <c r="E46" i="126"/>
  <c r="E52" i="126" s="1"/>
  <c r="D46" i="126"/>
  <c r="D52" i="126" s="1"/>
  <c r="E45" i="126"/>
  <c r="E51" i="126" s="1"/>
  <c r="D45" i="126"/>
  <c r="D51" i="126" s="1"/>
  <c r="E48" i="126"/>
  <c r="E43" i="121"/>
  <c r="E49" i="121" s="1"/>
  <c r="D43" i="121"/>
  <c r="D49" i="121" s="1"/>
  <c r="E42" i="121"/>
  <c r="E48" i="121" s="1"/>
  <c r="D42" i="121"/>
  <c r="D48" i="121" s="1"/>
  <c r="E45" i="121"/>
  <c r="D45" i="121"/>
  <c r="AH283" i="24"/>
  <c r="AH290" i="24" s="1"/>
  <c r="AE283" i="24"/>
  <c r="AE290" i="24" s="1"/>
  <c r="AD283" i="24"/>
  <c r="AD290" i="24" s="1"/>
  <c r="AB283" i="24"/>
  <c r="AB290" i="24" s="1"/>
  <c r="AH282" i="24"/>
  <c r="AH289" i="24" s="1"/>
  <c r="AG282" i="24"/>
  <c r="AG289" i="24" s="1"/>
  <c r="AE282" i="24"/>
  <c r="AE289" i="24" s="1"/>
  <c r="AD282" i="24"/>
  <c r="AD289" i="24" s="1"/>
  <c r="AB282" i="24"/>
  <c r="AB289" i="24" s="1"/>
  <c r="AA282" i="24"/>
  <c r="AA289" i="24" s="1"/>
  <c r="X282" i="24"/>
  <c r="X289" i="24" s="1"/>
  <c r="AH285" i="24"/>
  <c r="AE285" i="24"/>
  <c r="AD285" i="24"/>
  <c r="AB285" i="24"/>
  <c r="G18" i="120"/>
  <c r="K18" i="120"/>
  <c r="M18" i="120"/>
  <c r="H18" i="120"/>
  <c r="L18" i="120"/>
  <c r="AD286" i="24"/>
  <c r="X457" i="24"/>
  <c r="X464" i="24" s="1"/>
  <c r="X399" i="24"/>
  <c r="X406" i="24" s="1"/>
  <c r="X398" i="24"/>
  <c r="X405" i="24" s="1"/>
  <c r="X340" i="24"/>
  <c r="X347" i="24" s="1"/>
  <c r="X343" i="24"/>
  <c r="X225" i="24"/>
  <c r="X232" i="24" s="1"/>
  <c r="X227" i="24"/>
  <c r="X109" i="24"/>
  <c r="X116" i="24" s="1"/>
  <c r="X167" i="24"/>
  <c r="X174" i="24" s="1"/>
  <c r="X166" i="24"/>
  <c r="X173" i="24" s="1"/>
  <c r="X53" i="24"/>
  <c r="J64" i="23"/>
  <c r="J71" i="23" s="1"/>
  <c r="J63" i="23"/>
  <c r="J70" i="23" s="1"/>
  <c r="J66" i="23"/>
  <c r="D63" i="23"/>
  <c r="D70" i="23" s="1"/>
  <c r="D45" i="27"/>
  <c r="D51" i="27" s="1"/>
  <c r="D44" i="27"/>
  <c r="D50" i="27" s="1"/>
  <c r="D47" i="27"/>
  <c r="AB51" i="48"/>
  <c r="B94" i="138"/>
  <c r="N52" i="137"/>
  <c r="I13" i="137"/>
  <c r="I52" i="137"/>
  <c r="I55" i="137"/>
  <c r="I64" i="137" s="1"/>
  <c r="I71" i="137" s="1"/>
  <c r="G17" i="137"/>
  <c r="O66" i="137"/>
  <c r="J55" i="137"/>
  <c r="J64" i="137" s="1"/>
  <c r="J71" i="137" s="1"/>
  <c r="J52" i="137"/>
  <c r="J13" i="137"/>
  <c r="H55" i="137"/>
  <c r="H64" i="137" s="1"/>
  <c r="H71" i="137" s="1"/>
  <c r="H52" i="137"/>
  <c r="H13" i="137"/>
  <c r="B94" i="137"/>
  <c r="N55" i="137"/>
  <c r="N64" i="137" s="1"/>
  <c r="N71" i="137" s="1"/>
  <c r="M55" i="137"/>
  <c r="M64" i="137" s="1"/>
  <c r="M71" i="137" s="1"/>
  <c r="L55" i="137"/>
  <c r="L64" i="137" s="1"/>
  <c r="L71" i="137" s="1"/>
  <c r="K55" i="137"/>
  <c r="K64" i="137" s="1"/>
  <c r="K71" i="137" s="1"/>
  <c r="G55" i="137"/>
  <c r="G64" i="137" s="1"/>
  <c r="G71" i="137" s="1"/>
  <c r="F55" i="137"/>
  <c r="F64" i="137" s="1"/>
  <c r="F71" i="137" s="1"/>
  <c r="M52" i="137"/>
  <c r="L52" i="137"/>
  <c r="K52" i="137"/>
  <c r="G52" i="137"/>
  <c r="F52" i="137"/>
  <c r="N17" i="137"/>
  <c r="M17" i="137"/>
  <c r="L17" i="137"/>
  <c r="K17" i="137"/>
  <c r="O17" i="137"/>
  <c r="N13" i="137"/>
  <c r="M13" i="137"/>
  <c r="L13" i="137"/>
  <c r="K13" i="137"/>
  <c r="G13" i="137"/>
  <c r="F13" i="137"/>
  <c r="F14" i="137" s="1"/>
  <c r="E47" i="107"/>
  <c r="E53" i="107" s="1"/>
  <c r="E46" i="107"/>
  <c r="E52" i="107" s="1"/>
  <c r="D46" i="107"/>
  <c r="D52" i="107" s="1"/>
  <c r="D47" i="107"/>
  <c r="D53" i="107" s="1"/>
  <c r="AF31" i="116"/>
  <c r="K11" i="115"/>
  <c r="P11" i="115"/>
  <c r="E47" i="115"/>
  <c r="E53" i="115" s="1"/>
  <c r="D47" i="115"/>
  <c r="D53" i="115" s="1"/>
  <c r="E52" i="115"/>
  <c r="D46" i="115"/>
  <c r="D52" i="115" s="1"/>
  <c r="E49" i="115"/>
  <c r="D49" i="115"/>
  <c r="E39" i="114"/>
  <c r="E47" i="114" s="1"/>
  <c r="E53" i="114" s="1"/>
  <c r="E37" i="114"/>
  <c r="E46" i="114" s="1"/>
  <c r="E52" i="114" s="1"/>
  <c r="Y10" i="17"/>
  <c r="Y47" i="17" s="1"/>
  <c r="AB15" i="12"/>
  <c r="AC15" i="12" s="1"/>
  <c r="K65" i="12"/>
  <c r="Q35" i="109"/>
  <c r="R35" i="109" s="1"/>
  <c r="F20" i="44"/>
  <c r="F19" i="44"/>
  <c r="D25" i="133"/>
  <c r="E52" i="131"/>
  <c r="E49" i="131"/>
  <c r="E46" i="131"/>
  <c r="E43" i="131"/>
  <c r="E40" i="131"/>
  <c r="E37" i="131"/>
  <c r="E34" i="131"/>
  <c r="E31" i="131"/>
  <c r="E28" i="131"/>
  <c r="E25" i="131"/>
  <c r="E22" i="131"/>
  <c r="E19" i="131"/>
  <c r="E57" i="131"/>
  <c r="E54" i="131"/>
  <c r="E15" i="131"/>
  <c r="F17" i="131" s="1"/>
  <c r="F70" i="131" s="1"/>
  <c r="L35" i="119"/>
  <c r="L43" i="119" s="1"/>
  <c r="L49" i="119" s="1"/>
  <c r="J43" i="119"/>
  <c r="J49" i="119" s="1"/>
  <c r="D49" i="74"/>
  <c r="F37" i="132"/>
  <c r="F35" i="132"/>
  <c r="F33" i="132"/>
  <c r="F31" i="132"/>
  <c r="F27" i="132"/>
  <c r="F25" i="132"/>
  <c r="F23" i="132"/>
  <c r="F21" i="132"/>
  <c r="F17" i="132"/>
  <c r="F40" i="132"/>
  <c r="F47" i="132" s="1"/>
  <c r="F53" i="132" s="1"/>
  <c r="E40" i="132"/>
  <c r="E47" i="132" s="1"/>
  <c r="E53" i="132" s="1"/>
  <c r="F38" i="132"/>
  <c r="F46" i="132" s="1"/>
  <c r="F52" i="132" s="1"/>
  <c r="E38" i="132"/>
  <c r="E46" i="132" s="1"/>
  <c r="E52" i="132" s="1"/>
  <c r="F12" i="132"/>
  <c r="F49" i="132" s="1"/>
  <c r="E49" i="132"/>
  <c r="G68" i="131"/>
  <c r="D66" i="131"/>
  <c r="D65" i="131"/>
  <c r="D68" i="131"/>
  <c r="I53" i="131"/>
  <c r="I50" i="131"/>
  <c r="I47" i="131"/>
  <c r="I44" i="131"/>
  <c r="I41" i="131"/>
  <c r="I40" i="131"/>
  <c r="H40" i="131"/>
  <c r="I35" i="131"/>
  <c r="I32" i="131"/>
  <c r="I29" i="131"/>
  <c r="I26" i="131"/>
  <c r="I23" i="131"/>
  <c r="I20" i="131"/>
  <c r="I57" i="131"/>
  <c r="I66" i="131" s="1"/>
  <c r="H57" i="131"/>
  <c r="H66" i="131" s="1"/>
  <c r="I54" i="131"/>
  <c r="H54" i="131"/>
  <c r="H65" i="131" s="1"/>
  <c r="H52" i="131"/>
  <c r="I49" i="131"/>
  <c r="I37" i="131"/>
  <c r="H34" i="131"/>
  <c r="I28" i="131"/>
  <c r="I25" i="131"/>
  <c r="H22" i="131"/>
  <c r="H19" i="131"/>
  <c r="I15" i="131"/>
  <c r="H15" i="131"/>
  <c r="P18" i="43"/>
  <c r="Y57" i="43"/>
  <c r="Y66" i="43" s="1"/>
  <c r="X57" i="43"/>
  <c r="X66" i="43" s="1"/>
  <c r="X73" i="43" s="1"/>
  <c r="Y54" i="43"/>
  <c r="Y65" i="43" s="1"/>
  <c r="X54" i="43"/>
  <c r="X65" i="43" s="1"/>
  <c r="X72" i="43" s="1"/>
  <c r="W57" i="43"/>
  <c r="W66" i="43" s="1"/>
  <c r="W73" i="43" s="1"/>
  <c r="Y15" i="43"/>
  <c r="Y68" i="43" s="1"/>
  <c r="W68" i="43"/>
  <c r="D66" i="43"/>
  <c r="D73" i="43" s="1"/>
  <c r="H28" i="131"/>
  <c r="H49" i="131"/>
  <c r="H25" i="131"/>
  <c r="I52" i="131"/>
  <c r="H37" i="131"/>
  <c r="I19" i="131"/>
  <c r="I31" i="131"/>
  <c r="I43" i="131"/>
  <c r="G65" i="131"/>
  <c r="I22" i="131"/>
  <c r="H31" i="131"/>
  <c r="I34" i="131"/>
  <c r="H43" i="131"/>
  <c r="I46" i="131"/>
  <c r="H46" i="131"/>
  <c r="G57" i="131"/>
  <c r="G66" i="131" s="1"/>
  <c r="W54" i="43"/>
  <c r="W65" i="43" s="1"/>
  <c r="W72" i="43" s="1"/>
  <c r="E53" i="42"/>
  <c r="Z53" i="42"/>
  <c r="Y53" i="42"/>
  <c r="X53" i="42"/>
  <c r="Z50" i="42"/>
  <c r="Y50" i="42"/>
  <c r="X50" i="42"/>
  <c r="Z64" i="42"/>
  <c r="Y64" i="42"/>
  <c r="X64" i="42"/>
  <c r="R53" i="42"/>
  <c r="Q53" i="42"/>
  <c r="P53" i="42"/>
  <c r="R50" i="42"/>
  <c r="Q50" i="42"/>
  <c r="P50" i="42"/>
  <c r="R64" i="42"/>
  <c r="Q64" i="42"/>
  <c r="D64" i="42"/>
  <c r="J53" i="42"/>
  <c r="J50" i="42"/>
  <c r="J64" i="42"/>
  <c r="M13" i="129"/>
  <c r="M13" i="126"/>
  <c r="L13" i="126"/>
  <c r="I13" i="126"/>
  <c r="AG21" i="130"/>
  <c r="X46" i="129"/>
  <c r="X52" i="129" s="1"/>
  <c r="T39" i="129"/>
  <c r="T46" i="129" s="1"/>
  <c r="T52" i="129" s="1"/>
  <c r="V35" i="129"/>
  <c r="AC45" i="129"/>
  <c r="AC51" i="129" s="1"/>
  <c r="P39" i="129"/>
  <c r="P46" i="129" s="1"/>
  <c r="P52" i="129" s="1"/>
  <c r="Z46" i="129"/>
  <c r="Z52" i="129" s="1"/>
  <c r="U39" i="129"/>
  <c r="Q39" i="129"/>
  <c r="V27" i="129"/>
  <c r="AF27" i="129"/>
  <c r="K42" i="129"/>
  <c r="V19" i="129"/>
  <c r="L13" i="129"/>
  <c r="K13" i="129"/>
  <c r="J13" i="129"/>
  <c r="I13" i="129"/>
  <c r="H13" i="129"/>
  <c r="G13" i="129"/>
  <c r="R11" i="129"/>
  <c r="Q11" i="129"/>
  <c r="J60" i="17"/>
  <c r="P61" i="17" s="1"/>
  <c r="F60" i="17"/>
  <c r="Z60" i="17"/>
  <c r="Y60" i="17"/>
  <c r="W60" i="17"/>
  <c r="AC61" i="17" s="1"/>
  <c r="V60" i="17"/>
  <c r="AB61" i="17" s="1"/>
  <c r="T60" i="17"/>
  <c r="S60" i="17"/>
  <c r="N60" i="17"/>
  <c r="M60" i="17"/>
  <c r="K60" i="17"/>
  <c r="H60" i="17"/>
  <c r="G60" i="17"/>
  <c r="U38" i="99"/>
  <c r="V38" i="99"/>
  <c r="V46" i="99" s="1"/>
  <c r="V52" i="99" s="1"/>
  <c r="W38" i="99"/>
  <c r="W46" i="99" s="1"/>
  <c r="W52" i="99" s="1"/>
  <c r="X46" i="99"/>
  <c r="X52" i="99" s="1"/>
  <c r="U40" i="99"/>
  <c r="V40" i="99"/>
  <c r="V47" i="99" s="1"/>
  <c r="V53" i="99" s="1"/>
  <c r="W40" i="99"/>
  <c r="W47" i="99" s="1"/>
  <c r="W53" i="99" s="1"/>
  <c r="X47" i="99"/>
  <c r="X53" i="99" s="1"/>
  <c r="V44" i="99"/>
  <c r="AE12" i="121"/>
  <c r="I54" i="48"/>
  <c r="I51" i="48"/>
  <c r="I62" i="48" s="1"/>
  <c r="I69" i="48" s="1"/>
  <c r="AA54" i="48"/>
  <c r="Z54" i="48"/>
  <c r="Y54" i="48"/>
  <c r="AA51" i="48"/>
  <c r="Z51" i="48"/>
  <c r="Y51" i="48"/>
  <c r="L54" i="48"/>
  <c r="K54" i="48"/>
  <c r="J54" i="48"/>
  <c r="L51" i="48"/>
  <c r="L62" i="48" s="1"/>
  <c r="L69" i="48" s="1"/>
  <c r="K51" i="48"/>
  <c r="K62" i="48" s="1"/>
  <c r="K69" i="48" s="1"/>
  <c r="J51" i="48"/>
  <c r="J62" i="48" s="1"/>
  <c r="J69" i="48" s="1"/>
  <c r="L12" i="48"/>
  <c r="K12" i="48"/>
  <c r="J12" i="48"/>
  <c r="AA65" i="48"/>
  <c r="Y12" i="48"/>
  <c r="Y65" i="48" s="1"/>
  <c r="I12" i="48"/>
  <c r="L19" i="111"/>
  <c r="AG35" i="114"/>
  <c r="AG33" i="114"/>
  <c r="H33" i="114"/>
  <c r="AG31" i="114"/>
  <c r="Q31" i="114"/>
  <c r="P29" i="114"/>
  <c r="AG29" i="114"/>
  <c r="M29" i="114"/>
  <c r="AQ37" i="114"/>
  <c r="AI37" i="114"/>
  <c r="AG27" i="114"/>
  <c r="Q27" i="114"/>
  <c r="P27" i="114"/>
  <c r="AG25" i="114"/>
  <c r="AG23" i="114"/>
  <c r="P23" i="114"/>
  <c r="T23" i="114"/>
  <c r="L21" i="114"/>
  <c r="AG21" i="114"/>
  <c r="P21" i="114"/>
  <c r="O21" i="114"/>
  <c r="K21" i="114"/>
  <c r="AG19" i="114"/>
  <c r="R19" i="114"/>
  <c r="P19" i="114"/>
  <c r="AG17" i="114"/>
  <c r="H17" i="114"/>
  <c r="L13" i="114"/>
  <c r="K13" i="114"/>
  <c r="AG13" i="114"/>
  <c r="AQ39" i="116"/>
  <c r="AP39" i="116"/>
  <c r="AO39" i="116"/>
  <c r="AN39" i="116"/>
  <c r="AM39" i="116"/>
  <c r="AQ37" i="116"/>
  <c r="AQ46" i="116" s="1"/>
  <c r="AQ52" i="116" s="1"/>
  <c r="AP37" i="116"/>
  <c r="AP46" i="116" s="1"/>
  <c r="AP52" i="116" s="1"/>
  <c r="AO37" i="116"/>
  <c r="AO46" i="116" s="1"/>
  <c r="AO52" i="116" s="1"/>
  <c r="AN37" i="116"/>
  <c r="AN46" i="116" s="1"/>
  <c r="AN52" i="116" s="1"/>
  <c r="AM37" i="116"/>
  <c r="T37" i="115"/>
  <c r="AF25" i="116"/>
  <c r="S25" i="116"/>
  <c r="AD39" i="116"/>
  <c r="AC39" i="116"/>
  <c r="AB39" i="116"/>
  <c r="AA39" i="116"/>
  <c r="Z39" i="116"/>
  <c r="AD37" i="116"/>
  <c r="AC37" i="116"/>
  <c r="AB37" i="116"/>
  <c r="AA37" i="116"/>
  <c r="Z37" i="116"/>
  <c r="P11" i="116"/>
  <c r="N43" i="115"/>
  <c r="M11" i="115"/>
  <c r="AD39" i="115"/>
  <c r="AC39" i="115"/>
  <c r="AB39" i="115"/>
  <c r="AA39" i="115"/>
  <c r="Z39" i="115"/>
  <c r="AD37" i="115"/>
  <c r="AC37" i="115"/>
  <c r="AB37" i="115"/>
  <c r="AA37" i="115"/>
  <c r="Z37" i="115"/>
  <c r="AQ11" i="116"/>
  <c r="AN11" i="116"/>
  <c r="AM11" i="116"/>
  <c r="AD11" i="116"/>
  <c r="AA11" i="116"/>
  <c r="Z11" i="116"/>
  <c r="AQ11" i="115"/>
  <c r="AN49" i="115"/>
  <c r="AM11" i="115"/>
  <c r="AD11" i="115"/>
  <c r="AD49" i="115" s="1"/>
  <c r="AA11" i="115"/>
  <c r="AA49" i="115" s="1"/>
  <c r="Z11" i="115"/>
  <c r="Z49" i="115" s="1"/>
  <c r="J10" i="17"/>
  <c r="H17" i="12"/>
  <c r="F8" i="44"/>
  <c r="K64" i="42"/>
  <c r="E9" i="119"/>
  <c r="L9" i="119"/>
  <c r="P38" i="77"/>
  <c r="W12" i="118"/>
  <c r="W65" i="118" s="1"/>
  <c r="U12" i="118"/>
  <c r="U65" i="118" s="1"/>
  <c r="U16" i="118"/>
  <c r="O47" i="27"/>
  <c r="AF54" i="48"/>
  <c r="AE65" i="48"/>
  <c r="B15" i="48"/>
  <c r="A15" i="48" s="1"/>
  <c r="I12" i="17"/>
  <c r="R13" i="17" s="1"/>
  <c r="G10" i="17"/>
  <c r="X34" i="17"/>
  <c r="AH10" i="121"/>
  <c r="AG341" i="24"/>
  <c r="AG348" i="24" s="1"/>
  <c r="AH341" i="24"/>
  <c r="AH348" i="24" s="1"/>
  <c r="AH108" i="24"/>
  <c r="AH115" i="24" s="1"/>
  <c r="U54" i="118"/>
  <c r="U63" i="118" s="1"/>
  <c r="U70" i="118" s="1"/>
  <c r="U51" i="118"/>
  <c r="U62" i="118" s="1"/>
  <c r="U69" i="118" s="1"/>
  <c r="S54" i="118"/>
  <c r="S63" i="118" s="1"/>
  <c r="S70" i="118" s="1"/>
  <c r="E48" i="118"/>
  <c r="F50" i="118" s="1"/>
  <c r="R54" i="118"/>
  <c r="R63" i="118" s="1"/>
  <c r="R70" i="118" s="1"/>
  <c r="Q54" i="118"/>
  <c r="Q63" i="118" s="1"/>
  <c r="Q70" i="118" s="1"/>
  <c r="P54" i="118"/>
  <c r="P63" i="118" s="1"/>
  <c r="P70" i="118" s="1"/>
  <c r="AD54" i="118"/>
  <c r="AD63" i="118" s="1"/>
  <c r="AD70" i="118" s="1"/>
  <c r="AE54" i="118"/>
  <c r="AE63" i="118" s="1"/>
  <c r="AE70" i="118" s="1"/>
  <c r="S51" i="118"/>
  <c r="S62" i="118" s="1"/>
  <c r="S69" i="118" s="1"/>
  <c r="Q51" i="118"/>
  <c r="Q62" i="118" s="1"/>
  <c r="Q69" i="118" s="1"/>
  <c r="P51" i="118"/>
  <c r="P62" i="118" s="1"/>
  <c r="P69" i="118" s="1"/>
  <c r="AD51" i="118"/>
  <c r="AD62" i="118" s="1"/>
  <c r="AD69" i="118" s="1"/>
  <c r="AE51" i="118"/>
  <c r="AE62" i="118" s="1"/>
  <c r="AE69" i="118" s="1"/>
  <c r="N54" i="118"/>
  <c r="N63" i="118" s="1"/>
  <c r="N70" i="118" s="1"/>
  <c r="M54" i="118"/>
  <c r="M63" i="118" s="1"/>
  <c r="M70" i="118" s="1"/>
  <c r="L54" i="118"/>
  <c r="L63" i="118" s="1"/>
  <c r="L70" i="118" s="1"/>
  <c r="K54" i="118"/>
  <c r="K63" i="118" s="1"/>
  <c r="K70" i="118" s="1"/>
  <c r="N51" i="118"/>
  <c r="N62" i="118" s="1"/>
  <c r="N69" i="118" s="1"/>
  <c r="M62" i="118"/>
  <c r="M69" i="118" s="1"/>
  <c r="L51" i="118"/>
  <c r="L62" i="118" s="1"/>
  <c r="L69" i="118" s="1"/>
  <c r="K51" i="118"/>
  <c r="K62" i="118" s="1"/>
  <c r="K69" i="118" s="1"/>
  <c r="K12" i="118"/>
  <c r="K65" i="118" s="1"/>
  <c r="S12" i="118"/>
  <c r="S65" i="118" s="1"/>
  <c r="R12" i="118"/>
  <c r="R65" i="118" s="1"/>
  <c r="Q12" i="118"/>
  <c r="Q65" i="118" s="1"/>
  <c r="P12" i="118"/>
  <c r="P65" i="118" s="1"/>
  <c r="AD12" i="118"/>
  <c r="AD65" i="118" s="1"/>
  <c r="AE12" i="118"/>
  <c r="AE65" i="118" s="1"/>
  <c r="N12" i="118"/>
  <c r="N65" i="118" s="1"/>
  <c r="M12" i="118"/>
  <c r="M65" i="118" s="1"/>
  <c r="L12" i="118"/>
  <c r="L65" i="118" s="1"/>
  <c r="T12" i="118"/>
  <c r="AF27" i="115"/>
  <c r="AF27" i="116"/>
  <c r="S23" i="115"/>
  <c r="S13" i="115"/>
  <c r="J11" i="116"/>
  <c r="V41" i="17"/>
  <c r="X24" i="17"/>
  <c r="X26" i="17"/>
  <c r="X28" i="17"/>
  <c r="X30" i="17"/>
  <c r="V10" i="17"/>
  <c r="W10" i="17"/>
  <c r="X16" i="17"/>
  <c r="X18" i="17"/>
  <c r="X20" i="17"/>
  <c r="X22" i="17"/>
  <c r="X12" i="17"/>
  <c r="U28" i="17"/>
  <c r="AD29" i="17" s="1"/>
  <c r="U30" i="17"/>
  <c r="AD31" i="17" s="1"/>
  <c r="U32" i="17"/>
  <c r="AD33" i="17" s="1"/>
  <c r="U34" i="17"/>
  <c r="AD35" i="17" s="1"/>
  <c r="W38" i="17"/>
  <c r="T38" i="17"/>
  <c r="AC39" i="17" s="1"/>
  <c r="V38" i="17"/>
  <c r="S38" i="17"/>
  <c r="AB39" i="17" s="1"/>
  <c r="U26" i="17"/>
  <c r="AD27" i="17" s="1"/>
  <c r="T36" i="17"/>
  <c r="AC37" i="17" s="1"/>
  <c r="W36" i="17"/>
  <c r="S36" i="17"/>
  <c r="AB37" i="17" s="1"/>
  <c r="V36" i="17"/>
  <c r="U24" i="17"/>
  <c r="AD25" i="17" s="1"/>
  <c r="U22" i="17"/>
  <c r="AD23" i="17" s="1"/>
  <c r="U20" i="17"/>
  <c r="AD21" i="17" s="1"/>
  <c r="U18" i="17"/>
  <c r="AD19" i="17" s="1"/>
  <c r="U16" i="17"/>
  <c r="AD17" i="17" s="1"/>
  <c r="U14" i="17"/>
  <c r="U12" i="17"/>
  <c r="T10" i="17"/>
  <c r="AC11" i="17" s="1"/>
  <c r="S10" i="17"/>
  <c r="I28" i="17"/>
  <c r="R29" i="17" s="1"/>
  <c r="I30" i="17"/>
  <c r="R31" i="17" s="1"/>
  <c r="I32" i="17"/>
  <c r="R33" i="17" s="1"/>
  <c r="I34" i="17"/>
  <c r="R35" i="17" s="1"/>
  <c r="O28" i="17"/>
  <c r="O30" i="17"/>
  <c r="O32" i="17"/>
  <c r="O34" i="17"/>
  <c r="Q39" i="17"/>
  <c r="N38" i="17"/>
  <c r="N45" i="17" s="1"/>
  <c r="N51" i="17" s="1"/>
  <c r="G36" i="17"/>
  <c r="M36" i="17"/>
  <c r="M44" i="17" s="1"/>
  <c r="M50" i="17" s="1"/>
  <c r="G38" i="17"/>
  <c r="P39" i="17" s="1"/>
  <c r="M38" i="17"/>
  <c r="M45" i="17" s="1"/>
  <c r="M51" i="17" s="1"/>
  <c r="I26" i="17"/>
  <c r="R27" i="17" s="1"/>
  <c r="O26" i="17"/>
  <c r="J36" i="17"/>
  <c r="I24" i="17"/>
  <c r="R25" i="17" s="1"/>
  <c r="L24" i="17"/>
  <c r="O24" i="17"/>
  <c r="O22" i="17"/>
  <c r="I22" i="17"/>
  <c r="R23" i="17" s="1"/>
  <c r="O20" i="17"/>
  <c r="I20" i="17"/>
  <c r="R21" i="17" s="1"/>
  <c r="O18" i="17"/>
  <c r="I18" i="17"/>
  <c r="R19" i="17" s="1"/>
  <c r="O16" i="17"/>
  <c r="I16" i="17"/>
  <c r="O14" i="17"/>
  <c r="I14" i="17"/>
  <c r="R15" i="17" s="1"/>
  <c r="O12" i="17"/>
  <c r="L12" i="17"/>
  <c r="L14" i="17"/>
  <c r="L18" i="17"/>
  <c r="L22" i="17"/>
  <c r="N47" i="17"/>
  <c r="H10" i="17"/>
  <c r="Q11" i="17" s="1"/>
  <c r="N36" i="17"/>
  <c r="N44" i="17" s="1"/>
  <c r="N50" i="17" s="1"/>
  <c r="B36" i="12"/>
  <c r="A36" i="12" s="1"/>
  <c r="G12" i="12"/>
  <c r="G13" i="12" s="1"/>
  <c r="N62" i="12"/>
  <c r="N69" i="12" s="1"/>
  <c r="B39" i="12"/>
  <c r="A39" i="12" s="1"/>
  <c r="B42" i="12"/>
  <c r="A42" i="12" s="1"/>
  <c r="B45" i="12"/>
  <c r="A45" i="12" s="1"/>
  <c r="B48" i="12"/>
  <c r="A48" i="12" s="1"/>
  <c r="B18" i="12"/>
  <c r="A18" i="12" s="1"/>
  <c r="A24" i="12"/>
  <c r="M51" i="12"/>
  <c r="B21" i="12"/>
  <c r="A21" i="12" s="1"/>
  <c r="B27" i="12"/>
  <c r="A27" i="12" s="1"/>
  <c r="B30" i="12"/>
  <c r="A30" i="12" s="1"/>
  <c r="M54" i="12"/>
  <c r="N63" i="12"/>
  <c r="N70" i="12" s="1"/>
  <c r="G29" i="119"/>
  <c r="G17" i="119"/>
  <c r="G11" i="119"/>
  <c r="G19" i="119"/>
  <c r="G21" i="119"/>
  <c r="F17" i="115"/>
  <c r="I65" i="125"/>
  <c r="J65" i="125"/>
  <c r="K65" i="125"/>
  <c r="O65" i="125"/>
  <c r="P65" i="125"/>
  <c r="Q65" i="125"/>
  <c r="U65" i="125"/>
  <c r="I65" i="124"/>
  <c r="J65" i="124"/>
  <c r="K65" i="124"/>
  <c r="O65" i="124"/>
  <c r="P65" i="124"/>
  <c r="Q65" i="124"/>
  <c r="U65" i="124"/>
  <c r="I65" i="123"/>
  <c r="J65" i="123"/>
  <c r="K65" i="123"/>
  <c r="O65" i="123"/>
  <c r="P65" i="123"/>
  <c r="Q65" i="123"/>
  <c r="U65" i="123"/>
  <c r="I65" i="122"/>
  <c r="J65" i="122"/>
  <c r="K65" i="122"/>
  <c r="O65" i="122"/>
  <c r="P65" i="122"/>
  <c r="Q65" i="122"/>
  <c r="U65" i="122"/>
  <c r="AE14" i="121"/>
  <c r="AE16" i="121"/>
  <c r="AE18" i="121"/>
  <c r="AE20" i="121"/>
  <c r="AF12" i="121"/>
  <c r="AF14" i="121"/>
  <c r="AF16" i="121"/>
  <c r="AF18" i="121"/>
  <c r="AF20" i="121"/>
  <c r="AH12" i="121"/>
  <c r="AH14" i="121"/>
  <c r="AH16" i="121"/>
  <c r="AH18" i="121"/>
  <c r="AH20" i="121"/>
  <c r="AI10" i="121"/>
  <c r="AI12" i="121"/>
  <c r="AI14" i="121"/>
  <c r="AI16" i="121"/>
  <c r="AI20" i="121"/>
  <c r="P9" i="121"/>
  <c r="P46" i="121" s="1"/>
  <c r="R45" i="121"/>
  <c r="U8" i="121"/>
  <c r="U45" i="121" s="1"/>
  <c r="V8" i="121"/>
  <c r="V45" i="121" s="1"/>
  <c r="W10" i="121"/>
  <c r="W8" i="121" s="1"/>
  <c r="W45" i="121" s="1"/>
  <c r="P11" i="121"/>
  <c r="AI18" i="121"/>
  <c r="AE24" i="121"/>
  <c r="AF24" i="121"/>
  <c r="AH24" i="121"/>
  <c r="AI24" i="121"/>
  <c r="AE26" i="121"/>
  <c r="AF26" i="121"/>
  <c r="AH26" i="121"/>
  <c r="AI26" i="121"/>
  <c r="AE28" i="121"/>
  <c r="AF28" i="121"/>
  <c r="AH28" i="121"/>
  <c r="AI28" i="121"/>
  <c r="AE30" i="121"/>
  <c r="AF30" i="121"/>
  <c r="AH30" i="121"/>
  <c r="AI30" i="121"/>
  <c r="AE32" i="121"/>
  <c r="AF32" i="121"/>
  <c r="AH32" i="121"/>
  <c r="AI32" i="121"/>
  <c r="U42" i="121"/>
  <c r="U48" i="121" s="1"/>
  <c r="J42" i="121"/>
  <c r="V42" i="121"/>
  <c r="V48" i="121" s="1"/>
  <c r="U43" i="121"/>
  <c r="U49" i="121" s="1"/>
  <c r="V43" i="121"/>
  <c r="V49" i="121" s="1"/>
  <c r="I65" i="121"/>
  <c r="J65" i="121"/>
  <c r="K65" i="121"/>
  <c r="O65" i="121"/>
  <c r="P65" i="121"/>
  <c r="Q65" i="121"/>
  <c r="U65" i="121"/>
  <c r="AH53" i="24"/>
  <c r="R49" i="23"/>
  <c r="S49" i="23" s="1"/>
  <c r="R46" i="23"/>
  <c r="S46" i="23" s="1"/>
  <c r="R43" i="23"/>
  <c r="S43" i="23" s="1"/>
  <c r="R37" i="23"/>
  <c r="S37" i="23" s="1"/>
  <c r="R40" i="23"/>
  <c r="S40" i="23" s="1"/>
  <c r="R22" i="23"/>
  <c r="S22" i="23" s="1"/>
  <c r="AF17" i="116"/>
  <c r="AF13" i="116"/>
  <c r="AN14" i="116" s="1"/>
  <c r="AX15" i="116"/>
  <c r="AX29" i="116"/>
  <c r="S31" i="115"/>
  <c r="S17" i="115"/>
  <c r="Y58" i="12"/>
  <c r="G27" i="119"/>
  <c r="F9" i="119"/>
  <c r="F46" i="119" s="1"/>
  <c r="H9" i="119"/>
  <c r="H46" i="119" s="1"/>
  <c r="I9" i="119"/>
  <c r="I46" i="119" s="1"/>
  <c r="J9" i="119"/>
  <c r="J46" i="119" s="1"/>
  <c r="K9" i="119"/>
  <c r="K46" i="119" s="1"/>
  <c r="G23" i="119"/>
  <c r="G24" i="119" s="1"/>
  <c r="G25" i="119"/>
  <c r="G31" i="119"/>
  <c r="G33" i="119"/>
  <c r="E35" i="119"/>
  <c r="K35" i="119"/>
  <c r="K43" i="119" s="1"/>
  <c r="K49" i="119" s="1"/>
  <c r="F35" i="119"/>
  <c r="F43" i="119" s="1"/>
  <c r="F49" i="119" s="1"/>
  <c r="H35" i="119"/>
  <c r="H43" i="119" s="1"/>
  <c r="H49" i="119" s="1"/>
  <c r="I35" i="119"/>
  <c r="I43" i="119" s="1"/>
  <c r="I49" i="119" s="1"/>
  <c r="E37" i="119"/>
  <c r="F37" i="119"/>
  <c r="F44" i="119" s="1"/>
  <c r="F50" i="119" s="1"/>
  <c r="J37" i="119"/>
  <c r="J44" i="119" s="1"/>
  <c r="J50" i="119" s="1"/>
  <c r="K37" i="119"/>
  <c r="K44" i="119" s="1"/>
  <c r="K50" i="119" s="1"/>
  <c r="L37" i="119"/>
  <c r="L44" i="119" s="1"/>
  <c r="L50" i="119" s="1"/>
  <c r="H37" i="119"/>
  <c r="H44" i="119" s="1"/>
  <c r="H50" i="119" s="1"/>
  <c r="I37" i="119"/>
  <c r="I44" i="119" s="1"/>
  <c r="I50" i="119" s="1"/>
  <c r="I26" i="74"/>
  <c r="J26" i="74" s="1"/>
  <c r="L34" i="17"/>
  <c r="G12" i="118"/>
  <c r="H12" i="118"/>
  <c r="V12" i="118"/>
  <c r="V65" i="118" s="1"/>
  <c r="X12" i="118"/>
  <c r="X65" i="118" s="1"/>
  <c r="Z12" i="118"/>
  <c r="Z65" i="118" s="1"/>
  <c r="AA12" i="118"/>
  <c r="AA65" i="118" s="1"/>
  <c r="AB12" i="118"/>
  <c r="AC12" i="118"/>
  <c r="G16" i="118"/>
  <c r="V16" i="118"/>
  <c r="W16" i="118"/>
  <c r="X16" i="118"/>
  <c r="Y16" i="118"/>
  <c r="Z16" i="118"/>
  <c r="AA16" i="118"/>
  <c r="AB16" i="118"/>
  <c r="AC16" i="118"/>
  <c r="AD16" i="118"/>
  <c r="AE16" i="118"/>
  <c r="G51" i="118"/>
  <c r="H51" i="118"/>
  <c r="H62" i="118" s="1"/>
  <c r="H69" i="118" s="1"/>
  <c r="I51" i="118"/>
  <c r="I62" i="118" s="1"/>
  <c r="I69" i="118" s="1"/>
  <c r="T51" i="118"/>
  <c r="V51" i="118"/>
  <c r="V62" i="118" s="1"/>
  <c r="V69" i="118" s="1"/>
  <c r="W62" i="118"/>
  <c r="W69" i="118" s="1"/>
  <c r="X51" i="118"/>
  <c r="X62" i="118" s="1"/>
  <c r="X69" i="118" s="1"/>
  <c r="Y51" i="118"/>
  <c r="Z51" i="118"/>
  <c r="Z62" i="118" s="1"/>
  <c r="Z69" i="118" s="1"/>
  <c r="AA51" i="118"/>
  <c r="AA62" i="118" s="1"/>
  <c r="AA69" i="118" s="1"/>
  <c r="AB51" i="118"/>
  <c r="AB62" i="118" s="1"/>
  <c r="AB69" i="118" s="1"/>
  <c r="AC51" i="118"/>
  <c r="AC62" i="118" s="1"/>
  <c r="AC69" i="118" s="1"/>
  <c r="G54" i="118"/>
  <c r="H54" i="118"/>
  <c r="H63" i="118" s="1"/>
  <c r="H70" i="118" s="1"/>
  <c r="I54" i="118"/>
  <c r="I63" i="118" s="1"/>
  <c r="I70" i="118" s="1"/>
  <c r="T54" i="118"/>
  <c r="V54" i="118"/>
  <c r="V63" i="118" s="1"/>
  <c r="V70" i="118" s="1"/>
  <c r="W54" i="118"/>
  <c r="W63" i="118" s="1"/>
  <c r="W70" i="118" s="1"/>
  <c r="X54" i="118"/>
  <c r="X63" i="118" s="1"/>
  <c r="X70" i="118" s="1"/>
  <c r="Y54" i="118"/>
  <c r="Z54" i="118"/>
  <c r="Z63" i="118" s="1"/>
  <c r="Z70" i="118" s="1"/>
  <c r="AA54" i="118"/>
  <c r="AA63" i="118" s="1"/>
  <c r="AA70" i="118" s="1"/>
  <c r="AB54" i="118"/>
  <c r="AB63" i="118" s="1"/>
  <c r="AB70" i="118" s="1"/>
  <c r="AC54" i="118"/>
  <c r="AC63" i="118" s="1"/>
  <c r="AC70" i="118" s="1"/>
  <c r="R31" i="23"/>
  <c r="S31" i="23" s="1"/>
  <c r="AB111" i="24"/>
  <c r="AD111" i="24"/>
  <c r="AE111" i="24"/>
  <c r="T34" i="27"/>
  <c r="W35" i="27" s="1"/>
  <c r="T32" i="27"/>
  <c r="W33" i="27" s="1"/>
  <c r="T30" i="27"/>
  <c r="W31" i="27" s="1"/>
  <c r="T28" i="27"/>
  <c r="W29" i="27" s="1"/>
  <c r="T26" i="27"/>
  <c r="W27" i="27" s="1"/>
  <c r="T24" i="27"/>
  <c r="W25" i="27" s="1"/>
  <c r="T22" i="27"/>
  <c r="W23" i="27" s="1"/>
  <c r="T20" i="27"/>
  <c r="W21" i="27" s="1"/>
  <c r="T18" i="27"/>
  <c r="W19" i="27" s="1"/>
  <c r="T16" i="27"/>
  <c r="W17" i="27" s="1"/>
  <c r="T14" i="27"/>
  <c r="W15" i="27" s="1"/>
  <c r="P51" i="48"/>
  <c r="P62" i="48" s="1"/>
  <c r="P69" i="48" s="1"/>
  <c r="P54" i="48"/>
  <c r="L49" i="107"/>
  <c r="K49" i="107"/>
  <c r="AF29" i="116"/>
  <c r="S33" i="115"/>
  <c r="AF33" i="116"/>
  <c r="AF19" i="116"/>
  <c r="D49" i="116"/>
  <c r="I11" i="116"/>
  <c r="T11" i="116"/>
  <c r="V11" i="116"/>
  <c r="W11" i="116"/>
  <c r="X11" i="116"/>
  <c r="Y11" i="116"/>
  <c r="AB11" i="116"/>
  <c r="AC11" i="116"/>
  <c r="AE11" i="116"/>
  <c r="AG11" i="116"/>
  <c r="AH11" i="116"/>
  <c r="AI11" i="116"/>
  <c r="AJ11" i="116"/>
  <c r="AK11" i="116"/>
  <c r="AL11" i="116"/>
  <c r="AO11" i="116"/>
  <c r="AP11" i="116"/>
  <c r="AR11" i="116"/>
  <c r="AX13" i="116"/>
  <c r="AF15" i="116"/>
  <c r="S17" i="116"/>
  <c r="S19" i="116"/>
  <c r="S21" i="116"/>
  <c r="AF21" i="116"/>
  <c r="S23" i="116"/>
  <c r="AF23" i="116"/>
  <c r="S27" i="116"/>
  <c r="AX33" i="116"/>
  <c r="AX35" i="116"/>
  <c r="AF35" i="116"/>
  <c r="D46" i="116"/>
  <c r="D52" i="116" s="1"/>
  <c r="E46" i="116"/>
  <c r="E52" i="116" s="1"/>
  <c r="T37" i="116"/>
  <c r="AG37" i="116"/>
  <c r="AG46" i="116" s="1"/>
  <c r="AG52" i="116" s="1"/>
  <c r="U37" i="116"/>
  <c r="AH37" i="116"/>
  <c r="AH46" i="116" s="1"/>
  <c r="AH52" i="116" s="1"/>
  <c r="V37" i="116"/>
  <c r="AI37" i="116"/>
  <c r="AI46" i="116" s="1"/>
  <c r="AI52" i="116" s="1"/>
  <c r="W37" i="116"/>
  <c r="AJ37" i="116"/>
  <c r="AJ46" i="116" s="1"/>
  <c r="AJ52" i="116" s="1"/>
  <c r="X37" i="116"/>
  <c r="AK37" i="116"/>
  <c r="AK46" i="116" s="1"/>
  <c r="AK52" i="116" s="1"/>
  <c r="Y37" i="116"/>
  <c r="AL37" i="116"/>
  <c r="AL46" i="116" s="1"/>
  <c r="AL52" i="116" s="1"/>
  <c r="AE37" i="116"/>
  <c r="AR37" i="116"/>
  <c r="AR46" i="116" s="1"/>
  <c r="AR52" i="116" s="1"/>
  <c r="D47" i="116"/>
  <c r="D53" i="116" s="1"/>
  <c r="E47" i="116"/>
  <c r="E53" i="116" s="1"/>
  <c r="T39" i="116"/>
  <c r="AG39" i="116"/>
  <c r="U39" i="116"/>
  <c r="AH39" i="116"/>
  <c r="V39" i="116"/>
  <c r="AI39" i="116"/>
  <c r="W39" i="116"/>
  <c r="AJ39" i="116"/>
  <c r="X39" i="116"/>
  <c r="AK39" i="116"/>
  <c r="Y39" i="116"/>
  <c r="AL39" i="116"/>
  <c r="AE39" i="116"/>
  <c r="AR39" i="116"/>
  <c r="I11" i="115"/>
  <c r="U11" i="115"/>
  <c r="V11" i="115"/>
  <c r="V49" i="115" s="1"/>
  <c r="W11" i="115"/>
  <c r="W49" i="115" s="1"/>
  <c r="X11" i="115"/>
  <c r="X49" i="115" s="1"/>
  <c r="Y11" i="115"/>
  <c r="Y49" i="115" s="1"/>
  <c r="AB11" i="115"/>
  <c r="AB49" i="115" s="1"/>
  <c r="AC11" i="115"/>
  <c r="AC49" i="115" s="1"/>
  <c r="AE11" i="115"/>
  <c r="AE49" i="115" s="1"/>
  <c r="AH11" i="115"/>
  <c r="AF11" i="115" s="1"/>
  <c r="AL12" i="115" s="1"/>
  <c r="AI11" i="115"/>
  <c r="AJ11" i="115"/>
  <c r="AK11" i="115"/>
  <c r="AL11" i="115"/>
  <c r="AO11" i="115"/>
  <c r="AP11" i="115"/>
  <c r="AR11" i="115"/>
  <c r="AF13" i="115"/>
  <c r="AY15" i="115"/>
  <c r="AF19" i="115"/>
  <c r="AF21" i="115"/>
  <c r="AF23" i="115"/>
  <c r="S25" i="115"/>
  <c r="AF25" i="115"/>
  <c r="S27" i="115"/>
  <c r="H43" i="115"/>
  <c r="K43" i="115"/>
  <c r="L43" i="115"/>
  <c r="R43" i="115"/>
  <c r="S29" i="115"/>
  <c r="AF29" i="115"/>
  <c r="AF31" i="115"/>
  <c r="AY33" i="115"/>
  <c r="S35" i="115"/>
  <c r="AF35" i="115"/>
  <c r="U37" i="115"/>
  <c r="V37" i="115"/>
  <c r="W37" i="115"/>
  <c r="X37" i="115"/>
  <c r="Y37" i="115"/>
  <c r="T39" i="115"/>
  <c r="U39" i="115"/>
  <c r="V39" i="115"/>
  <c r="W39" i="115"/>
  <c r="X39" i="115"/>
  <c r="Y39" i="115"/>
  <c r="AE39" i="115"/>
  <c r="D49" i="114"/>
  <c r="D46" i="114"/>
  <c r="D52" i="114" s="1"/>
  <c r="D47" i="114"/>
  <c r="D53" i="114" s="1"/>
  <c r="N65" i="12"/>
  <c r="H12" i="12"/>
  <c r="U12" i="12"/>
  <c r="U54" i="12"/>
  <c r="Z54" i="12"/>
  <c r="AA54" i="12"/>
  <c r="T54" i="12"/>
  <c r="U51" i="12"/>
  <c r="Z51" i="12"/>
  <c r="AA51" i="12"/>
  <c r="H54" i="12"/>
  <c r="H51" i="12"/>
  <c r="G51" i="12"/>
  <c r="G52" i="12" s="1"/>
  <c r="D46" i="99"/>
  <c r="D52" i="99" s="1"/>
  <c r="D47" i="99"/>
  <c r="D53" i="99" s="1"/>
  <c r="D49" i="99"/>
  <c r="E40" i="99"/>
  <c r="T47" i="99"/>
  <c r="T53" i="99" s="1"/>
  <c r="AG457" i="24"/>
  <c r="AG464" i="24" s="1"/>
  <c r="AH457" i="24"/>
  <c r="AH464" i="24" s="1"/>
  <c r="AG399" i="24"/>
  <c r="AG406" i="24" s="1"/>
  <c r="AH399" i="24"/>
  <c r="AH406" i="24" s="1"/>
  <c r="AG398" i="24"/>
  <c r="AG405" i="24" s="1"/>
  <c r="AH340" i="24"/>
  <c r="AH347" i="24" s="1"/>
  <c r="AH50" i="24"/>
  <c r="AH57" i="24" s="1"/>
  <c r="AG51" i="24"/>
  <c r="AG58" i="24" s="1"/>
  <c r="AH51" i="24"/>
  <c r="AH58" i="24" s="1"/>
  <c r="AG109" i="24"/>
  <c r="AG116" i="24" s="1"/>
  <c r="AH109" i="24"/>
  <c r="AH116" i="24" s="1"/>
  <c r="AH166" i="24"/>
  <c r="AH173" i="24" s="1"/>
  <c r="AG224" i="24"/>
  <c r="AG231" i="24" s="1"/>
  <c r="AH224" i="24"/>
  <c r="AH231" i="24" s="1"/>
  <c r="AG225" i="24"/>
  <c r="AG232" i="24" s="1"/>
  <c r="Q10" i="27"/>
  <c r="Q38" i="27"/>
  <c r="L20" i="17"/>
  <c r="L32" i="17"/>
  <c r="L26" i="17"/>
  <c r="E11" i="74"/>
  <c r="I34" i="74"/>
  <c r="J34" i="74" s="1"/>
  <c r="F11" i="74"/>
  <c r="F49" i="74" s="1"/>
  <c r="G49" i="74"/>
  <c r="F37" i="74"/>
  <c r="F46" i="74" s="1"/>
  <c r="F52" i="74" s="1"/>
  <c r="G37" i="74"/>
  <c r="G46" i="74" s="1"/>
  <c r="G52" i="74" s="1"/>
  <c r="F39" i="74"/>
  <c r="F47" i="74" s="1"/>
  <c r="F53" i="74" s="1"/>
  <c r="G39" i="74"/>
  <c r="G47" i="74" s="1"/>
  <c r="G53" i="74" s="1"/>
  <c r="M12" i="42"/>
  <c r="AB457" i="24"/>
  <c r="AB464" i="24" s="1"/>
  <c r="AC457" i="24"/>
  <c r="AC464" i="24" s="1"/>
  <c r="AB456" i="24"/>
  <c r="AB463" i="24" s="1"/>
  <c r="AC456" i="24"/>
  <c r="AC463" i="24" s="1"/>
  <c r="F22" i="27"/>
  <c r="I23" i="27" s="1"/>
  <c r="G22" i="27"/>
  <c r="F20" i="27"/>
  <c r="I21" i="27" s="1"/>
  <c r="G20" i="27"/>
  <c r="J20" i="27"/>
  <c r="F18" i="27"/>
  <c r="G18" i="27"/>
  <c r="J18" i="27"/>
  <c r="K18" i="27" s="1"/>
  <c r="F16" i="27"/>
  <c r="I17" i="27" s="1"/>
  <c r="G16" i="27"/>
  <c r="J17" i="27" s="1"/>
  <c r="K16" i="27"/>
  <c r="K10" i="17"/>
  <c r="H36" i="17"/>
  <c r="AB66" i="43"/>
  <c r="AB73" i="43" s="1"/>
  <c r="AA66" i="43"/>
  <c r="AA73" i="43" s="1"/>
  <c r="Z66" i="43"/>
  <c r="AB65" i="43"/>
  <c r="AB72" i="43" s="1"/>
  <c r="AA65" i="43"/>
  <c r="AA72" i="43" s="1"/>
  <c r="Z65" i="43"/>
  <c r="AB15" i="43"/>
  <c r="AB68" i="43" s="1"/>
  <c r="AA15" i="43"/>
  <c r="AA68" i="43" s="1"/>
  <c r="D62" i="42"/>
  <c r="D69" i="42" s="1"/>
  <c r="D68" i="42"/>
  <c r="T50" i="42"/>
  <c r="T53" i="42"/>
  <c r="L53" i="42"/>
  <c r="L50" i="42"/>
  <c r="E38" i="100"/>
  <c r="F38" i="100"/>
  <c r="F46" i="100" s="1"/>
  <c r="F52" i="100" s="1"/>
  <c r="G38" i="100"/>
  <c r="G46" i="100" s="1"/>
  <c r="G52" i="100" s="1"/>
  <c r="M38" i="100"/>
  <c r="N38" i="100"/>
  <c r="N46" i="100" s="1"/>
  <c r="N52" i="100" s="1"/>
  <c r="O38" i="100"/>
  <c r="O46" i="100" s="1"/>
  <c r="O52" i="100" s="1"/>
  <c r="R46" i="100"/>
  <c r="R52" i="100" s="1"/>
  <c r="S46" i="100"/>
  <c r="S52" i="100" s="1"/>
  <c r="V46" i="100"/>
  <c r="V52" i="100" s="1"/>
  <c r="W46" i="100"/>
  <c r="W52" i="100" s="1"/>
  <c r="Y38" i="100"/>
  <c r="Y46" i="100" s="1"/>
  <c r="Y52" i="100" s="1"/>
  <c r="Z38" i="100"/>
  <c r="Z46" i="100" s="1"/>
  <c r="Z52" i="100" s="1"/>
  <c r="AA38" i="100"/>
  <c r="AA46" i="100" s="1"/>
  <c r="AA52" i="100" s="1"/>
  <c r="E40" i="100"/>
  <c r="F40" i="100"/>
  <c r="F47" i="100" s="1"/>
  <c r="F53" i="100" s="1"/>
  <c r="G40" i="100"/>
  <c r="G47" i="100" s="1"/>
  <c r="G53" i="100" s="1"/>
  <c r="M40" i="100"/>
  <c r="N40" i="100"/>
  <c r="N47" i="100" s="1"/>
  <c r="N53" i="100" s="1"/>
  <c r="O40" i="100"/>
  <c r="O47" i="100" s="1"/>
  <c r="O53" i="100" s="1"/>
  <c r="R47" i="100"/>
  <c r="R53" i="100" s="1"/>
  <c r="S47" i="100"/>
  <c r="S53" i="100" s="1"/>
  <c r="V47" i="100"/>
  <c r="V53" i="100" s="1"/>
  <c r="W47" i="100"/>
  <c r="W53" i="100" s="1"/>
  <c r="Y40" i="100"/>
  <c r="Y47" i="100" s="1"/>
  <c r="Y53" i="100" s="1"/>
  <c r="Z40" i="100"/>
  <c r="Z47" i="100" s="1"/>
  <c r="Z53" i="100" s="1"/>
  <c r="AA40" i="100"/>
  <c r="AA47" i="100" s="1"/>
  <c r="AA53" i="100" s="1"/>
  <c r="F12" i="100"/>
  <c r="F49" i="100" s="1"/>
  <c r="G12" i="100"/>
  <c r="G49" i="100" s="1"/>
  <c r="H12" i="100"/>
  <c r="H49" i="100" s="1"/>
  <c r="M12" i="100"/>
  <c r="M49" i="100" s="1"/>
  <c r="N12" i="100"/>
  <c r="N49" i="100" s="1"/>
  <c r="O12" i="100"/>
  <c r="O49" i="100" s="1"/>
  <c r="P49" i="100"/>
  <c r="Q12" i="100"/>
  <c r="R12" i="100"/>
  <c r="R49" i="100" s="1"/>
  <c r="S12" i="100"/>
  <c r="S49" i="100" s="1"/>
  <c r="T12" i="100"/>
  <c r="T49" i="100" s="1"/>
  <c r="U12" i="100"/>
  <c r="V12" i="100"/>
  <c r="V49" i="100" s="1"/>
  <c r="W12" i="100"/>
  <c r="W49" i="100" s="1"/>
  <c r="X12" i="100"/>
  <c r="X49" i="100" s="1"/>
  <c r="Y12" i="100"/>
  <c r="Z12" i="100"/>
  <c r="Z49" i="100" s="1"/>
  <c r="AA12" i="100"/>
  <c r="AA49" i="100" s="1"/>
  <c r="AB12" i="100"/>
  <c r="AB49" i="100" s="1"/>
  <c r="E12" i="100"/>
  <c r="F38" i="99"/>
  <c r="F46" i="99" s="1"/>
  <c r="F52" i="99" s="1"/>
  <c r="G38" i="99"/>
  <c r="G46" i="99" s="1"/>
  <c r="G52" i="99" s="1"/>
  <c r="H46" i="99"/>
  <c r="H52" i="99" s="1"/>
  <c r="I38" i="99"/>
  <c r="J38" i="99"/>
  <c r="J46" i="99" s="1"/>
  <c r="J52" i="99" s="1"/>
  <c r="K38" i="99"/>
  <c r="K46" i="99" s="1"/>
  <c r="K52" i="99" s="1"/>
  <c r="L46" i="99"/>
  <c r="L52" i="99" s="1"/>
  <c r="M38" i="99"/>
  <c r="N38" i="99"/>
  <c r="N46" i="99" s="1"/>
  <c r="N52" i="99" s="1"/>
  <c r="O38" i="99"/>
  <c r="O46" i="99" s="1"/>
  <c r="O52" i="99" s="1"/>
  <c r="P46" i="99"/>
  <c r="P52" i="99" s="1"/>
  <c r="Q38" i="99"/>
  <c r="R38" i="99"/>
  <c r="R46" i="99" s="1"/>
  <c r="R52" i="99" s="1"/>
  <c r="S38" i="99"/>
  <c r="S46" i="99" s="1"/>
  <c r="S52" i="99" s="1"/>
  <c r="T46" i="99"/>
  <c r="T52" i="99" s="1"/>
  <c r="Y38" i="99"/>
  <c r="Z38" i="99"/>
  <c r="Z46" i="99" s="1"/>
  <c r="Z52" i="99" s="1"/>
  <c r="AA38" i="99"/>
  <c r="AA46" i="99" s="1"/>
  <c r="AA52" i="99" s="1"/>
  <c r="AB46" i="99"/>
  <c r="AB52" i="99" s="1"/>
  <c r="F40" i="99"/>
  <c r="F47" i="99" s="1"/>
  <c r="F53" i="99" s="1"/>
  <c r="G40" i="99"/>
  <c r="G47" i="99" s="1"/>
  <c r="G53" i="99" s="1"/>
  <c r="H40" i="99"/>
  <c r="H47" i="99" s="1"/>
  <c r="H53" i="99" s="1"/>
  <c r="I40" i="99"/>
  <c r="J40" i="99"/>
  <c r="J47" i="99" s="1"/>
  <c r="J53" i="99" s="1"/>
  <c r="K40" i="99"/>
  <c r="K47" i="99" s="1"/>
  <c r="K53" i="99" s="1"/>
  <c r="L47" i="99"/>
  <c r="L53" i="99" s="1"/>
  <c r="M40" i="99"/>
  <c r="N40" i="99"/>
  <c r="N47" i="99" s="1"/>
  <c r="N53" i="99" s="1"/>
  <c r="O40" i="99"/>
  <c r="O47" i="99" s="1"/>
  <c r="O53" i="99" s="1"/>
  <c r="P47" i="99"/>
  <c r="P53" i="99" s="1"/>
  <c r="Q40" i="99"/>
  <c r="R40" i="99"/>
  <c r="R47" i="99" s="1"/>
  <c r="R53" i="99" s="1"/>
  <c r="S40" i="99"/>
  <c r="S47" i="99" s="1"/>
  <c r="S53" i="99" s="1"/>
  <c r="Y40" i="99"/>
  <c r="Z40" i="99"/>
  <c r="Z47" i="99" s="1"/>
  <c r="Z53" i="99" s="1"/>
  <c r="AA40" i="99"/>
  <c r="AA47" i="99" s="1"/>
  <c r="AA53" i="99" s="1"/>
  <c r="AB47" i="99"/>
  <c r="AB53" i="99" s="1"/>
  <c r="Y12" i="99"/>
  <c r="Z12" i="99"/>
  <c r="Z49" i="99" s="1"/>
  <c r="Z44" i="99"/>
  <c r="AA12" i="99"/>
  <c r="AA49" i="99" s="1"/>
  <c r="AB12" i="99"/>
  <c r="AB49" i="99" s="1"/>
  <c r="F12" i="99"/>
  <c r="F49" i="99" s="1"/>
  <c r="G49" i="99"/>
  <c r="I12" i="99"/>
  <c r="J12" i="99"/>
  <c r="J49" i="99" s="1"/>
  <c r="K12" i="99"/>
  <c r="K49" i="99" s="1"/>
  <c r="L12" i="99"/>
  <c r="L49" i="99" s="1"/>
  <c r="L44" i="99"/>
  <c r="M12" i="99"/>
  <c r="N12" i="99"/>
  <c r="N49" i="99" s="1"/>
  <c r="O12" i="99"/>
  <c r="O49" i="99" s="1"/>
  <c r="P12" i="99"/>
  <c r="P49" i="99" s="1"/>
  <c r="Q12" i="99"/>
  <c r="R12" i="99"/>
  <c r="R49" i="99" s="1"/>
  <c r="S12" i="99"/>
  <c r="S49" i="99" s="1"/>
  <c r="S44" i="99"/>
  <c r="T12" i="99"/>
  <c r="T49" i="99" s="1"/>
  <c r="U12" i="99"/>
  <c r="V12" i="99"/>
  <c r="V49" i="99" s="1"/>
  <c r="W12" i="99"/>
  <c r="W49" i="99" s="1"/>
  <c r="X12" i="99"/>
  <c r="X49" i="99" s="1"/>
  <c r="AE457" i="24"/>
  <c r="AE464" i="24" s="1"/>
  <c r="AC399" i="24"/>
  <c r="AC406" i="24" s="1"/>
  <c r="AB399" i="24"/>
  <c r="AB406" i="24" s="1"/>
  <c r="AE341" i="24"/>
  <c r="AE348" i="24" s="1"/>
  <c r="AD341" i="24"/>
  <c r="AD348" i="24" s="1"/>
  <c r="AC341" i="24"/>
  <c r="AC348" i="24" s="1"/>
  <c r="AB341" i="24"/>
  <c r="AB348" i="24" s="1"/>
  <c r="AD225" i="24"/>
  <c r="AD232" i="24" s="1"/>
  <c r="AC225" i="24"/>
  <c r="AC232" i="24" s="1"/>
  <c r="AA225" i="24"/>
  <c r="AA232" i="24" s="1"/>
  <c r="AE167" i="24"/>
  <c r="AE174" i="24" s="1"/>
  <c r="AB167" i="24"/>
  <c r="AB174" i="24" s="1"/>
  <c r="AD109" i="24"/>
  <c r="AD116" i="24" s="1"/>
  <c r="AA109" i="24"/>
  <c r="AA116" i="24" s="1"/>
  <c r="AD51" i="24"/>
  <c r="AD58" i="24" s="1"/>
  <c r="AB51" i="24"/>
  <c r="AB58" i="24" s="1"/>
  <c r="AE456" i="24"/>
  <c r="AE463" i="24" s="1"/>
  <c r="AB459" i="24"/>
  <c r="AD459" i="24"/>
  <c r="AB398" i="24"/>
  <c r="AB405" i="24" s="1"/>
  <c r="AC398" i="24"/>
  <c r="AC405" i="24" s="1"/>
  <c r="AA401" i="24"/>
  <c r="AB401" i="24"/>
  <c r="AD401" i="24"/>
  <c r="AB340" i="24"/>
  <c r="AB347" i="24" s="1"/>
  <c r="AD340" i="24"/>
  <c r="AD347" i="24" s="1"/>
  <c r="AE340" i="24"/>
  <c r="AE347" i="24" s="1"/>
  <c r="AB343" i="24"/>
  <c r="AD343" i="24"/>
  <c r="AD228" i="24"/>
  <c r="AB166" i="24"/>
  <c r="AB173" i="24" s="1"/>
  <c r="AD166" i="24"/>
  <c r="AD173" i="24" s="1"/>
  <c r="AA108" i="24"/>
  <c r="AA115" i="24" s="1"/>
  <c r="AC108" i="24"/>
  <c r="AC115" i="24" s="1"/>
  <c r="AD108" i="24"/>
  <c r="AD115" i="24" s="1"/>
  <c r="AA169" i="24"/>
  <c r="AC169" i="24"/>
  <c r="AE169" i="24"/>
  <c r="AA53" i="24"/>
  <c r="AB53" i="24"/>
  <c r="AD53" i="24"/>
  <c r="AC50" i="24"/>
  <c r="AC57" i="24" s="1"/>
  <c r="AD50" i="24"/>
  <c r="AD57" i="24" s="1"/>
  <c r="AH169" i="24"/>
  <c r="AG169" i="24"/>
  <c r="AG459" i="24"/>
  <c r="AH401" i="24"/>
  <c r="AG401" i="24"/>
  <c r="AG343" i="24"/>
  <c r="AH227" i="24"/>
  <c r="AG227" i="24"/>
  <c r="AG111" i="24"/>
  <c r="R28" i="23"/>
  <c r="S28" i="23" s="1"/>
  <c r="R25" i="23"/>
  <c r="S25" i="23" s="1"/>
  <c r="I37" i="111"/>
  <c r="I45" i="111" s="1"/>
  <c r="I51" i="111" s="1"/>
  <c r="I39" i="111"/>
  <c r="I46" i="111" s="1"/>
  <c r="I52" i="111" s="1"/>
  <c r="H11" i="111"/>
  <c r="L15" i="111"/>
  <c r="L23" i="111"/>
  <c r="L35" i="111"/>
  <c r="I11" i="111"/>
  <c r="I48" i="111" s="1"/>
  <c r="E37" i="111"/>
  <c r="H37" i="111"/>
  <c r="H45" i="111" s="1"/>
  <c r="H51" i="111" s="1"/>
  <c r="H39" i="111"/>
  <c r="L12" i="105"/>
  <c r="L65" i="105" s="1"/>
  <c r="I15" i="105"/>
  <c r="G12" i="105"/>
  <c r="G65" i="105" s="1"/>
  <c r="H12" i="105"/>
  <c r="H65" i="105" s="1"/>
  <c r="J12" i="105"/>
  <c r="K12" i="105"/>
  <c r="K65" i="105" s="1"/>
  <c r="M12" i="105"/>
  <c r="M13" i="105" s="1"/>
  <c r="M51" i="105"/>
  <c r="M62" i="105" s="1"/>
  <c r="M69" i="105" s="1"/>
  <c r="M54" i="105"/>
  <c r="M63" i="105" s="1"/>
  <c r="M70" i="105" s="1"/>
  <c r="N34" i="27"/>
  <c r="Q35" i="27" s="1"/>
  <c r="N32" i="27"/>
  <c r="Q33" i="27" s="1"/>
  <c r="N30" i="27"/>
  <c r="Q31" i="27" s="1"/>
  <c r="N28" i="27"/>
  <c r="N26" i="27"/>
  <c r="Q27" i="27" s="1"/>
  <c r="Q25" i="27"/>
  <c r="N22" i="27"/>
  <c r="Q23" i="27" s="1"/>
  <c r="N20" i="27"/>
  <c r="Q21" i="27" s="1"/>
  <c r="N18" i="27"/>
  <c r="Q19" i="27" s="1"/>
  <c r="N16" i="27"/>
  <c r="Q17" i="27" s="1"/>
  <c r="Q15" i="27"/>
  <c r="N12" i="27"/>
  <c r="M9" i="107"/>
  <c r="M49" i="107" s="1"/>
  <c r="I11" i="107"/>
  <c r="I9" i="107" s="1"/>
  <c r="I49" i="107" s="1"/>
  <c r="J49" i="107"/>
  <c r="I64" i="42"/>
  <c r="H64" i="42"/>
  <c r="I65" i="12"/>
  <c r="S60" i="77"/>
  <c r="R60" i="77"/>
  <c r="R67" i="77" s="1"/>
  <c r="Q60" i="77"/>
  <c r="O60" i="77"/>
  <c r="O67" i="77" s="1"/>
  <c r="F51" i="77"/>
  <c r="G51" i="77"/>
  <c r="H51" i="77"/>
  <c r="I51" i="77"/>
  <c r="O51" i="77"/>
  <c r="Q51" i="77"/>
  <c r="Q32" i="109"/>
  <c r="R32" i="109" s="1"/>
  <c r="Q47" i="109"/>
  <c r="R47" i="109" s="1"/>
  <c r="I62" i="109"/>
  <c r="J13" i="109"/>
  <c r="L13" i="109"/>
  <c r="N13" i="109"/>
  <c r="F17" i="109"/>
  <c r="G17" i="109"/>
  <c r="I17" i="109"/>
  <c r="J17" i="109"/>
  <c r="L17" i="109"/>
  <c r="Q20" i="109"/>
  <c r="R20" i="109" s="1"/>
  <c r="Q23" i="109"/>
  <c r="R23" i="109" s="1"/>
  <c r="Q26" i="109"/>
  <c r="R26" i="109" s="1"/>
  <c r="Q44" i="109"/>
  <c r="R44" i="109" s="1"/>
  <c r="I52" i="109"/>
  <c r="J52" i="109"/>
  <c r="L52" i="109"/>
  <c r="N52" i="109"/>
  <c r="F55" i="109"/>
  <c r="G55" i="109"/>
  <c r="I55" i="109"/>
  <c r="J55" i="109"/>
  <c r="L55" i="109"/>
  <c r="N55" i="109"/>
  <c r="A94" i="109"/>
  <c r="B94" i="109"/>
  <c r="U54" i="43"/>
  <c r="U65" i="43" s="1"/>
  <c r="U72" i="43" s="1"/>
  <c r="S64" i="42"/>
  <c r="S15" i="42"/>
  <c r="R17" i="27" s="1"/>
  <c r="M50" i="42"/>
  <c r="S50" i="42"/>
  <c r="M53" i="42"/>
  <c r="S53" i="42"/>
  <c r="L36" i="27"/>
  <c r="O36" i="27"/>
  <c r="F30" i="27"/>
  <c r="G30" i="27"/>
  <c r="F26" i="27"/>
  <c r="I27" i="27" s="1"/>
  <c r="J26" i="27"/>
  <c r="J12" i="27"/>
  <c r="L37" i="107"/>
  <c r="L47" i="107" s="1"/>
  <c r="L53" i="107" s="1"/>
  <c r="J47" i="107"/>
  <c r="J53" i="107" s="1"/>
  <c r="J46" i="107"/>
  <c r="J52" i="107" s="1"/>
  <c r="L35" i="107"/>
  <c r="L46" i="107" s="1"/>
  <c r="L52" i="107" s="1"/>
  <c r="F47" i="107"/>
  <c r="F53" i="107" s="1"/>
  <c r="H46" i="107"/>
  <c r="H52" i="107" s="1"/>
  <c r="H49" i="107"/>
  <c r="L54" i="105"/>
  <c r="L63" i="105" s="1"/>
  <c r="L70" i="105" s="1"/>
  <c r="K54" i="105"/>
  <c r="K63" i="105" s="1"/>
  <c r="K70" i="105" s="1"/>
  <c r="J54" i="105"/>
  <c r="H54" i="105"/>
  <c r="H63" i="105" s="1"/>
  <c r="H70" i="105" s="1"/>
  <c r="G54" i="105"/>
  <c r="G63" i="105" s="1"/>
  <c r="G70" i="105" s="1"/>
  <c r="F54" i="105"/>
  <c r="L51" i="105"/>
  <c r="L62" i="105" s="1"/>
  <c r="L69" i="105" s="1"/>
  <c r="K51" i="105"/>
  <c r="K62" i="105" s="1"/>
  <c r="K69" i="105" s="1"/>
  <c r="J51" i="105"/>
  <c r="H51" i="105"/>
  <c r="H62" i="105" s="1"/>
  <c r="H69" i="105" s="1"/>
  <c r="G51" i="105"/>
  <c r="G62" i="105" s="1"/>
  <c r="G69" i="105" s="1"/>
  <c r="F51" i="105"/>
  <c r="O44" i="105"/>
  <c r="Q44" i="105" s="1"/>
  <c r="G49" i="107"/>
  <c r="G35" i="107"/>
  <c r="G46" i="107" s="1"/>
  <c r="G52" i="107" s="1"/>
  <c r="K35" i="107"/>
  <c r="K46" i="107" s="1"/>
  <c r="K52" i="107" s="1"/>
  <c r="G37" i="107"/>
  <c r="G47" i="107" s="1"/>
  <c r="G53" i="107" s="1"/>
  <c r="K37" i="107"/>
  <c r="K47" i="107" s="1"/>
  <c r="K53" i="107" s="1"/>
  <c r="F76" i="107"/>
  <c r="G76" i="107"/>
  <c r="H76" i="107"/>
  <c r="I76" i="107"/>
  <c r="J76" i="107"/>
  <c r="K76" i="107"/>
  <c r="G16" i="105"/>
  <c r="H16" i="105"/>
  <c r="J16" i="105"/>
  <c r="K16" i="105"/>
  <c r="L16" i="105"/>
  <c r="M16" i="105"/>
  <c r="AA64" i="42"/>
  <c r="AA53" i="42"/>
  <c r="U53" i="42"/>
  <c r="K53" i="42"/>
  <c r="I53" i="42"/>
  <c r="H53" i="42"/>
  <c r="AA50" i="42"/>
  <c r="U50" i="42"/>
  <c r="K50" i="42"/>
  <c r="I50" i="42"/>
  <c r="H50" i="42"/>
  <c r="S54" i="77"/>
  <c r="S64" i="77" s="1"/>
  <c r="S71" i="77" s="1"/>
  <c r="R54" i="77"/>
  <c r="S51" i="77"/>
  <c r="O54" i="77"/>
  <c r="I54" i="77"/>
  <c r="H54" i="77"/>
  <c r="G54" i="77"/>
  <c r="F54" i="77"/>
  <c r="A99" i="77"/>
  <c r="B99" i="77"/>
  <c r="X54" i="12"/>
  <c r="W54" i="12"/>
  <c r="V54" i="12"/>
  <c r="X51" i="12"/>
  <c r="W51" i="12"/>
  <c r="V51" i="12"/>
  <c r="T51" i="12"/>
  <c r="X12" i="12"/>
  <c r="W65" i="12"/>
  <c r="V12" i="12"/>
  <c r="T12" i="12"/>
  <c r="AA12" i="12"/>
  <c r="Z65" i="12"/>
  <c r="L51" i="12"/>
  <c r="L52" i="12" s="1"/>
  <c r="L54" i="12"/>
  <c r="L55" i="12" s="1"/>
  <c r="O62" i="12"/>
  <c r="O69" i="12" s="1"/>
  <c r="O63" i="12"/>
  <c r="O70" i="12" s="1"/>
  <c r="J12" i="12"/>
  <c r="M65" i="12"/>
  <c r="K54" i="12"/>
  <c r="J54" i="12"/>
  <c r="I54" i="12"/>
  <c r="G54" i="12"/>
  <c r="G55" i="12" s="1"/>
  <c r="K51" i="12"/>
  <c r="J51" i="12"/>
  <c r="I51" i="12"/>
  <c r="AB31" i="12"/>
  <c r="AC31" i="12" s="1"/>
  <c r="L28" i="17"/>
  <c r="L30" i="17"/>
  <c r="Z10" i="17"/>
  <c r="Z47" i="17" s="1"/>
  <c r="AA14" i="17"/>
  <c r="AA15" i="17" s="1"/>
  <c r="AA16" i="17"/>
  <c r="AA17" i="17" s="1"/>
  <c r="AA20" i="17"/>
  <c r="AA22" i="17"/>
  <c r="AA23" i="17" s="1"/>
  <c r="AA18" i="17"/>
  <c r="AA19" i="17" s="1"/>
  <c r="AA24" i="17"/>
  <c r="AA26" i="17"/>
  <c r="AA32" i="17"/>
  <c r="AA34" i="17"/>
  <c r="AA30" i="17"/>
  <c r="AA28" i="17"/>
  <c r="F47" i="17"/>
  <c r="E47" i="17"/>
  <c r="E45" i="17"/>
  <c r="E51" i="17" s="1"/>
  <c r="E44" i="17"/>
  <c r="E50" i="17" s="1"/>
  <c r="F38" i="17"/>
  <c r="F36" i="17"/>
  <c r="Z38" i="17"/>
  <c r="Z45" i="17" s="1"/>
  <c r="Z51" i="17" s="1"/>
  <c r="Z36" i="17"/>
  <c r="Z44" i="17" s="1"/>
  <c r="Z50" i="17" s="1"/>
  <c r="J38" i="17"/>
  <c r="AE54" i="48"/>
  <c r="AC54" i="48"/>
  <c r="AB54" i="48"/>
  <c r="X54" i="48"/>
  <c r="W54" i="48"/>
  <c r="AC51" i="48"/>
  <c r="X51" i="48"/>
  <c r="W51" i="48"/>
  <c r="AC65" i="48"/>
  <c r="AB65" i="48"/>
  <c r="Z65" i="48"/>
  <c r="X12" i="48"/>
  <c r="X65" i="48" s="1"/>
  <c r="N54" i="48"/>
  <c r="M54" i="48"/>
  <c r="H54" i="48"/>
  <c r="N51" i="48"/>
  <c r="N62" i="48" s="1"/>
  <c r="N69" i="48" s="1"/>
  <c r="M51" i="48"/>
  <c r="M62" i="48" s="1"/>
  <c r="M69" i="48" s="1"/>
  <c r="H51" i="48"/>
  <c r="N12" i="48"/>
  <c r="M12" i="48"/>
  <c r="Q16" i="48"/>
  <c r="P16" i="48"/>
  <c r="N16" i="48"/>
  <c r="K16" i="48"/>
  <c r="V10" i="27"/>
  <c r="V47" i="27" s="1"/>
  <c r="U10" i="27"/>
  <c r="U47" i="27" s="1"/>
  <c r="P10" i="27"/>
  <c r="P47" i="27" s="1"/>
  <c r="M10" i="27"/>
  <c r="J14" i="27"/>
  <c r="J32" i="27"/>
  <c r="K32" i="27" s="1"/>
  <c r="J28" i="27"/>
  <c r="I24" i="27"/>
  <c r="I25" i="27" s="1"/>
  <c r="J24" i="27"/>
  <c r="F14" i="27"/>
  <c r="G14" i="27"/>
  <c r="G24" i="27"/>
  <c r="F28" i="27"/>
  <c r="AB28" i="27" s="1"/>
  <c r="G28" i="27"/>
  <c r="AC28" i="27" s="1"/>
  <c r="F32" i="27"/>
  <c r="I33" i="27" s="1"/>
  <c r="G32" i="27"/>
  <c r="F34" i="27"/>
  <c r="G34" i="27"/>
  <c r="J35" i="27" s="1"/>
  <c r="V38" i="27"/>
  <c r="V45" i="27" s="1"/>
  <c r="V51" i="27" s="1"/>
  <c r="U45" i="27"/>
  <c r="U51" i="27" s="1"/>
  <c r="P38" i="27"/>
  <c r="P45" i="27" s="1"/>
  <c r="P51" i="27" s="1"/>
  <c r="O38" i="27"/>
  <c r="O45" i="27" s="1"/>
  <c r="O51" i="27" s="1"/>
  <c r="S38" i="27"/>
  <c r="R38" i="27"/>
  <c r="M38" i="27"/>
  <c r="L38" i="27"/>
  <c r="V36" i="27"/>
  <c r="V44" i="27" s="1"/>
  <c r="V50" i="27" s="1"/>
  <c r="U44" i="27"/>
  <c r="U50" i="27" s="1"/>
  <c r="P36" i="27"/>
  <c r="P44" i="27" s="1"/>
  <c r="P50" i="27" s="1"/>
  <c r="S36" i="27"/>
  <c r="R36" i="27"/>
  <c r="M36" i="27"/>
  <c r="F63" i="23"/>
  <c r="F70" i="23" s="1"/>
  <c r="O63" i="23"/>
  <c r="O70" i="23" s="1"/>
  <c r="P63" i="23"/>
  <c r="P70" i="23" s="1"/>
  <c r="O64" i="23"/>
  <c r="O71" i="23" s="1"/>
  <c r="P64" i="23"/>
  <c r="P71" i="23" s="1"/>
  <c r="P66" i="23"/>
  <c r="N64" i="23"/>
  <c r="N71" i="23" s="1"/>
  <c r="M64" i="23"/>
  <c r="M71" i="23" s="1"/>
  <c r="L64" i="23"/>
  <c r="L71" i="23" s="1"/>
  <c r="K64" i="23"/>
  <c r="K71" i="23" s="1"/>
  <c r="I64" i="23"/>
  <c r="I71" i="23" s="1"/>
  <c r="H64" i="23"/>
  <c r="H71" i="23" s="1"/>
  <c r="G64" i="23"/>
  <c r="G71" i="23" s="1"/>
  <c r="F64" i="23"/>
  <c r="F71" i="23" s="1"/>
  <c r="N63" i="23"/>
  <c r="N70" i="23" s="1"/>
  <c r="M63" i="23"/>
  <c r="M70" i="23" s="1"/>
  <c r="L63" i="23"/>
  <c r="L70" i="23" s="1"/>
  <c r="K63" i="23"/>
  <c r="K70" i="23" s="1"/>
  <c r="I63" i="23"/>
  <c r="I70" i="23" s="1"/>
  <c r="H63" i="23"/>
  <c r="H70" i="23" s="1"/>
  <c r="G63" i="23"/>
  <c r="G70" i="23" s="1"/>
  <c r="N66" i="23"/>
  <c r="M66" i="23"/>
  <c r="L66" i="23"/>
  <c r="K66" i="23"/>
  <c r="H66" i="23"/>
  <c r="F66" i="23"/>
  <c r="A96" i="23"/>
  <c r="B96" i="23"/>
  <c r="O51" i="24"/>
  <c r="Q51" i="24" s="1"/>
  <c r="O48" i="24"/>
  <c r="Q48" i="24" s="1"/>
  <c r="O45" i="24"/>
  <c r="Q45" i="24" s="1"/>
  <c r="O42" i="24"/>
  <c r="Q42" i="24" s="1"/>
  <c r="O39" i="24"/>
  <c r="Q39" i="24" s="1"/>
  <c r="O36" i="24"/>
  <c r="Q36" i="24" s="1"/>
  <c r="O18" i="24"/>
  <c r="Q18" i="24" s="1"/>
  <c r="J57" i="43"/>
  <c r="S57" i="43"/>
  <c r="S66" i="43" s="1"/>
  <c r="S73" i="43" s="1"/>
  <c r="V57" i="43"/>
  <c r="V66" i="43" s="1"/>
  <c r="V73" i="43" s="1"/>
  <c r="I57" i="43"/>
  <c r="R57" i="43"/>
  <c r="R66" i="43" s="1"/>
  <c r="R73" i="43" s="1"/>
  <c r="U57" i="43"/>
  <c r="U66" i="43" s="1"/>
  <c r="U73" i="43" s="1"/>
  <c r="J54" i="43"/>
  <c r="S54" i="43"/>
  <c r="S65" i="43" s="1"/>
  <c r="S72" i="43" s="1"/>
  <c r="V54" i="43"/>
  <c r="V65" i="43" s="1"/>
  <c r="V72" i="43" s="1"/>
  <c r="I54" i="43"/>
  <c r="R54" i="43"/>
  <c r="R65" i="43" s="1"/>
  <c r="R72" i="43" s="1"/>
  <c r="J15" i="43"/>
  <c r="J68" i="43" s="1"/>
  <c r="S15" i="43"/>
  <c r="S68" i="43" s="1"/>
  <c r="V68" i="43"/>
  <c r="R15" i="43"/>
  <c r="R68" i="43" s="1"/>
  <c r="U15" i="43"/>
  <c r="U68" i="43" s="1"/>
  <c r="Y15" i="100"/>
  <c r="Z15" i="100"/>
  <c r="G15" i="100"/>
  <c r="F15" i="100"/>
  <c r="E15" i="100"/>
  <c r="U15" i="99"/>
  <c r="V15" i="99"/>
  <c r="W15" i="99"/>
  <c r="Q15" i="99"/>
  <c r="R15" i="99"/>
  <c r="S15" i="99"/>
  <c r="G15" i="99"/>
  <c r="I15" i="99"/>
  <c r="J15" i="99"/>
  <c r="K15" i="99"/>
  <c r="M15" i="99"/>
  <c r="N15" i="99"/>
  <c r="O15" i="99"/>
  <c r="F15" i="99"/>
  <c r="E15" i="99"/>
  <c r="F18" i="44"/>
  <c r="F17" i="44"/>
  <c r="F16" i="44"/>
  <c r="F15" i="44"/>
  <c r="F14" i="44"/>
  <c r="F13" i="44"/>
  <c r="F11" i="44"/>
  <c r="F10" i="44"/>
  <c r="F9" i="44"/>
  <c r="Q16" i="77"/>
  <c r="O16" i="77"/>
  <c r="M16" i="77"/>
  <c r="I16" i="77"/>
  <c r="I16" i="118"/>
  <c r="I12" i="118"/>
  <c r="M60" i="77"/>
  <c r="T57" i="43"/>
  <c r="T66" i="43" s="1"/>
  <c r="T73" i="43" s="1"/>
  <c r="T54" i="43"/>
  <c r="T65" i="43" s="1"/>
  <c r="T72" i="43" s="1"/>
  <c r="Q57" i="43"/>
  <c r="Q66" i="43" s="1"/>
  <c r="Q73" i="43" s="1"/>
  <c r="Q54" i="43"/>
  <c r="Q65" i="43" s="1"/>
  <c r="Q72" i="43" s="1"/>
  <c r="H57" i="43"/>
  <c r="T15" i="43"/>
  <c r="T68" i="43" s="1"/>
  <c r="H11" i="116"/>
  <c r="W38" i="27"/>
  <c r="W45" i="27" s="1"/>
  <c r="P29" i="105"/>
  <c r="R29" i="105" s="1"/>
  <c r="O26" i="105"/>
  <c r="Q26" i="105" s="1"/>
  <c r="W42" i="121"/>
  <c r="W48" i="121" s="1"/>
  <c r="AJ20" i="121"/>
  <c r="AJ16" i="121"/>
  <c r="G44" i="99"/>
  <c r="Y44" i="99"/>
  <c r="E44" i="99"/>
  <c r="X44" i="99"/>
  <c r="T44" i="99"/>
  <c r="Q44" i="99"/>
  <c r="O44" i="99"/>
  <c r="J44" i="99"/>
  <c r="H44" i="99"/>
  <c r="S11" i="129"/>
  <c r="N15" i="129"/>
  <c r="V29" i="129"/>
  <c r="V21" i="129"/>
  <c r="X22" i="129" s="1"/>
  <c r="X45" i="129"/>
  <c r="X51" i="129" s="1"/>
  <c r="AB45" i="129"/>
  <c r="AB51" i="129" s="1"/>
  <c r="K37" i="129"/>
  <c r="K38" i="129" s="1"/>
  <c r="AA45" i="129"/>
  <c r="AA51" i="129" s="1"/>
  <c r="Y46" i="129"/>
  <c r="Y52" i="129" s="1"/>
  <c r="AC46" i="129"/>
  <c r="AC52" i="129" s="1"/>
  <c r="AB46" i="129"/>
  <c r="AB52" i="129" s="1"/>
  <c r="O11" i="129"/>
  <c r="AA46" i="129"/>
  <c r="AA52" i="129" s="1"/>
  <c r="V15" i="129"/>
  <c r="P11" i="129"/>
  <c r="T11" i="129"/>
  <c r="Z45" i="129"/>
  <c r="Z51" i="129" s="1"/>
  <c r="O39" i="129"/>
  <c r="S39" i="129"/>
  <c r="S46" i="129" s="1"/>
  <c r="S52" i="129" s="1"/>
  <c r="V13" i="129"/>
  <c r="U11" i="129"/>
  <c r="Y45" i="129"/>
  <c r="Y51" i="129" s="1"/>
  <c r="V23" i="129"/>
  <c r="V31" i="129"/>
  <c r="R39" i="129"/>
  <c r="R46" i="129" s="1"/>
  <c r="R52" i="129" s="1"/>
  <c r="V17" i="129"/>
  <c r="V25" i="129"/>
  <c r="V33" i="129"/>
  <c r="G37" i="129"/>
  <c r="T34" i="77"/>
  <c r="U34" i="77" s="1"/>
  <c r="H60" i="77"/>
  <c r="O54" i="43"/>
  <c r="O65" i="43" s="1"/>
  <c r="W53" i="42"/>
  <c r="W50" i="42"/>
  <c r="G53" i="42"/>
  <c r="O64" i="42"/>
  <c r="O53" i="42"/>
  <c r="O50" i="42"/>
  <c r="F53" i="42"/>
  <c r="F62" i="42" s="1"/>
  <c r="F50" i="42"/>
  <c r="F61" i="42" s="1"/>
  <c r="G50" i="42"/>
  <c r="G64" i="42"/>
  <c r="N64" i="42"/>
  <c r="V50" i="42"/>
  <c r="V53" i="42"/>
  <c r="V64" i="42"/>
  <c r="N53" i="42"/>
  <c r="F64" i="42"/>
  <c r="N50" i="42"/>
  <c r="E52" i="109"/>
  <c r="Q41" i="109"/>
  <c r="R41" i="109" s="1"/>
  <c r="L62" i="109"/>
  <c r="J62" i="109"/>
  <c r="N62" i="109"/>
  <c r="G18" i="109"/>
  <c r="L18" i="109"/>
  <c r="I18" i="109"/>
  <c r="E17" i="109"/>
  <c r="Q17" i="109" s="1"/>
  <c r="R17" i="109" s="1"/>
  <c r="J18" i="109"/>
  <c r="F18" i="109"/>
  <c r="Y51" i="12"/>
  <c r="Y54" i="12"/>
  <c r="AB37" i="12"/>
  <c r="AC37" i="12" s="1"/>
  <c r="B43" i="12"/>
  <c r="A43" i="12" s="1"/>
  <c r="B34" i="12"/>
  <c r="A34" i="12" s="1"/>
  <c r="AW13" i="115"/>
  <c r="F27" i="115"/>
  <c r="F25" i="115"/>
  <c r="F19" i="115"/>
  <c r="AJ32" i="121"/>
  <c r="AJ28" i="121"/>
  <c r="W43" i="121"/>
  <c r="W49" i="121" s="1"/>
  <c r="AJ24" i="121"/>
  <c r="S50" i="23"/>
  <c r="AD51" i="48"/>
  <c r="AD54" i="48"/>
  <c r="AD12" i="48"/>
  <c r="AD65" i="48" s="1"/>
  <c r="O54" i="48"/>
  <c r="O51" i="48"/>
  <c r="O62" i="48" s="1"/>
  <c r="O69" i="48" s="1"/>
  <c r="P35" i="105"/>
  <c r="R35" i="105" s="1"/>
  <c r="P32" i="105"/>
  <c r="R32" i="105" s="1"/>
  <c r="P23" i="105"/>
  <c r="R23" i="105" s="1"/>
  <c r="I54" i="105"/>
  <c r="I51" i="105"/>
  <c r="O47" i="105"/>
  <c r="Q47" i="105" s="1"/>
  <c r="L33" i="111"/>
  <c r="O32" i="105"/>
  <c r="Q32" i="105" s="1"/>
  <c r="L31" i="111"/>
  <c r="E54" i="105"/>
  <c r="L29" i="111"/>
  <c r="O38" i="105"/>
  <c r="Q38" i="105" s="1"/>
  <c r="E51" i="105"/>
  <c r="L21" i="111"/>
  <c r="M35" i="107"/>
  <c r="M46" i="107" s="1"/>
  <c r="M52" i="107" s="1"/>
  <c r="M37" i="107"/>
  <c r="M47" i="107" s="1"/>
  <c r="M53" i="107" s="1"/>
  <c r="I37" i="107"/>
  <c r="I47" i="107" s="1"/>
  <c r="I53" i="107" s="1"/>
  <c r="I35" i="107"/>
  <c r="I46" i="107" s="1"/>
  <c r="I52" i="107" s="1"/>
  <c r="O55" i="137"/>
  <c r="O64" i="137" s="1"/>
  <c r="O71" i="137" s="1"/>
  <c r="O52" i="137"/>
  <c r="O63" i="137" s="1"/>
  <c r="O70" i="137" s="1"/>
  <c r="R44" i="99"/>
  <c r="U44" i="99"/>
  <c r="W44" i="99"/>
  <c r="AA44" i="99"/>
  <c r="F44" i="99"/>
  <c r="AB44" i="99"/>
  <c r="N44" i="99"/>
  <c r="I44" i="99"/>
  <c r="K44" i="99"/>
  <c r="M44" i="99"/>
  <c r="P44" i="99"/>
  <c r="E21" i="118"/>
  <c r="F23" i="118" s="1"/>
  <c r="E30" i="118"/>
  <c r="E39" i="118"/>
  <c r="F41" i="118" s="1"/>
  <c r="F51" i="118"/>
  <c r="F54" i="118"/>
  <c r="W14" i="48"/>
  <c r="N68" i="120"/>
  <c r="S11" i="115" l="1"/>
  <c r="AW25" i="115"/>
  <c r="K26" i="115"/>
  <c r="O26" i="115"/>
  <c r="M26" i="115"/>
  <c r="R26" i="115"/>
  <c r="J26" i="115"/>
  <c r="G26" i="115"/>
  <c r="Q26" i="115"/>
  <c r="I26" i="115"/>
  <c r="H26" i="115"/>
  <c r="L26" i="115"/>
  <c r="P26" i="115"/>
  <c r="N26" i="115"/>
  <c r="AY17" i="116"/>
  <c r="AR18" i="116"/>
  <c r="AJ18" i="116"/>
  <c r="AQ18" i="116"/>
  <c r="AI18" i="116"/>
  <c r="AP18" i="116"/>
  <c r="AH18" i="116"/>
  <c r="AO18" i="116"/>
  <c r="AG18" i="116"/>
  <c r="AN18" i="116"/>
  <c r="AM18" i="116"/>
  <c r="AL18" i="116"/>
  <c r="AK18" i="116"/>
  <c r="AM14" i="116"/>
  <c r="AL14" i="116"/>
  <c r="AK14" i="116"/>
  <c r="AH14" i="116"/>
  <c r="AR14" i="116"/>
  <c r="AJ14" i="116"/>
  <c r="AP14" i="116"/>
  <c r="AG14" i="116"/>
  <c r="AQ14" i="116"/>
  <c r="AI14" i="116"/>
  <c r="AO14" i="116"/>
  <c r="AR26" i="116"/>
  <c r="AJ26" i="116"/>
  <c r="AQ26" i="116"/>
  <c r="AI26" i="116"/>
  <c r="AP26" i="116"/>
  <c r="AH26" i="116"/>
  <c r="AO26" i="116"/>
  <c r="AG26" i="116"/>
  <c r="AN26" i="116"/>
  <c r="AM26" i="116"/>
  <c r="AL26" i="116"/>
  <c r="AK26" i="116"/>
  <c r="AR30" i="116"/>
  <c r="AJ30" i="116"/>
  <c r="AQ30" i="116"/>
  <c r="AI30" i="116"/>
  <c r="AP30" i="116"/>
  <c r="AH30" i="116"/>
  <c r="AO30" i="116"/>
  <c r="AG30" i="116"/>
  <c r="AN30" i="116"/>
  <c r="AM30" i="116"/>
  <c r="AL30" i="116"/>
  <c r="AK30" i="116"/>
  <c r="AY31" i="116"/>
  <c r="AR32" i="116"/>
  <c r="AJ32" i="116"/>
  <c r="AQ32" i="116"/>
  <c r="AI32" i="116"/>
  <c r="AP32" i="116"/>
  <c r="AH32" i="116"/>
  <c r="AO32" i="116"/>
  <c r="AG32" i="116"/>
  <c r="AN32" i="116"/>
  <c r="AM32" i="116"/>
  <c r="AL32" i="116"/>
  <c r="AK32" i="116"/>
  <c r="S43" i="115"/>
  <c r="T44" i="115" s="1"/>
  <c r="AY31" i="115"/>
  <c r="AO32" i="115"/>
  <c r="AG32" i="115"/>
  <c r="AM32" i="115"/>
  <c r="AJ32" i="115"/>
  <c r="AI32" i="115"/>
  <c r="AL32" i="115"/>
  <c r="AR32" i="115"/>
  <c r="AK32" i="115"/>
  <c r="AQ32" i="115"/>
  <c r="AP32" i="115"/>
  <c r="AH32" i="115"/>
  <c r="AN32" i="115"/>
  <c r="AY29" i="115"/>
  <c r="AO30" i="115"/>
  <c r="AG30" i="115"/>
  <c r="AN30" i="115"/>
  <c r="AM30" i="115"/>
  <c r="AL30" i="115"/>
  <c r="AK30" i="115"/>
  <c r="AR30" i="115"/>
  <c r="AJ30" i="115"/>
  <c r="AQ30" i="115"/>
  <c r="AI30" i="115"/>
  <c r="AP30" i="115"/>
  <c r="AH30" i="115"/>
  <c r="AK28" i="115"/>
  <c r="AR28" i="115"/>
  <c r="AJ28" i="115"/>
  <c r="AQ28" i="115"/>
  <c r="AI28" i="115"/>
  <c r="AP28" i="115"/>
  <c r="AH28" i="115"/>
  <c r="AO28" i="115"/>
  <c r="AG28" i="115"/>
  <c r="AN28" i="115"/>
  <c r="AL28" i="115"/>
  <c r="AM28" i="115"/>
  <c r="AY25" i="115"/>
  <c r="AL26" i="115"/>
  <c r="AM26" i="115"/>
  <c r="AK26" i="115"/>
  <c r="AR26" i="115"/>
  <c r="AJ26" i="115"/>
  <c r="AQ26" i="115"/>
  <c r="AI26" i="115"/>
  <c r="AP26" i="115"/>
  <c r="AH26" i="115"/>
  <c r="AO26" i="115"/>
  <c r="AG26" i="115"/>
  <c r="AN26" i="115"/>
  <c r="AY21" i="115"/>
  <c r="AQ22" i="115"/>
  <c r="AI22" i="115"/>
  <c r="AP22" i="115"/>
  <c r="AH22" i="115"/>
  <c r="AO22" i="115"/>
  <c r="AG22" i="115"/>
  <c r="AN22" i="115"/>
  <c r="AM22" i="115"/>
  <c r="AK22" i="115"/>
  <c r="AR22" i="115"/>
  <c r="AJ22" i="115"/>
  <c r="AL22" i="115"/>
  <c r="AM20" i="115"/>
  <c r="AL20" i="115"/>
  <c r="AK20" i="115"/>
  <c r="AN20" i="115"/>
  <c r="AR20" i="115"/>
  <c r="AJ20" i="115"/>
  <c r="AQ20" i="115"/>
  <c r="AI20" i="115"/>
  <c r="AP20" i="115"/>
  <c r="AH20" i="115"/>
  <c r="AO20" i="115"/>
  <c r="AG20" i="115"/>
  <c r="AY13" i="115"/>
  <c r="AG14" i="115"/>
  <c r="AK14" i="115"/>
  <c r="AR14" i="115"/>
  <c r="AJ14" i="115"/>
  <c r="AQ14" i="115"/>
  <c r="AI14" i="115"/>
  <c r="AP14" i="115"/>
  <c r="AH14" i="115"/>
  <c r="AO14" i="115"/>
  <c r="AN14" i="115"/>
  <c r="AL14" i="115"/>
  <c r="AM14" i="115"/>
  <c r="AA30" i="115"/>
  <c r="Z30" i="115"/>
  <c r="Y30" i="115"/>
  <c r="X30" i="115"/>
  <c r="AE30" i="115"/>
  <c r="W30" i="115"/>
  <c r="AD30" i="115"/>
  <c r="V30" i="115"/>
  <c r="AC30" i="115"/>
  <c r="U30" i="115"/>
  <c r="AB30" i="115"/>
  <c r="T30" i="115"/>
  <c r="AA28" i="115"/>
  <c r="Z28" i="115"/>
  <c r="Y28" i="115"/>
  <c r="X28" i="115"/>
  <c r="AE28" i="115"/>
  <c r="W28" i="115"/>
  <c r="AD28" i="115"/>
  <c r="V28" i="115"/>
  <c r="AC28" i="115"/>
  <c r="U28" i="115"/>
  <c r="AB28" i="115"/>
  <c r="T28" i="115"/>
  <c r="G28" i="115"/>
  <c r="N28" i="115"/>
  <c r="K28" i="115"/>
  <c r="O28" i="115"/>
  <c r="L28" i="115"/>
  <c r="H28" i="115"/>
  <c r="M28" i="115"/>
  <c r="P28" i="115"/>
  <c r="I28" i="115"/>
  <c r="Q28" i="115"/>
  <c r="J28" i="115"/>
  <c r="R28" i="115"/>
  <c r="AE26" i="115"/>
  <c r="W26" i="115"/>
  <c r="AD26" i="115"/>
  <c r="V26" i="115"/>
  <c r="AC26" i="115"/>
  <c r="U26" i="115"/>
  <c r="AB26" i="115"/>
  <c r="T26" i="115"/>
  <c r="AA26" i="115"/>
  <c r="Z26" i="115"/>
  <c r="Y26" i="115"/>
  <c r="X26" i="115"/>
  <c r="AE18" i="115"/>
  <c r="W18" i="115"/>
  <c r="AD18" i="115"/>
  <c r="V18" i="115"/>
  <c r="AC18" i="115"/>
  <c r="U18" i="115"/>
  <c r="AB18" i="115"/>
  <c r="T18" i="115"/>
  <c r="AA18" i="115"/>
  <c r="Z18" i="115"/>
  <c r="Y18" i="115"/>
  <c r="X18" i="115"/>
  <c r="AE14" i="115"/>
  <c r="W14" i="115"/>
  <c r="Y14" i="115"/>
  <c r="AD14" i="115"/>
  <c r="V14" i="115"/>
  <c r="AC14" i="115"/>
  <c r="U14" i="115"/>
  <c r="AB14" i="115"/>
  <c r="T14" i="115"/>
  <c r="X14" i="115"/>
  <c r="AA14" i="115"/>
  <c r="Z14" i="115"/>
  <c r="AA21" i="17"/>
  <c r="K47" i="118"/>
  <c r="F47" i="118"/>
  <c r="N44" i="118"/>
  <c r="F44" i="118"/>
  <c r="Y32" i="118"/>
  <c r="F32" i="118"/>
  <c r="X26" i="118"/>
  <c r="F26" i="118"/>
  <c r="M65" i="48"/>
  <c r="M13" i="48"/>
  <c r="L65" i="48"/>
  <c r="L13" i="48"/>
  <c r="N65" i="48"/>
  <c r="N13" i="48"/>
  <c r="I65" i="48"/>
  <c r="I13" i="48"/>
  <c r="I66" i="48" s="1"/>
  <c r="J65" i="48"/>
  <c r="J13" i="48"/>
  <c r="K65" i="48"/>
  <c r="K13" i="48"/>
  <c r="K66" i="48" s="1"/>
  <c r="AA13" i="17"/>
  <c r="AD13" i="17"/>
  <c r="X15" i="17"/>
  <c r="AD15" i="17"/>
  <c r="V11" i="17"/>
  <c r="Y11" i="17"/>
  <c r="AB11" i="17"/>
  <c r="AB48" i="17" s="1"/>
  <c r="Q48" i="17"/>
  <c r="R37" i="17"/>
  <c r="Q37" i="17"/>
  <c r="P37" i="17"/>
  <c r="W44" i="17"/>
  <c r="W50" i="17" s="1"/>
  <c r="W47" i="17"/>
  <c r="AC48" i="17"/>
  <c r="L17" i="17"/>
  <c r="R17" i="17"/>
  <c r="M11" i="17"/>
  <c r="P11" i="17"/>
  <c r="P48" i="17" s="1"/>
  <c r="V45" i="17"/>
  <c r="V51" i="17" s="1"/>
  <c r="V44" i="17"/>
  <c r="W45" i="17"/>
  <c r="W51" i="17" s="1"/>
  <c r="N11" i="17"/>
  <c r="N48" i="17" s="1"/>
  <c r="J45" i="17"/>
  <c r="J51" i="17" s="1"/>
  <c r="J44" i="17"/>
  <c r="J50" i="17" s="1"/>
  <c r="L13" i="17"/>
  <c r="F45" i="17"/>
  <c r="F51" i="17" s="1"/>
  <c r="X17" i="17"/>
  <c r="K47" i="17"/>
  <c r="K11" i="17"/>
  <c r="J47" i="17"/>
  <c r="J11" i="17"/>
  <c r="J48" i="17" s="1"/>
  <c r="X13" i="17"/>
  <c r="X23" i="17"/>
  <c r="X21" i="17"/>
  <c r="F44" i="17"/>
  <c r="F50" i="17" s="1"/>
  <c r="X19" i="17"/>
  <c r="I63" i="12"/>
  <c r="I70" i="12" s="1"/>
  <c r="I55" i="12"/>
  <c r="J63" i="12"/>
  <c r="J70" i="12" s="1"/>
  <c r="J55" i="12"/>
  <c r="K63" i="12"/>
  <c r="K70" i="12" s="1"/>
  <c r="K55" i="12"/>
  <c r="H63" i="12"/>
  <c r="H70" i="12" s="1"/>
  <c r="H55" i="12"/>
  <c r="I62" i="12"/>
  <c r="I69" i="12" s="1"/>
  <c r="I52" i="12"/>
  <c r="J62" i="12"/>
  <c r="J69" i="12" s="1"/>
  <c r="J52" i="12"/>
  <c r="K62" i="12"/>
  <c r="K69" i="12" s="1"/>
  <c r="K52" i="12"/>
  <c r="H62" i="12"/>
  <c r="H69" i="12" s="1"/>
  <c r="H52" i="12"/>
  <c r="M63" i="12"/>
  <c r="M70" i="12" s="1"/>
  <c r="M55" i="12"/>
  <c r="M62" i="12"/>
  <c r="M69" i="12" s="1"/>
  <c r="M52" i="12"/>
  <c r="H65" i="12"/>
  <c r="H13" i="12"/>
  <c r="H66" i="12" s="1"/>
  <c r="J65" i="12"/>
  <c r="J13" i="12"/>
  <c r="J66" i="12" s="1"/>
  <c r="S12" i="27"/>
  <c r="T12" i="27" s="1"/>
  <c r="W13" i="27" s="1"/>
  <c r="S10" i="125"/>
  <c r="S10" i="139"/>
  <c r="S10" i="122"/>
  <c r="S10" i="121"/>
  <c r="S10" i="124"/>
  <c r="S10" i="140"/>
  <c r="S10" i="123"/>
  <c r="AY35" i="116"/>
  <c r="AP36" i="116"/>
  <c r="AH36" i="116"/>
  <c r="AK36" i="116"/>
  <c r="AO36" i="116"/>
  <c r="AG36" i="116"/>
  <c r="AN36" i="116"/>
  <c r="AL36" i="116"/>
  <c r="AM36" i="116"/>
  <c r="AR36" i="116"/>
  <c r="AJ36" i="116"/>
  <c r="AQ36" i="116"/>
  <c r="AI36" i="116"/>
  <c r="AK47" i="116"/>
  <c r="AK53" i="116" s="1"/>
  <c r="AG47" i="116"/>
  <c r="AG53" i="116" s="1"/>
  <c r="AM47" i="116"/>
  <c r="AM53" i="116" s="1"/>
  <c r="AJ47" i="116"/>
  <c r="AJ53" i="116" s="1"/>
  <c r="AN47" i="116"/>
  <c r="AN53" i="116" s="1"/>
  <c r="AO47" i="116"/>
  <c r="AO53" i="116" s="1"/>
  <c r="AR47" i="116"/>
  <c r="AR53" i="116" s="1"/>
  <c r="AI47" i="116"/>
  <c r="AI53" i="116" s="1"/>
  <c r="AY33" i="116"/>
  <c r="AP34" i="116"/>
  <c r="AH34" i="116"/>
  <c r="AO34" i="116"/>
  <c r="AG34" i="116"/>
  <c r="AN34" i="116"/>
  <c r="AM34" i="116"/>
  <c r="AK34" i="116"/>
  <c r="AL34" i="116"/>
  <c r="AR34" i="116"/>
  <c r="AJ34" i="116"/>
  <c r="AQ34" i="116"/>
  <c r="AI34" i="116"/>
  <c r="AP47" i="116"/>
  <c r="AP53" i="116" s="1"/>
  <c r="AQ47" i="116"/>
  <c r="AQ53" i="116" s="1"/>
  <c r="AL47" i="116"/>
  <c r="AL53" i="116" s="1"/>
  <c r="AH47" i="116"/>
  <c r="AH53" i="116" s="1"/>
  <c r="AY27" i="116"/>
  <c r="AL28" i="116"/>
  <c r="AK28" i="116"/>
  <c r="AR28" i="116"/>
  <c r="AJ28" i="116"/>
  <c r="AM28" i="116"/>
  <c r="AQ28" i="116"/>
  <c r="AI28" i="116"/>
  <c r="AP28" i="116"/>
  <c r="AH28" i="116"/>
  <c r="AO28" i="116"/>
  <c r="AG28" i="116"/>
  <c r="AN28" i="116"/>
  <c r="AM46" i="116"/>
  <c r="AM52" i="116" s="1"/>
  <c r="AY23" i="116"/>
  <c r="AL24" i="116"/>
  <c r="AO24" i="116"/>
  <c r="AK24" i="116"/>
  <c r="AM24" i="116"/>
  <c r="AR24" i="116"/>
  <c r="AJ24" i="116"/>
  <c r="AG24" i="116"/>
  <c r="AQ24" i="116"/>
  <c r="AI24" i="116"/>
  <c r="AN24" i="116"/>
  <c r="AP24" i="116"/>
  <c r="AH24" i="116"/>
  <c r="AL22" i="116"/>
  <c r="AO22" i="116"/>
  <c r="AK22" i="116"/>
  <c r="AR22" i="116"/>
  <c r="AJ22" i="116"/>
  <c r="AP22" i="116"/>
  <c r="AG22" i="116"/>
  <c r="AQ22" i="116"/>
  <c r="AI22" i="116"/>
  <c r="AH22" i="116"/>
  <c r="AN22" i="116"/>
  <c r="AM22" i="116"/>
  <c r="AY19" i="116"/>
  <c r="AL20" i="116"/>
  <c r="AK20" i="116"/>
  <c r="AR20" i="116"/>
  <c r="AJ20" i="116"/>
  <c r="AQ20" i="116"/>
  <c r="AI20" i="116"/>
  <c r="AP20" i="116"/>
  <c r="AH20" i="116"/>
  <c r="AO20" i="116"/>
  <c r="AG20" i="116"/>
  <c r="AN20" i="116"/>
  <c r="AM20" i="116"/>
  <c r="AM49" i="116"/>
  <c r="AR49" i="116"/>
  <c r="AG49" i="116"/>
  <c r="AN49" i="116"/>
  <c r="AP49" i="116"/>
  <c r="AQ49" i="116"/>
  <c r="AO49" i="116"/>
  <c r="AL49" i="116"/>
  <c r="AH49" i="116"/>
  <c r="AK49" i="116"/>
  <c r="AJ49" i="116"/>
  <c r="AL16" i="116"/>
  <c r="AO16" i="116"/>
  <c r="AK16" i="116"/>
  <c r="AR16" i="116"/>
  <c r="AJ16" i="116"/>
  <c r="AQ16" i="116"/>
  <c r="AI16" i="116"/>
  <c r="AG16" i="116"/>
  <c r="AP16" i="116"/>
  <c r="AH16" i="116"/>
  <c r="AN16" i="116"/>
  <c r="AM16" i="116"/>
  <c r="AI49" i="116"/>
  <c r="V47" i="116"/>
  <c r="V53" i="116" s="1"/>
  <c r="Y28" i="116"/>
  <c r="X28" i="116"/>
  <c r="V28" i="116"/>
  <c r="Z28" i="116"/>
  <c r="AE28" i="116"/>
  <c r="W28" i="116"/>
  <c r="AD28" i="116"/>
  <c r="AC28" i="116"/>
  <c r="U28" i="116"/>
  <c r="AA28" i="116"/>
  <c r="AB28" i="116"/>
  <c r="T28" i="116"/>
  <c r="Z46" i="116"/>
  <c r="Z52" i="116" s="1"/>
  <c r="AB26" i="116"/>
  <c r="T26" i="116"/>
  <c r="AA26" i="116"/>
  <c r="Y26" i="116"/>
  <c r="Z26" i="116"/>
  <c r="X26" i="116"/>
  <c r="AE26" i="116"/>
  <c r="W26" i="116"/>
  <c r="AD26" i="116"/>
  <c r="V26" i="116"/>
  <c r="AC26" i="116"/>
  <c r="U26" i="116"/>
  <c r="Y24" i="116"/>
  <c r="X24" i="116"/>
  <c r="AE24" i="116"/>
  <c r="W24" i="116"/>
  <c r="Z24" i="116"/>
  <c r="AD24" i="116"/>
  <c r="V24" i="116"/>
  <c r="AC24" i="116"/>
  <c r="U24" i="116"/>
  <c r="AB24" i="116"/>
  <c r="T24" i="116"/>
  <c r="AA24" i="116"/>
  <c r="AC22" i="116"/>
  <c r="U22" i="116"/>
  <c r="AB22" i="116"/>
  <c r="T22" i="116"/>
  <c r="X22" i="116"/>
  <c r="AA22" i="116"/>
  <c r="Z22" i="116"/>
  <c r="Y22" i="116"/>
  <c r="AE22" i="116"/>
  <c r="W22" i="116"/>
  <c r="AD22" i="116"/>
  <c r="V22" i="116"/>
  <c r="AX19" i="116"/>
  <c r="Y20" i="116"/>
  <c r="AA20" i="116"/>
  <c r="Z20" i="116"/>
  <c r="X20" i="116"/>
  <c r="T20" i="116"/>
  <c r="AE20" i="116"/>
  <c r="W20" i="116"/>
  <c r="AD20" i="116"/>
  <c r="V20" i="116"/>
  <c r="AC20" i="116"/>
  <c r="U20" i="116"/>
  <c r="AB20" i="116"/>
  <c r="V49" i="116"/>
  <c r="T49" i="116"/>
  <c r="H49" i="116"/>
  <c r="AE49" i="116"/>
  <c r="I49" i="116"/>
  <c r="J49" i="116"/>
  <c r="AC49" i="116"/>
  <c r="AB49" i="116"/>
  <c r="Y49" i="116"/>
  <c r="Z49" i="116"/>
  <c r="AX17" i="116"/>
  <c r="AC18" i="116"/>
  <c r="U18" i="116"/>
  <c r="X18" i="116"/>
  <c r="AB18" i="116"/>
  <c r="T18" i="116"/>
  <c r="AA18" i="116"/>
  <c r="Z18" i="116"/>
  <c r="Y18" i="116"/>
  <c r="AE18" i="116"/>
  <c r="W18" i="116"/>
  <c r="AD18" i="116"/>
  <c r="V18" i="116"/>
  <c r="X49" i="116"/>
  <c r="AA49" i="116"/>
  <c r="W49" i="116"/>
  <c r="AD49" i="116"/>
  <c r="P49" i="116"/>
  <c r="AM36" i="115"/>
  <c r="AL36" i="115"/>
  <c r="AK36" i="115"/>
  <c r="AR36" i="115"/>
  <c r="AJ36" i="115"/>
  <c r="AH36" i="115"/>
  <c r="AQ36" i="115"/>
  <c r="AI36" i="115"/>
  <c r="AP36" i="115"/>
  <c r="AO36" i="115"/>
  <c r="AG36" i="115"/>
  <c r="AN36" i="115"/>
  <c r="AJ49" i="115"/>
  <c r="AH49" i="115"/>
  <c r="AR49" i="115"/>
  <c r="AP49" i="115"/>
  <c r="AQ49" i="115"/>
  <c r="AO49" i="115"/>
  <c r="AL49" i="115"/>
  <c r="AQ24" i="115"/>
  <c r="AI24" i="115"/>
  <c r="AL24" i="115"/>
  <c r="AP24" i="115"/>
  <c r="AH24" i="115"/>
  <c r="AO24" i="115"/>
  <c r="AG24" i="115"/>
  <c r="AN24" i="115"/>
  <c r="AM24" i="115"/>
  <c r="AK24" i="115"/>
  <c r="AR24" i="115"/>
  <c r="AJ24" i="115"/>
  <c r="AK49" i="115"/>
  <c r="Y36" i="115"/>
  <c r="X36" i="115"/>
  <c r="Z36" i="115"/>
  <c r="AE36" i="115"/>
  <c r="W36" i="115"/>
  <c r="AD36" i="115"/>
  <c r="V36" i="115"/>
  <c r="AC36" i="115"/>
  <c r="U36" i="115"/>
  <c r="AB36" i="115"/>
  <c r="T36" i="115"/>
  <c r="AA36" i="115"/>
  <c r="AC24" i="115"/>
  <c r="U24" i="115"/>
  <c r="AB24" i="115"/>
  <c r="T24" i="115"/>
  <c r="AA24" i="115"/>
  <c r="Z24" i="115"/>
  <c r="Y24" i="115"/>
  <c r="AE24" i="115"/>
  <c r="W24" i="115"/>
  <c r="X24" i="115"/>
  <c r="AD24" i="115"/>
  <c r="V24" i="115"/>
  <c r="N39" i="17"/>
  <c r="K39" i="17"/>
  <c r="N37" i="17"/>
  <c r="K37" i="17"/>
  <c r="AC65" i="118"/>
  <c r="AJ12" i="118"/>
  <c r="X65" i="12"/>
  <c r="R12" i="12"/>
  <c r="V13" i="12" s="1"/>
  <c r="U65" i="12"/>
  <c r="T14" i="12"/>
  <c r="V65" i="12"/>
  <c r="Z63" i="12"/>
  <c r="Z70" i="12" s="1"/>
  <c r="Z55" i="12"/>
  <c r="Z62" i="12"/>
  <c r="Z69" i="12" s="1"/>
  <c r="Z52" i="12"/>
  <c r="X63" i="12"/>
  <c r="X70" i="12" s="1"/>
  <c r="X55" i="12"/>
  <c r="T55" i="12"/>
  <c r="AA63" i="12"/>
  <c r="AA70" i="12" s="1"/>
  <c r="AA55" i="12"/>
  <c r="U63" i="12"/>
  <c r="U70" i="12" s="1"/>
  <c r="U55" i="12"/>
  <c r="V63" i="12"/>
  <c r="V70" i="12" s="1"/>
  <c r="V55" i="12"/>
  <c r="Y63" i="12"/>
  <c r="Y70" i="12" s="1"/>
  <c r="Y55" i="12"/>
  <c r="W63" i="12"/>
  <c r="W70" i="12" s="1"/>
  <c r="W55" i="12"/>
  <c r="Y52" i="12"/>
  <c r="U62" i="12"/>
  <c r="U69" i="12" s="1"/>
  <c r="U52" i="12"/>
  <c r="T52" i="12"/>
  <c r="V62" i="12"/>
  <c r="V69" i="12" s="1"/>
  <c r="V52" i="12"/>
  <c r="W62" i="12"/>
  <c r="W69" i="12" s="1"/>
  <c r="W52" i="12"/>
  <c r="X62" i="12"/>
  <c r="X69" i="12" s="1"/>
  <c r="X52" i="12"/>
  <c r="AA62" i="12"/>
  <c r="AA69" i="12" s="1"/>
  <c r="AA52" i="12"/>
  <c r="W67" i="48"/>
  <c r="AA36" i="129"/>
  <c r="AB36" i="129"/>
  <c r="AC36" i="129"/>
  <c r="W36" i="129"/>
  <c r="X36" i="129"/>
  <c r="Y36" i="129"/>
  <c r="Z36" i="129"/>
  <c r="AC34" i="129"/>
  <c r="X34" i="129"/>
  <c r="W34" i="129"/>
  <c r="Y34" i="129"/>
  <c r="Z34" i="129"/>
  <c r="AB34" i="129"/>
  <c r="AA34" i="129"/>
  <c r="AC32" i="129"/>
  <c r="W32" i="129"/>
  <c r="Y32" i="129"/>
  <c r="X32" i="129"/>
  <c r="Z32" i="129"/>
  <c r="AA32" i="129"/>
  <c r="AB32" i="129"/>
  <c r="W30" i="129"/>
  <c r="AC30" i="129"/>
  <c r="X30" i="129"/>
  <c r="Y30" i="129"/>
  <c r="AA30" i="129"/>
  <c r="AB30" i="129"/>
  <c r="Z30" i="129"/>
  <c r="X28" i="129"/>
  <c r="Y28" i="129"/>
  <c r="Z28" i="129"/>
  <c r="AA28" i="129"/>
  <c r="AB28" i="129"/>
  <c r="AC28" i="129"/>
  <c r="W28" i="129"/>
  <c r="Y26" i="129"/>
  <c r="AC26" i="129"/>
  <c r="Z26" i="129"/>
  <c r="AA26" i="129"/>
  <c r="AB26" i="129"/>
  <c r="W26" i="129"/>
  <c r="X26" i="129"/>
  <c r="Y24" i="129"/>
  <c r="Z24" i="129"/>
  <c r="AA24" i="129"/>
  <c r="AB24" i="129"/>
  <c r="W24" i="129"/>
  <c r="AC24" i="129"/>
  <c r="X24" i="129"/>
  <c r="Z22" i="129"/>
  <c r="AA22" i="129"/>
  <c r="AB22" i="129"/>
  <c r="AC22" i="129"/>
  <c r="W22" i="129"/>
  <c r="Y22" i="129"/>
  <c r="AB20" i="129"/>
  <c r="W20" i="129"/>
  <c r="Y20" i="129"/>
  <c r="X20" i="129"/>
  <c r="Z20" i="129"/>
  <c r="AA20" i="129"/>
  <c r="AC20" i="129"/>
  <c r="AC18" i="129"/>
  <c r="W18" i="129"/>
  <c r="Z18" i="129"/>
  <c r="X18" i="129"/>
  <c r="Y18" i="129"/>
  <c r="AA18" i="129"/>
  <c r="AB18" i="129"/>
  <c r="W16" i="129"/>
  <c r="Z16" i="129"/>
  <c r="X16" i="129"/>
  <c r="Y16" i="129"/>
  <c r="AA16" i="129"/>
  <c r="AC16" i="129"/>
  <c r="AB16" i="129"/>
  <c r="AL13" i="129"/>
  <c r="X14" i="129"/>
  <c r="Y14" i="129"/>
  <c r="Z14" i="129"/>
  <c r="AA14" i="129"/>
  <c r="W14" i="129"/>
  <c r="AB14" i="129"/>
  <c r="AC14" i="129"/>
  <c r="Z48" i="129"/>
  <c r="AC48" i="129"/>
  <c r="X48" i="129"/>
  <c r="Y48" i="129"/>
  <c r="T16" i="129"/>
  <c r="O16" i="129"/>
  <c r="P16" i="129"/>
  <c r="Q16" i="129"/>
  <c r="R16" i="129"/>
  <c r="U16" i="129"/>
  <c r="S16" i="129"/>
  <c r="Q48" i="129"/>
  <c r="U48" i="129"/>
  <c r="S48" i="129"/>
  <c r="R48" i="129"/>
  <c r="H11" i="129"/>
  <c r="T48" i="129"/>
  <c r="P48" i="129"/>
  <c r="J11" i="129"/>
  <c r="P11" i="27"/>
  <c r="G13" i="114"/>
  <c r="AY21" i="116"/>
  <c r="Y47" i="116"/>
  <c r="Y53" i="116" s="1"/>
  <c r="U47" i="116"/>
  <c r="U53" i="116" s="1"/>
  <c r="S39" i="116"/>
  <c r="Y40" i="116" s="1"/>
  <c r="W46" i="116"/>
  <c r="W52" i="116" s="1"/>
  <c r="AB46" i="116"/>
  <c r="AB52" i="116" s="1"/>
  <c r="AE46" i="116"/>
  <c r="AE52" i="116" s="1"/>
  <c r="V46" i="116"/>
  <c r="V52" i="116" s="1"/>
  <c r="Y46" i="116"/>
  <c r="Y52" i="116" s="1"/>
  <c r="U46" i="116"/>
  <c r="U52" i="116" s="1"/>
  <c r="AX27" i="116"/>
  <c r="X46" i="116"/>
  <c r="X52" i="116" s="1"/>
  <c r="T46" i="116"/>
  <c r="T52" i="116" s="1"/>
  <c r="S37" i="116"/>
  <c r="Y38" i="116" s="1"/>
  <c r="AA46" i="116"/>
  <c r="AA52" i="116" s="1"/>
  <c r="Z32" i="115"/>
  <c r="Y32" i="115"/>
  <c r="X32" i="115"/>
  <c r="AA32" i="115"/>
  <c r="AE32" i="115"/>
  <c r="W32" i="115"/>
  <c r="AD32" i="115"/>
  <c r="V32" i="115"/>
  <c r="AC32" i="115"/>
  <c r="U32" i="115"/>
  <c r="AB32" i="115"/>
  <c r="T32" i="115"/>
  <c r="L37" i="115"/>
  <c r="L46" i="115" s="1"/>
  <c r="L52" i="115" s="1"/>
  <c r="AB47" i="115"/>
  <c r="AB53" i="115" s="1"/>
  <c r="AE47" i="115"/>
  <c r="AE53" i="115" s="1"/>
  <c r="Z46" i="115"/>
  <c r="Z52" i="115" s="1"/>
  <c r="AE34" i="115"/>
  <c r="W34" i="115"/>
  <c r="AD34" i="115"/>
  <c r="V34" i="115"/>
  <c r="AC34" i="115"/>
  <c r="U34" i="115"/>
  <c r="X34" i="115"/>
  <c r="AB34" i="115"/>
  <c r="T34" i="115"/>
  <c r="AA34" i="115"/>
  <c r="Z34" i="115"/>
  <c r="Y34" i="115"/>
  <c r="AD47" i="115"/>
  <c r="AD53" i="115" s="1"/>
  <c r="V47" i="115"/>
  <c r="V53" i="115" s="1"/>
  <c r="U47" i="115"/>
  <c r="U53" i="115" s="1"/>
  <c r="T47" i="115"/>
  <c r="T53" i="115" s="1"/>
  <c r="AY23" i="115"/>
  <c r="AX25" i="115"/>
  <c r="G20" i="115"/>
  <c r="N20" i="115"/>
  <c r="K20" i="115"/>
  <c r="O20" i="115"/>
  <c r="L20" i="115"/>
  <c r="H20" i="115"/>
  <c r="M20" i="115"/>
  <c r="P20" i="115"/>
  <c r="Q20" i="115"/>
  <c r="I20" i="115"/>
  <c r="J20" i="115"/>
  <c r="R20" i="115"/>
  <c r="G18" i="115"/>
  <c r="H18" i="115"/>
  <c r="I18" i="115"/>
  <c r="O18" i="115"/>
  <c r="Q18" i="115"/>
  <c r="P18" i="115"/>
  <c r="J18" i="115"/>
  <c r="R18" i="115"/>
  <c r="K18" i="115"/>
  <c r="L18" i="115"/>
  <c r="M18" i="115"/>
  <c r="N18" i="115"/>
  <c r="U49" i="115"/>
  <c r="E66" i="131"/>
  <c r="E71" i="131" s="1"/>
  <c r="F59" i="131"/>
  <c r="E65" i="131"/>
  <c r="F56" i="131"/>
  <c r="G12" i="27"/>
  <c r="J13" i="27" s="1"/>
  <c r="V13" i="27"/>
  <c r="S10" i="27"/>
  <c r="Z12" i="27"/>
  <c r="AC12" i="27" s="1"/>
  <c r="AB65" i="118"/>
  <c r="F10" i="27"/>
  <c r="L53" i="48"/>
  <c r="I65" i="131"/>
  <c r="I55" i="131"/>
  <c r="AY15" i="116"/>
  <c r="T11" i="114"/>
  <c r="M65" i="105"/>
  <c r="M66" i="105"/>
  <c r="AP37" i="114"/>
  <c r="AP46" i="114" s="1"/>
  <c r="AM37" i="114"/>
  <c r="AM46" i="114" s="1"/>
  <c r="L25" i="114"/>
  <c r="AX23" i="115"/>
  <c r="Y73" i="43"/>
  <c r="Y72" i="43"/>
  <c r="J33" i="27"/>
  <c r="AX31" i="115"/>
  <c r="L17" i="114"/>
  <c r="Y11" i="114"/>
  <c r="L19" i="114"/>
  <c r="AX19" i="115"/>
  <c r="M18" i="43"/>
  <c r="N18" i="43"/>
  <c r="N15" i="43" s="1"/>
  <c r="K45" i="17"/>
  <c r="K51" i="17" s="1"/>
  <c r="AA65" i="12"/>
  <c r="E12" i="118"/>
  <c r="AB48" i="129"/>
  <c r="AY29" i="116"/>
  <c r="AX21" i="116"/>
  <c r="AX31" i="116"/>
  <c r="AX23" i="116"/>
  <c r="U11" i="114"/>
  <c r="AW19" i="115"/>
  <c r="K48" i="17"/>
  <c r="H13" i="114"/>
  <c r="P13" i="114"/>
  <c r="I17" i="131"/>
  <c r="I70" i="131" s="1"/>
  <c r="I16" i="131"/>
  <c r="I69" i="131" s="1"/>
  <c r="AY27" i="115"/>
  <c r="AF37" i="115"/>
  <c r="AF46" i="115" s="1"/>
  <c r="O50" i="118"/>
  <c r="T50" i="118"/>
  <c r="J50" i="118"/>
  <c r="O44" i="118"/>
  <c r="T44" i="118"/>
  <c r="J44" i="118"/>
  <c r="J38" i="118"/>
  <c r="O38" i="118"/>
  <c r="T38" i="118"/>
  <c r="T23" i="118"/>
  <c r="J23" i="118"/>
  <c r="O23" i="118"/>
  <c r="J20" i="118"/>
  <c r="T20" i="118"/>
  <c r="O20" i="118"/>
  <c r="T32" i="118"/>
  <c r="J32" i="118"/>
  <c r="O32" i="118"/>
  <c r="T29" i="118"/>
  <c r="J29" i="118"/>
  <c r="O29" i="118"/>
  <c r="O26" i="118"/>
  <c r="T26" i="118"/>
  <c r="AA48" i="129"/>
  <c r="J39" i="129"/>
  <c r="Q46" i="129"/>
  <c r="Q52" i="129" s="1"/>
  <c r="P37" i="27"/>
  <c r="G36" i="27"/>
  <c r="AY13" i="116"/>
  <c r="AD43" i="114"/>
  <c r="AY35" i="115"/>
  <c r="AF39" i="115"/>
  <c r="AY19" i="115"/>
  <c r="AM49" i="115"/>
  <c r="H14" i="77"/>
  <c r="O47" i="118"/>
  <c r="T47" i="118"/>
  <c r="J47" i="118"/>
  <c r="O41" i="118"/>
  <c r="J41" i="118"/>
  <c r="T41" i="118"/>
  <c r="H34" i="27"/>
  <c r="Q29" i="27"/>
  <c r="AA28" i="27"/>
  <c r="J64" i="120"/>
  <c r="J71" i="120" s="1"/>
  <c r="U13" i="99"/>
  <c r="U50" i="99" s="1"/>
  <c r="U41" i="99"/>
  <c r="J41" i="99"/>
  <c r="I41" i="99"/>
  <c r="T63" i="118"/>
  <c r="T70" i="118" s="1"/>
  <c r="T55" i="118"/>
  <c r="T62" i="118"/>
  <c r="T69" i="118" s="1"/>
  <c r="T52" i="118"/>
  <c r="T65" i="118"/>
  <c r="T13" i="118"/>
  <c r="T66" i="118" s="1"/>
  <c r="K63" i="120"/>
  <c r="K70" i="120" s="1"/>
  <c r="P39" i="27"/>
  <c r="O16" i="48"/>
  <c r="R15" i="114"/>
  <c r="O37" i="116"/>
  <c r="Q39" i="115"/>
  <c r="Q47" i="115" s="1"/>
  <c r="Y61" i="17"/>
  <c r="L46" i="119"/>
  <c r="N54" i="42"/>
  <c r="G54" i="42"/>
  <c r="U54" i="42"/>
  <c r="M54" i="42"/>
  <c r="V51" i="42"/>
  <c r="U51" i="42"/>
  <c r="I15" i="27"/>
  <c r="AG12" i="100"/>
  <c r="AM12" i="100" s="1"/>
  <c r="AF12" i="100"/>
  <c r="AL12" i="100" s="1"/>
  <c r="AX27" i="115"/>
  <c r="AX17" i="115"/>
  <c r="AH43" i="114"/>
  <c r="AP43" i="114"/>
  <c r="I63" i="48"/>
  <c r="I70" i="48" s="1"/>
  <c r="I56" i="48"/>
  <c r="Y46" i="115"/>
  <c r="Y52" i="115" s="1"/>
  <c r="H37" i="115"/>
  <c r="H46" i="115" s="1"/>
  <c r="H52" i="115" s="1"/>
  <c r="AW17" i="115"/>
  <c r="AM43" i="114"/>
  <c r="AQ43" i="114"/>
  <c r="U46" i="129"/>
  <c r="U52" i="129" s="1"/>
  <c r="M39" i="129"/>
  <c r="AY39" i="115"/>
  <c r="X63" i="48"/>
  <c r="X70" i="48" s="1"/>
  <c r="X56" i="48"/>
  <c r="F46" i="107"/>
  <c r="F52" i="107" s="1"/>
  <c r="H36" i="107"/>
  <c r="AN43" i="114"/>
  <c r="K13" i="126"/>
  <c r="AW27" i="115"/>
  <c r="J19" i="27"/>
  <c r="AX13" i="115"/>
  <c r="E41" i="100"/>
  <c r="AE40" i="100"/>
  <c r="AK40" i="100" s="1"/>
  <c r="J41" i="100"/>
  <c r="I41" i="100"/>
  <c r="K41" i="100"/>
  <c r="AE38" i="100"/>
  <c r="AK38" i="100" s="1"/>
  <c r="K39" i="100"/>
  <c r="J39" i="100"/>
  <c r="I39" i="100"/>
  <c r="L13" i="100"/>
  <c r="L50" i="100" s="1"/>
  <c r="K13" i="100"/>
  <c r="K50" i="100" s="1"/>
  <c r="J13" i="100"/>
  <c r="J50" i="100" s="1"/>
  <c r="I13" i="100"/>
  <c r="I50" i="100" s="1"/>
  <c r="M39" i="100"/>
  <c r="I13" i="99"/>
  <c r="I50" i="99" s="1"/>
  <c r="Q13" i="99"/>
  <c r="Q50" i="99" s="1"/>
  <c r="M13" i="99"/>
  <c r="M50" i="99" s="1"/>
  <c r="W41" i="99"/>
  <c r="O39" i="99"/>
  <c r="AA50" i="118"/>
  <c r="Q50" i="118"/>
  <c r="M50" i="118"/>
  <c r="H50" i="118"/>
  <c r="W50" i="118"/>
  <c r="P50" i="118"/>
  <c r="G50" i="118"/>
  <c r="AB50" i="118"/>
  <c r="X50" i="118"/>
  <c r="U50" i="118"/>
  <c r="R50" i="118"/>
  <c r="I50" i="118"/>
  <c r="AC50" i="118"/>
  <c r="Y50" i="118"/>
  <c r="V50" i="118"/>
  <c r="N50" i="118"/>
  <c r="K50" i="118"/>
  <c r="E49" i="118"/>
  <c r="AG49" i="118" s="1"/>
  <c r="AK49" i="118" s="1"/>
  <c r="Z50" i="118"/>
  <c r="S50" i="118"/>
  <c r="L50" i="118"/>
  <c r="AB47" i="118"/>
  <c r="X47" i="118"/>
  <c r="U47" i="118"/>
  <c r="R47" i="118"/>
  <c r="I47" i="118"/>
  <c r="Z47" i="118"/>
  <c r="S47" i="118"/>
  <c r="P47" i="118"/>
  <c r="G47" i="118"/>
  <c r="Q47" i="118"/>
  <c r="M47" i="118"/>
  <c r="AC47" i="118"/>
  <c r="Y47" i="118"/>
  <c r="V47" i="118"/>
  <c r="N47" i="118"/>
  <c r="E46" i="118"/>
  <c r="AG46" i="118" s="1"/>
  <c r="AK46" i="118" s="1"/>
  <c r="L47" i="118"/>
  <c r="AA47" i="118"/>
  <c r="H47" i="118"/>
  <c r="AC44" i="118"/>
  <c r="Y44" i="118"/>
  <c r="V44" i="118"/>
  <c r="K44" i="118"/>
  <c r="E43" i="118"/>
  <c r="AG43" i="118" s="1"/>
  <c r="AK43" i="118" s="1"/>
  <c r="AA44" i="118"/>
  <c r="M44" i="118"/>
  <c r="X44" i="118"/>
  <c r="R44" i="118"/>
  <c r="Z44" i="118"/>
  <c r="W44" i="118"/>
  <c r="S44" i="118"/>
  <c r="P44" i="118"/>
  <c r="L44" i="118"/>
  <c r="G44" i="118"/>
  <c r="Q44" i="118"/>
  <c r="H44" i="118"/>
  <c r="AB44" i="118"/>
  <c r="U44" i="118"/>
  <c r="I44" i="118"/>
  <c r="AA41" i="118"/>
  <c r="Q41" i="118"/>
  <c r="M41" i="118"/>
  <c r="H41" i="118"/>
  <c r="AC41" i="118"/>
  <c r="V41" i="118"/>
  <c r="N41" i="118"/>
  <c r="AB41" i="118"/>
  <c r="X41" i="118"/>
  <c r="U41" i="118"/>
  <c r="R41" i="118"/>
  <c r="I41" i="118"/>
  <c r="Y41" i="118"/>
  <c r="K41" i="118"/>
  <c r="E40" i="118"/>
  <c r="AG40" i="118" s="1"/>
  <c r="AK40" i="118" s="1"/>
  <c r="Z41" i="118"/>
  <c r="W41" i="118"/>
  <c r="S41" i="118"/>
  <c r="P41" i="118"/>
  <c r="L41" i="118"/>
  <c r="G41" i="118"/>
  <c r="AC38" i="118"/>
  <c r="Y38" i="118"/>
  <c r="V38" i="118"/>
  <c r="N38" i="118"/>
  <c r="K38" i="118"/>
  <c r="E37" i="118"/>
  <c r="AG37" i="118" s="1"/>
  <c r="AK37" i="118" s="1"/>
  <c r="W38" i="118"/>
  <c r="P38" i="118"/>
  <c r="G38" i="118"/>
  <c r="Q38" i="118"/>
  <c r="AB38" i="118"/>
  <c r="X38" i="118"/>
  <c r="U38" i="118"/>
  <c r="R38" i="118"/>
  <c r="I38" i="118"/>
  <c r="Z38" i="118"/>
  <c r="S38" i="118"/>
  <c r="L38" i="118"/>
  <c r="AA38" i="118"/>
  <c r="M38" i="118"/>
  <c r="H38" i="118"/>
  <c r="Z35" i="118"/>
  <c r="W35" i="118"/>
  <c r="S35" i="118"/>
  <c r="P35" i="118"/>
  <c r="L35" i="118"/>
  <c r="G35" i="118"/>
  <c r="AA35" i="118"/>
  <c r="Q35" i="118"/>
  <c r="M35" i="118"/>
  <c r="H35" i="118"/>
  <c r="AB35" i="118"/>
  <c r="X35" i="118"/>
  <c r="U35" i="118"/>
  <c r="R35" i="118"/>
  <c r="I35" i="118"/>
  <c r="AC35" i="118"/>
  <c r="Y35" i="118"/>
  <c r="V35" i="118"/>
  <c r="N35" i="118"/>
  <c r="K35" i="118"/>
  <c r="E34" i="118"/>
  <c r="AG34" i="118" s="1"/>
  <c r="AK34" i="118" s="1"/>
  <c r="F35" i="118"/>
  <c r="AA32" i="118"/>
  <c r="Q32" i="118"/>
  <c r="M32" i="118"/>
  <c r="H32" i="118"/>
  <c r="AC32" i="118"/>
  <c r="V32" i="118"/>
  <c r="N32" i="118"/>
  <c r="E31" i="118"/>
  <c r="AG31" i="118" s="1"/>
  <c r="AK31" i="118" s="1"/>
  <c r="G32" i="118"/>
  <c r="AB32" i="118"/>
  <c r="X32" i="118"/>
  <c r="U32" i="118"/>
  <c r="R32" i="118"/>
  <c r="I32" i="118"/>
  <c r="K32" i="118"/>
  <c r="Z32" i="118"/>
  <c r="W32" i="118"/>
  <c r="S32" i="118"/>
  <c r="P32" i="118"/>
  <c r="L32" i="118"/>
  <c r="AL30" i="118"/>
  <c r="AB29" i="118"/>
  <c r="X29" i="118"/>
  <c r="U29" i="118"/>
  <c r="R29" i="118"/>
  <c r="I29" i="118"/>
  <c r="AC29" i="118"/>
  <c r="Y29" i="118"/>
  <c r="V29" i="118"/>
  <c r="N29" i="118"/>
  <c r="K29" i="118"/>
  <c r="E28" i="118"/>
  <c r="AG28" i="118" s="1"/>
  <c r="AK28" i="118" s="1"/>
  <c r="Z29" i="118"/>
  <c r="W29" i="118"/>
  <c r="S29" i="118"/>
  <c r="P29" i="118"/>
  <c r="L29" i="118"/>
  <c r="G29" i="118"/>
  <c r="AA29" i="118"/>
  <c r="Q29" i="118"/>
  <c r="M29" i="118"/>
  <c r="H29" i="118"/>
  <c r="AC26" i="118"/>
  <c r="Y26" i="118"/>
  <c r="V26" i="118"/>
  <c r="N26" i="118"/>
  <c r="K26" i="118"/>
  <c r="E25" i="118"/>
  <c r="AG25" i="118" s="1"/>
  <c r="AK25" i="118" s="1"/>
  <c r="Z26" i="118"/>
  <c r="W26" i="118"/>
  <c r="S26" i="118"/>
  <c r="P26" i="118"/>
  <c r="L26" i="118"/>
  <c r="G26" i="118"/>
  <c r="AA26" i="118"/>
  <c r="Q26" i="118"/>
  <c r="M26" i="118"/>
  <c r="H26" i="118"/>
  <c r="AB26" i="118"/>
  <c r="U26" i="118"/>
  <c r="R26" i="118"/>
  <c r="I26" i="118"/>
  <c r="Z23" i="118"/>
  <c r="W23" i="118"/>
  <c r="S23" i="118"/>
  <c r="P23" i="118"/>
  <c r="L23" i="118"/>
  <c r="G23" i="118"/>
  <c r="AA23" i="118"/>
  <c r="Q23" i="118"/>
  <c r="M23" i="118"/>
  <c r="H23" i="118"/>
  <c r="AB23" i="118"/>
  <c r="X23" i="118"/>
  <c r="U23" i="118"/>
  <c r="R23" i="118"/>
  <c r="I23" i="118"/>
  <c r="AC23" i="118"/>
  <c r="Y23" i="118"/>
  <c r="V23" i="118"/>
  <c r="N23" i="118"/>
  <c r="K23" i="118"/>
  <c r="E22" i="118"/>
  <c r="AG22" i="118" s="1"/>
  <c r="AK22" i="118" s="1"/>
  <c r="AA20" i="118"/>
  <c r="Q20" i="118"/>
  <c r="M20" i="118"/>
  <c r="H20" i="118"/>
  <c r="K20" i="118"/>
  <c r="AB20" i="118"/>
  <c r="X20" i="118"/>
  <c r="U20" i="118"/>
  <c r="R20" i="118"/>
  <c r="I20" i="118"/>
  <c r="AC20" i="118"/>
  <c r="Y20" i="118"/>
  <c r="V20" i="118"/>
  <c r="N20" i="118"/>
  <c r="E19" i="118"/>
  <c r="AG19" i="118" s="1"/>
  <c r="AK19" i="118" s="1"/>
  <c r="Z20" i="118"/>
  <c r="W20" i="118"/>
  <c r="S20" i="118"/>
  <c r="P20" i="118"/>
  <c r="L20" i="118"/>
  <c r="G20" i="118"/>
  <c r="F20" i="118"/>
  <c r="F16" i="118"/>
  <c r="G65" i="118"/>
  <c r="AI12" i="118"/>
  <c r="AE52" i="118"/>
  <c r="AA52" i="118"/>
  <c r="Q52" i="118"/>
  <c r="M52" i="118"/>
  <c r="H52" i="118"/>
  <c r="AC52" i="118"/>
  <c r="V52" i="118"/>
  <c r="N52" i="118"/>
  <c r="F52" i="118"/>
  <c r="Z52" i="118"/>
  <c r="S52" i="118"/>
  <c r="L52" i="118"/>
  <c r="G52" i="118"/>
  <c r="AB52" i="118"/>
  <c r="X52" i="118"/>
  <c r="U52" i="118"/>
  <c r="R52" i="118"/>
  <c r="I52" i="118"/>
  <c r="Y52" i="118"/>
  <c r="K52" i="118"/>
  <c r="AD52" i="118"/>
  <c r="W52" i="118"/>
  <c r="P52" i="118"/>
  <c r="AD55" i="118"/>
  <c r="Z55" i="118"/>
  <c r="W55" i="118"/>
  <c r="S55" i="118"/>
  <c r="P55" i="118"/>
  <c r="L55" i="118"/>
  <c r="G55" i="118"/>
  <c r="X55" i="118"/>
  <c r="R55" i="118"/>
  <c r="I55" i="118"/>
  <c r="AC55" i="118"/>
  <c r="V55" i="118"/>
  <c r="K55" i="118"/>
  <c r="AE55" i="118"/>
  <c r="AA55" i="118"/>
  <c r="Q55" i="118"/>
  <c r="M55" i="118"/>
  <c r="H55" i="118"/>
  <c r="AB55" i="118"/>
  <c r="U55" i="118"/>
  <c r="Y55" i="118"/>
  <c r="N55" i="118"/>
  <c r="F55" i="118"/>
  <c r="D65" i="118"/>
  <c r="AE13" i="118"/>
  <c r="AE66" i="118" s="1"/>
  <c r="AA13" i="118"/>
  <c r="AA66" i="118" s="1"/>
  <c r="Q13" i="118"/>
  <c r="Q66" i="118" s="1"/>
  <c r="M13" i="118"/>
  <c r="M66" i="118" s="1"/>
  <c r="H13" i="118"/>
  <c r="H66" i="118" s="1"/>
  <c r="Y13" i="118"/>
  <c r="Y66" i="118" s="1"/>
  <c r="K13" i="118"/>
  <c r="K66" i="118" s="1"/>
  <c r="Z13" i="118"/>
  <c r="Z66" i="118" s="1"/>
  <c r="P13" i="118"/>
  <c r="P66" i="118" s="1"/>
  <c r="G13" i="118"/>
  <c r="G66" i="118" s="1"/>
  <c r="AB13" i="118"/>
  <c r="AB66" i="118" s="1"/>
  <c r="X13" i="118"/>
  <c r="X66" i="118" s="1"/>
  <c r="U13" i="118"/>
  <c r="U66" i="118" s="1"/>
  <c r="R13" i="118"/>
  <c r="R66" i="118" s="1"/>
  <c r="I13" i="118"/>
  <c r="I66" i="118" s="1"/>
  <c r="AC13" i="118"/>
  <c r="AC66" i="118" s="1"/>
  <c r="V13" i="118"/>
  <c r="V66" i="118" s="1"/>
  <c r="N13" i="118"/>
  <c r="N66" i="118" s="1"/>
  <c r="AD13" i="118"/>
  <c r="AD66" i="118" s="1"/>
  <c r="W13" i="118"/>
  <c r="W66" i="118" s="1"/>
  <c r="S13" i="118"/>
  <c r="S66" i="118" s="1"/>
  <c r="L13" i="118"/>
  <c r="L66" i="118" s="1"/>
  <c r="J63" i="120"/>
  <c r="J70" i="120" s="1"/>
  <c r="J54" i="120"/>
  <c r="G64" i="120"/>
  <c r="G71" i="120" s="1"/>
  <c r="G57" i="120"/>
  <c r="M64" i="120"/>
  <c r="M71" i="120" s="1"/>
  <c r="M57" i="120"/>
  <c r="L64" i="120"/>
  <c r="L71" i="120" s="1"/>
  <c r="L57" i="120"/>
  <c r="K64" i="120"/>
  <c r="K71" i="120" s="1"/>
  <c r="K57" i="120"/>
  <c r="H64" i="120"/>
  <c r="H71" i="120" s="1"/>
  <c r="H57" i="120"/>
  <c r="F64" i="120"/>
  <c r="F71" i="120" s="1"/>
  <c r="F57" i="120"/>
  <c r="M63" i="120"/>
  <c r="M70" i="120" s="1"/>
  <c r="M54" i="120"/>
  <c r="L63" i="120"/>
  <c r="L70" i="120" s="1"/>
  <c r="L54" i="120"/>
  <c r="I63" i="120"/>
  <c r="I70" i="120" s="1"/>
  <c r="I54" i="120"/>
  <c r="H63" i="120"/>
  <c r="H70" i="120" s="1"/>
  <c r="H54" i="120"/>
  <c r="G63" i="120"/>
  <c r="G70" i="120" s="1"/>
  <c r="G54" i="120"/>
  <c r="F63" i="120"/>
  <c r="F70" i="120" s="1"/>
  <c r="F54" i="120"/>
  <c r="F66" i="120"/>
  <c r="F68" i="120"/>
  <c r="M66" i="120"/>
  <c r="M15" i="120"/>
  <c r="M68" i="120" s="1"/>
  <c r="L66" i="120"/>
  <c r="L15" i="120"/>
  <c r="L68" i="120" s="1"/>
  <c r="K66" i="120"/>
  <c r="K15" i="120"/>
  <c r="K68" i="120" s="1"/>
  <c r="J66" i="120"/>
  <c r="J15" i="120"/>
  <c r="J68" i="120" s="1"/>
  <c r="I66" i="120"/>
  <c r="I15" i="120"/>
  <c r="I68" i="120" s="1"/>
  <c r="H66" i="120"/>
  <c r="H15" i="120"/>
  <c r="H68" i="120" s="1"/>
  <c r="G66" i="120"/>
  <c r="G68" i="120"/>
  <c r="N53" i="120"/>
  <c r="J53" i="120"/>
  <c r="F53" i="120"/>
  <c r="O53" i="120"/>
  <c r="G53" i="120"/>
  <c r="P53" i="120"/>
  <c r="M53" i="120"/>
  <c r="I53" i="120"/>
  <c r="K53" i="120"/>
  <c r="L53" i="120"/>
  <c r="H53" i="120"/>
  <c r="E53" i="120"/>
  <c r="N14" i="120"/>
  <c r="N67" i="120" s="1"/>
  <c r="J14" i="120"/>
  <c r="J67" i="120" s="1"/>
  <c r="F14" i="120"/>
  <c r="F67" i="120" s="1"/>
  <c r="O14" i="120"/>
  <c r="O67" i="120" s="1"/>
  <c r="G14" i="120"/>
  <c r="G67" i="120" s="1"/>
  <c r="L14" i="120"/>
  <c r="L67" i="120" s="1"/>
  <c r="M14" i="120"/>
  <c r="M67" i="120" s="1"/>
  <c r="I14" i="120"/>
  <c r="I67" i="120" s="1"/>
  <c r="K14" i="120"/>
  <c r="K67" i="120" s="1"/>
  <c r="P14" i="120"/>
  <c r="P67" i="120" s="1"/>
  <c r="H14" i="120"/>
  <c r="H67" i="120" s="1"/>
  <c r="E14" i="120"/>
  <c r="E67" i="120" s="1"/>
  <c r="M56" i="120"/>
  <c r="I56" i="120"/>
  <c r="N56" i="120"/>
  <c r="F56" i="120"/>
  <c r="O56" i="120"/>
  <c r="G56" i="120"/>
  <c r="P56" i="120"/>
  <c r="L56" i="120"/>
  <c r="H56" i="120"/>
  <c r="J56" i="120"/>
  <c r="K56" i="120"/>
  <c r="E56" i="120"/>
  <c r="AD461" i="24"/>
  <c r="Z344" i="24"/>
  <c r="AE344" i="24"/>
  <c r="N13" i="126"/>
  <c r="J13" i="126"/>
  <c r="O39" i="27"/>
  <c r="O44" i="27"/>
  <c r="O50" i="27" s="1"/>
  <c r="I36" i="27"/>
  <c r="I44" i="27" s="1"/>
  <c r="S45" i="27"/>
  <c r="S51" i="27" s="1"/>
  <c r="V39" i="27"/>
  <c r="S44" i="27"/>
  <c r="S50" i="27" s="1"/>
  <c r="V37" i="27"/>
  <c r="S47" i="27"/>
  <c r="V11" i="27"/>
  <c r="V48" i="27" s="1"/>
  <c r="R45" i="27"/>
  <c r="R51" i="27" s="1"/>
  <c r="U39" i="27"/>
  <c r="R44" i="27"/>
  <c r="R50" i="27" s="1"/>
  <c r="U37" i="27"/>
  <c r="R47" i="27"/>
  <c r="U11" i="27"/>
  <c r="U48" i="27" s="1"/>
  <c r="AC30" i="27"/>
  <c r="J31" i="27"/>
  <c r="J29" i="27"/>
  <c r="AC26" i="27"/>
  <c r="J27" i="27"/>
  <c r="AC24" i="27"/>
  <c r="J25" i="27"/>
  <c r="AC22" i="27"/>
  <c r="J23" i="27"/>
  <c r="AC20" i="27"/>
  <c r="J21" i="27"/>
  <c r="AC14" i="27"/>
  <c r="J15" i="27"/>
  <c r="AB34" i="27"/>
  <c r="I35" i="27"/>
  <c r="AB30" i="27"/>
  <c r="I31" i="27"/>
  <c r="I29" i="27"/>
  <c r="F36" i="27"/>
  <c r="O37" i="27"/>
  <c r="AB18" i="27"/>
  <c r="I19" i="27"/>
  <c r="AB12" i="27"/>
  <c r="I13" i="27"/>
  <c r="O11" i="27"/>
  <c r="O48" i="27" s="1"/>
  <c r="L47" i="27"/>
  <c r="AF63" i="48"/>
  <c r="AF70" i="48" s="1"/>
  <c r="AB63" i="48"/>
  <c r="AB70" i="48" s="1"/>
  <c r="AB56" i="48"/>
  <c r="AB62" i="48"/>
  <c r="AB69" i="48" s="1"/>
  <c r="AB53" i="48"/>
  <c r="Y63" i="48"/>
  <c r="Y70" i="48" s="1"/>
  <c r="Y56" i="48"/>
  <c r="Y62" i="48"/>
  <c r="Y69" i="48" s="1"/>
  <c r="Y53" i="48"/>
  <c r="AC63" i="48"/>
  <c r="AC70" i="48" s="1"/>
  <c r="AC56" i="48"/>
  <c r="AA63" i="48"/>
  <c r="AA70" i="48" s="1"/>
  <c r="AA56" i="48"/>
  <c r="AD63" i="48"/>
  <c r="AD70" i="48" s="1"/>
  <c r="AD56" i="48"/>
  <c r="Z63" i="48"/>
  <c r="Z70" i="48" s="1"/>
  <c r="Z56" i="48"/>
  <c r="W63" i="48"/>
  <c r="W70" i="48" s="1"/>
  <c r="W56" i="48"/>
  <c r="AC62" i="48"/>
  <c r="AC69" i="48" s="1"/>
  <c r="AC53" i="48"/>
  <c r="AA62" i="48"/>
  <c r="AA69" i="48" s="1"/>
  <c r="AA53" i="48"/>
  <c r="Z62" i="48"/>
  <c r="Z69" i="48" s="1"/>
  <c r="Z53" i="48"/>
  <c r="AD62" i="48"/>
  <c r="AD69" i="48" s="1"/>
  <c r="AD53" i="48"/>
  <c r="X62" i="48"/>
  <c r="X69" i="48" s="1"/>
  <c r="X53" i="48"/>
  <c r="W62" i="48"/>
  <c r="W69" i="48" s="1"/>
  <c r="W53" i="48"/>
  <c r="AC14" i="48"/>
  <c r="AC67" i="48" s="1"/>
  <c r="Y14" i="48"/>
  <c r="Y67" i="48" s="1"/>
  <c r="AD14" i="48"/>
  <c r="AD67" i="48" s="1"/>
  <c r="AA14" i="48"/>
  <c r="AA67" i="48" s="1"/>
  <c r="AB14" i="48"/>
  <c r="AB67" i="48" s="1"/>
  <c r="X14" i="48"/>
  <c r="X67" i="48" s="1"/>
  <c r="Z14" i="48"/>
  <c r="Z67" i="48" s="1"/>
  <c r="W65" i="48"/>
  <c r="U65" i="48"/>
  <c r="AE13" i="48"/>
  <c r="AE66" i="48" s="1"/>
  <c r="AA13" i="48"/>
  <c r="AA66" i="48" s="1"/>
  <c r="W13" i="48"/>
  <c r="W66" i="48" s="1"/>
  <c r="AC13" i="48"/>
  <c r="AC66" i="48" s="1"/>
  <c r="Z13" i="48"/>
  <c r="Z66" i="48" s="1"/>
  <c r="AF13" i="48"/>
  <c r="AF66" i="48" s="1"/>
  <c r="AB13" i="48"/>
  <c r="AB66" i="48" s="1"/>
  <c r="X13" i="48"/>
  <c r="X66" i="48" s="1"/>
  <c r="Y13" i="48"/>
  <c r="Y66" i="48" s="1"/>
  <c r="AD13" i="48"/>
  <c r="AD66" i="48" s="1"/>
  <c r="V13" i="48"/>
  <c r="M63" i="48"/>
  <c r="M70" i="48" s="1"/>
  <c r="M56" i="48"/>
  <c r="N63" i="48"/>
  <c r="N70" i="48" s="1"/>
  <c r="N56" i="48"/>
  <c r="L63" i="48"/>
  <c r="L70" i="48" s="1"/>
  <c r="L56" i="48"/>
  <c r="K63" i="48"/>
  <c r="K70" i="48" s="1"/>
  <c r="K56" i="48"/>
  <c r="J63" i="48"/>
  <c r="J70" i="48" s="1"/>
  <c r="J56" i="48"/>
  <c r="O63" i="48"/>
  <c r="O70" i="48" s="1"/>
  <c r="O56" i="48"/>
  <c r="H63" i="48"/>
  <c r="H70" i="48" s="1"/>
  <c r="H56" i="48"/>
  <c r="O53" i="48"/>
  <c r="K53" i="48"/>
  <c r="I53" i="48"/>
  <c r="N53" i="48"/>
  <c r="J53" i="48"/>
  <c r="M53" i="48"/>
  <c r="H62" i="48"/>
  <c r="H69" i="48" s="1"/>
  <c r="H53" i="48"/>
  <c r="H65" i="48"/>
  <c r="Q66" i="48"/>
  <c r="M66" i="48"/>
  <c r="P66" i="48"/>
  <c r="H66" i="48"/>
  <c r="N66" i="48"/>
  <c r="J66" i="48"/>
  <c r="O66" i="48"/>
  <c r="L66" i="48"/>
  <c r="J63" i="105"/>
  <c r="J70" i="105" s="1"/>
  <c r="J56" i="105"/>
  <c r="I63" i="105"/>
  <c r="I70" i="105" s="1"/>
  <c r="K56" i="105"/>
  <c r="L56" i="105"/>
  <c r="F63" i="105"/>
  <c r="F70" i="105" s="1"/>
  <c r="F56" i="105"/>
  <c r="G56" i="105"/>
  <c r="H56" i="105"/>
  <c r="I62" i="105"/>
  <c r="I69" i="105" s="1"/>
  <c r="K53" i="105"/>
  <c r="L53" i="105"/>
  <c r="J62" i="105"/>
  <c r="J69" i="105" s="1"/>
  <c r="J53" i="105"/>
  <c r="G53" i="105"/>
  <c r="H53" i="105"/>
  <c r="F62" i="105"/>
  <c r="F69" i="105" s="1"/>
  <c r="F53" i="105"/>
  <c r="J65" i="105"/>
  <c r="K17" i="105"/>
  <c r="J17" i="105"/>
  <c r="L17" i="105"/>
  <c r="F65" i="105"/>
  <c r="F14" i="105"/>
  <c r="F67" i="105" s="1"/>
  <c r="G14" i="105"/>
  <c r="G67" i="105" s="1"/>
  <c r="H14" i="105"/>
  <c r="H67" i="105" s="1"/>
  <c r="G17" i="105"/>
  <c r="F17" i="105"/>
  <c r="H17" i="105"/>
  <c r="E16" i="105"/>
  <c r="J55" i="105"/>
  <c r="F55" i="105"/>
  <c r="G55" i="105"/>
  <c r="L55" i="105"/>
  <c r="M55" i="105"/>
  <c r="I55" i="105"/>
  <c r="E55" i="105"/>
  <c r="K55" i="105"/>
  <c r="H55" i="105"/>
  <c r="K13" i="105"/>
  <c r="K66" i="105" s="1"/>
  <c r="G13" i="105"/>
  <c r="G66" i="105" s="1"/>
  <c r="L13" i="105"/>
  <c r="L66" i="105" s="1"/>
  <c r="J13" i="105"/>
  <c r="J66" i="105" s="1"/>
  <c r="F13" i="105"/>
  <c r="F66" i="105" s="1"/>
  <c r="H13" i="105"/>
  <c r="H66" i="105" s="1"/>
  <c r="E66" i="105"/>
  <c r="M52" i="105"/>
  <c r="I52" i="105"/>
  <c r="E52" i="105"/>
  <c r="F52" i="105"/>
  <c r="K52" i="105"/>
  <c r="L52" i="105"/>
  <c r="H52" i="105"/>
  <c r="J52" i="105"/>
  <c r="G52" i="105"/>
  <c r="F63" i="137"/>
  <c r="F70" i="137" s="1"/>
  <c r="F54" i="137"/>
  <c r="N63" i="137"/>
  <c r="N70" i="137" s="1"/>
  <c r="N54" i="137"/>
  <c r="M63" i="137"/>
  <c r="M70" i="137" s="1"/>
  <c r="M54" i="137"/>
  <c r="L63" i="137"/>
  <c r="L70" i="137" s="1"/>
  <c r="L54" i="137"/>
  <c r="K63" i="137"/>
  <c r="K70" i="137" s="1"/>
  <c r="K54" i="137"/>
  <c r="J63" i="137"/>
  <c r="J70" i="137" s="1"/>
  <c r="J54" i="137"/>
  <c r="I63" i="137"/>
  <c r="I70" i="137" s="1"/>
  <c r="I54" i="137"/>
  <c r="H63" i="137"/>
  <c r="H70" i="137" s="1"/>
  <c r="H54" i="137"/>
  <c r="G63" i="137"/>
  <c r="G70" i="137" s="1"/>
  <c r="G54" i="137"/>
  <c r="F66" i="137"/>
  <c r="F15" i="137"/>
  <c r="G66" i="137"/>
  <c r="G15" i="137"/>
  <c r="N66" i="137"/>
  <c r="N15" i="137"/>
  <c r="M66" i="137"/>
  <c r="M15" i="137"/>
  <c r="L66" i="137"/>
  <c r="L15" i="137"/>
  <c r="K66" i="137"/>
  <c r="K15" i="137"/>
  <c r="J66" i="137"/>
  <c r="J15" i="137"/>
  <c r="I66" i="137"/>
  <c r="I15" i="137"/>
  <c r="H66" i="137"/>
  <c r="H15" i="137"/>
  <c r="D64" i="137"/>
  <c r="D71" i="137" s="1"/>
  <c r="O56" i="137"/>
  <c r="K56" i="137"/>
  <c r="G56" i="137"/>
  <c r="L56" i="137"/>
  <c r="I56" i="137"/>
  <c r="N56" i="137"/>
  <c r="J56" i="137"/>
  <c r="F56" i="137"/>
  <c r="H56" i="137"/>
  <c r="M56" i="137"/>
  <c r="D66" i="137"/>
  <c r="P14" i="137"/>
  <c r="L14" i="137"/>
  <c r="L67" i="137" s="1"/>
  <c r="H14" i="137"/>
  <c r="H67" i="137" s="1"/>
  <c r="M14" i="137"/>
  <c r="M67" i="137" s="1"/>
  <c r="I14" i="137"/>
  <c r="I67" i="137" s="1"/>
  <c r="J14" i="137"/>
  <c r="J67" i="137" s="1"/>
  <c r="F67" i="137"/>
  <c r="O14" i="137"/>
  <c r="O67" i="137" s="1"/>
  <c r="K14" i="137"/>
  <c r="K67" i="137" s="1"/>
  <c r="G14" i="137"/>
  <c r="G67" i="137" s="1"/>
  <c r="N14" i="137"/>
  <c r="N67" i="137" s="1"/>
  <c r="E14" i="137"/>
  <c r="D63" i="137"/>
  <c r="D70" i="137" s="1"/>
  <c r="P53" i="137"/>
  <c r="L53" i="137"/>
  <c r="H53" i="137"/>
  <c r="M53" i="137"/>
  <c r="I53" i="137"/>
  <c r="N53" i="137"/>
  <c r="F53" i="137"/>
  <c r="O53" i="137"/>
  <c r="K53" i="137"/>
  <c r="G53" i="137"/>
  <c r="J53" i="137"/>
  <c r="E53" i="137"/>
  <c r="H35" i="114"/>
  <c r="AL43" i="114"/>
  <c r="O15" i="114"/>
  <c r="AB37" i="114"/>
  <c r="AB46" i="114" s="1"/>
  <c r="M31" i="114"/>
  <c r="S31" i="114"/>
  <c r="Y43" i="114"/>
  <c r="I39" i="115"/>
  <c r="I47" i="115" s="1"/>
  <c r="S37" i="115"/>
  <c r="AE38" i="115" s="1"/>
  <c r="U39" i="114"/>
  <c r="U47" i="114" s="1"/>
  <c r="S33" i="114"/>
  <c r="AX29" i="115"/>
  <c r="U43" i="114"/>
  <c r="T45" i="17"/>
  <c r="T51" i="17" s="1"/>
  <c r="Z39" i="17"/>
  <c r="W39" i="17"/>
  <c r="T44" i="17"/>
  <c r="T50" i="17" s="1"/>
  <c r="Z37" i="17"/>
  <c r="W37" i="17"/>
  <c r="T47" i="17"/>
  <c r="W11" i="17"/>
  <c r="W48" i="17" s="1"/>
  <c r="Z11" i="17"/>
  <c r="Z48" i="17" s="1"/>
  <c r="AA35" i="17"/>
  <c r="X35" i="17"/>
  <c r="X33" i="17"/>
  <c r="AA33" i="17"/>
  <c r="AA31" i="17"/>
  <c r="X31" i="17"/>
  <c r="S45" i="17"/>
  <c r="S51" i="17" s="1"/>
  <c r="V39" i="17"/>
  <c r="Y39" i="17"/>
  <c r="AA29" i="17"/>
  <c r="X29" i="17"/>
  <c r="S44" i="17"/>
  <c r="S50" i="17" s="1"/>
  <c r="Y37" i="17"/>
  <c r="V37" i="17"/>
  <c r="AA27" i="17"/>
  <c r="X27" i="17"/>
  <c r="AA25" i="17"/>
  <c r="X25" i="17"/>
  <c r="S47" i="17"/>
  <c r="Y48" i="17"/>
  <c r="L38" i="17"/>
  <c r="H44" i="17"/>
  <c r="H50" i="17" s="1"/>
  <c r="H47" i="17"/>
  <c r="O35" i="17"/>
  <c r="L35" i="17"/>
  <c r="O33" i="17"/>
  <c r="L33" i="17"/>
  <c r="L31" i="17"/>
  <c r="O31" i="17"/>
  <c r="O27" i="17"/>
  <c r="L27" i="17"/>
  <c r="M39" i="17"/>
  <c r="J39" i="17"/>
  <c r="I36" i="17"/>
  <c r="I44" i="17" s="1"/>
  <c r="L29" i="17"/>
  <c r="O29" i="17"/>
  <c r="G44" i="17"/>
  <c r="G50" i="17" s="1"/>
  <c r="M37" i="17"/>
  <c r="J37" i="17"/>
  <c r="L25" i="17"/>
  <c r="O25" i="17"/>
  <c r="L23" i="17"/>
  <c r="O23" i="17"/>
  <c r="L21" i="17"/>
  <c r="O21" i="17"/>
  <c r="L19" i="17"/>
  <c r="O19" i="17"/>
  <c r="O17" i="17"/>
  <c r="O15" i="17"/>
  <c r="L15" i="17"/>
  <c r="O13" i="17"/>
  <c r="G47" i="17"/>
  <c r="M48" i="17"/>
  <c r="T63" i="12"/>
  <c r="T70" i="12" s="1"/>
  <c r="T62" i="12"/>
  <c r="T69" i="12" s="1"/>
  <c r="T65" i="12"/>
  <c r="R63" i="12"/>
  <c r="R70" i="12" s="1"/>
  <c r="R62" i="12"/>
  <c r="R69" i="12" s="1"/>
  <c r="G63" i="12"/>
  <c r="G70" i="12" s="1"/>
  <c r="G62" i="12"/>
  <c r="G69" i="12" s="1"/>
  <c r="G65" i="12"/>
  <c r="E62" i="12"/>
  <c r="E69" i="12" s="1"/>
  <c r="E63" i="12"/>
  <c r="E70" i="12" s="1"/>
  <c r="K56" i="109"/>
  <c r="P56" i="109"/>
  <c r="H56" i="109"/>
  <c r="M56" i="109"/>
  <c r="K53" i="109"/>
  <c r="P53" i="109"/>
  <c r="H53" i="109"/>
  <c r="M53" i="109"/>
  <c r="G53" i="109"/>
  <c r="O65" i="109"/>
  <c r="O72" i="109" s="1"/>
  <c r="K57" i="109"/>
  <c r="E56" i="109"/>
  <c r="H57" i="109"/>
  <c r="M57" i="109"/>
  <c r="N65" i="109"/>
  <c r="N72" i="109" s="1"/>
  <c r="N57" i="109"/>
  <c r="N56" i="109"/>
  <c r="L65" i="109"/>
  <c r="L72" i="109" s="1"/>
  <c r="L56" i="109"/>
  <c r="L57" i="109"/>
  <c r="J65" i="109"/>
  <c r="J72" i="109" s="1"/>
  <c r="J57" i="109"/>
  <c r="J56" i="109"/>
  <c r="I65" i="109"/>
  <c r="I72" i="109" s="1"/>
  <c r="I57" i="109"/>
  <c r="I56" i="109"/>
  <c r="G65" i="109"/>
  <c r="G72" i="109" s="1"/>
  <c r="G57" i="109"/>
  <c r="G56" i="109"/>
  <c r="F65" i="109"/>
  <c r="F72" i="109" s="1"/>
  <c r="F57" i="109"/>
  <c r="F56" i="109"/>
  <c r="O64" i="109"/>
  <c r="O71" i="109" s="1"/>
  <c r="O53" i="109"/>
  <c r="K54" i="109"/>
  <c r="E53" i="109"/>
  <c r="G54" i="109"/>
  <c r="M54" i="109"/>
  <c r="H54" i="109"/>
  <c r="N64" i="109"/>
  <c r="N71" i="109" s="1"/>
  <c r="N54" i="109"/>
  <c r="N53" i="109"/>
  <c r="L54" i="109"/>
  <c r="L53" i="109"/>
  <c r="J64" i="109"/>
  <c r="J71" i="109" s="1"/>
  <c r="J53" i="109"/>
  <c r="J54" i="109"/>
  <c r="I64" i="109"/>
  <c r="I71" i="109" s="1"/>
  <c r="I54" i="109"/>
  <c r="I53" i="109"/>
  <c r="F64" i="109"/>
  <c r="F71" i="109" s="1"/>
  <c r="F54" i="109"/>
  <c r="F53" i="109"/>
  <c r="H15" i="109"/>
  <c r="I15" i="109"/>
  <c r="I69" i="109" s="1"/>
  <c r="M15" i="109"/>
  <c r="M69" i="109" s="1"/>
  <c r="G69" i="109"/>
  <c r="K15" i="109"/>
  <c r="K69" i="109" s="1"/>
  <c r="N67" i="109"/>
  <c r="N15" i="109"/>
  <c r="N69" i="109" s="1"/>
  <c r="L67" i="109"/>
  <c r="L15" i="109"/>
  <c r="L69" i="109" s="1"/>
  <c r="J67" i="109"/>
  <c r="J15" i="109"/>
  <c r="J69" i="109" s="1"/>
  <c r="F67" i="109"/>
  <c r="F69" i="109"/>
  <c r="O50" i="77"/>
  <c r="K50" i="77"/>
  <c r="G50" i="77"/>
  <c r="E49" i="77"/>
  <c r="T49" i="77" s="1"/>
  <c r="U49" i="77" s="1"/>
  <c r="P50" i="77"/>
  <c r="L50" i="77"/>
  <c r="H50" i="77"/>
  <c r="Q50" i="77"/>
  <c r="M50" i="77"/>
  <c r="I50" i="77"/>
  <c r="N50" i="77"/>
  <c r="J50" i="77"/>
  <c r="F50" i="77"/>
  <c r="O64" i="77"/>
  <c r="O71" i="77" s="1"/>
  <c r="I64" i="77"/>
  <c r="I71" i="77" s="1"/>
  <c r="H64" i="77"/>
  <c r="H71" i="77" s="1"/>
  <c r="G64" i="77"/>
  <c r="G71" i="77" s="1"/>
  <c r="Q38" i="77"/>
  <c r="M38" i="77"/>
  <c r="I38" i="77"/>
  <c r="J38" i="77"/>
  <c r="L38" i="77"/>
  <c r="H38" i="77"/>
  <c r="N38" i="77"/>
  <c r="F38" i="77"/>
  <c r="O38" i="77"/>
  <c r="K38" i="77"/>
  <c r="G38" i="77"/>
  <c r="E37" i="77"/>
  <c r="T37" i="77" s="1"/>
  <c r="U37" i="77" s="1"/>
  <c r="Q63" i="77"/>
  <c r="Q70" i="77" s="1"/>
  <c r="O63" i="77"/>
  <c r="O70" i="77" s="1"/>
  <c r="I63" i="77"/>
  <c r="I70" i="77" s="1"/>
  <c r="H63" i="77"/>
  <c r="H70" i="77" s="1"/>
  <c r="G63" i="77"/>
  <c r="G70" i="77" s="1"/>
  <c r="F63" i="77"/>
  <c r="F70" i="77" s="1"/>
  <c r="N29" i="77"/>
  <c r="J29" i="77"/>
  <c r="F29" i="77"/>
  <c r="L29" i="77"/>
  <c r="O29" i="77"/>
  <c r="K29" i="77"/>
  <c r="G29" i="77"/>
  <c r="E28" i="77"/>
  <c r="T28" i="77" s="1"/>
  <c r="U28" i="77" s="1"/>
  <c r="P29" i="77"/>
  <c r="H29" i="77"/>
  <c r="Q29" i="77"/>
  <c r="M29" i="77"/>
  <c r="I29" i="77"/>
  <c r="Q26" i="77"/>
  <c r="M26" i="77"/>
  <c r="I26" i="77"/>
  <c r="P26" i="77"/>
  <c r="L26" i="77"/>
  <c r="H26" i="77"/>
  <c r="N26" i="77"/>
  <c r="J26" i="77"/>
  <c r="F26" i="77"/>
  <c r="O26" i="77"/>
  <c r="K26" i="77"/>
  <c r="G26" i="77"/>
  <c r="E25" i="77"/>
  <c r="T25" i="77" s="1"/>
  <c r="U25" i="77" s="1"/>
  <c r="P23" i="77"/>
  <c r="L23" i="77"/>
  <c r="H23" i="77"/>
  <c r="J23" i="77"/>
  <c r="F23" i="77"/>
  <c r="O23" i="77"/>
  <c r="G23" i="77"/>
  <c r="Q23" i="77"/>
  <c r="M23" i="77"/>
  <c r="I23" i="77"/>
  <c r="N23" i="77"/>
  <c r="K23" i="77"/>
  <c r="E22" i="77"/>
  <c r="T22" i="77" s="1"/>
  <c r="U22" i="77" s="1"/>
  <c r="O20" i="77"/>
  <c r="K20" i="77"/>
  <c r="G20" i="77"/>
  <c r="E19" i="77"/>
  <c r="T19" i="77" s="1"/>
  <c r="U19" i="77" s="1"/>
  <c r="M20" i="77"/>
  <c r="J20" i="77"/>
  <c r="P20" i="77"/>
  <c r="L20" i="77"/>
  <c r="H20" i="77"/>
  <c r="Q20" i="77"/>
  <c r="I20" i="77"/>
  <c r="N20" i="77"/>
  <c r="F20" i="77"/>
  <c r="Q17" i="77"/>
  <c r="F17" i="77"/>
  <c r="E16" i="77"/>
  <c r="H17" i="77"/>
  <c r="Q13" i="77"/>
  <c r="Q67" i="77" s="1"/>
  <c r="M13" i="77"/>
  <c r="M67" i="77" s="1"/>
  <c r="I13" i="77"/>
  <c r="I67" i="77" s="1"/>
  <c r="H66" i="77"/>
  <c r="H13" i="77"/>
  <c r="H67" i="77" s="1"/>
  <c r="G66" i="77"/>
  <c r="G67" i="77"/>
  <c r="F13" i="77"/>
  <c r="F67" i="77" s="1"/>
  <c r="N31" i="119"/>
  <c r="G32" i="119"/>
  <c r="N17" i="119"/>
  <c r="G18" i="119"/>
  <c r="N33" i="119"/>
  <c r="G34" i="119"/>
  <c r="N29" i="119"/>
  <c r="G30" i="119"/>
  <c r="N27" i="119"/>
  <c r="G28" i="119"/>
  <c r="N25" i="119"/>
  <c r="G26" i="119"/>
  <c r="N21" i="119"/>
  <c r="G22" i="119"/>
  <c r="N19" i="119"/>
  <c r="G20" i="119"/>
  <c r="N15" i="119"/>
  <c r="G16" i="119"/>
  <c r="G14" i="119"/>
  <c r="N11" i="119"/>
  <c r="G12" i="119"/>
  <c r="D47" i="74"/>
  <c r="D53" i="74" s="1"/>
  <c r="G40" i="74"/>
  <c r="F40" i="74"/>
  <c r="E40" i="74"/>
  <c r="D46" i="74"/>
  <c r="D52" i="74" s="1"/>
  <c r="F38" i="74"/>
  <c r="E38" i="74"/>
  <c r="G38" i="74"/>
  <c r="J66" i="43"/>
  <c r="J73" i="43" s="1"/>
  <c r="I66" i="43"/>
  <c r="I73" i="43" s="1"/>
  <c r="H66" i="43"/>
  <c r="H73" i="43" s="1"/>
  <c r="J65" i="43"/>
  <c r="J72" i="43" s="1"/>
  <c r="I65" i="43"/>
  <c r="I72" i="43" s="1"/>
  <c r="H65" i="43"/>
  <c r="H72" i="43" s="1"/>
  <c r="K18" i="43"/>
  <c r="K15" i="43" s="1"/>
  <c r="V54" i="42"/>
  <c r="O54" i="42"/>
  <c r="W54" i="42"/>
  <c r="I54" i="42"/>
  <c r="Z54" i="42"/>
  <c r="K54" i="42"/>
  <c r="S54" i="42"/>
  <c r="P54" i="42"/>
  <c r="H54" i="42"/>
  <c r="AA54" i="42"/>
  <c r="H51" i="42"/>
  <c r="AA51" i="42"/>
  <c r="P51" i="42"/>
  <c r="Q54" i="42"/>
  <c r="X54" i="42"/>
  <c r="R54" i="42"/>
  <c r="Y54" i="42"/>
  <c r="Z51" i="42"/>
  <c r="N51" i="42"/>
  <c r="G51" i="42"/>
  <c r="K51" i="42"/>
  <c r="M51" i="42"/>
  <c r="R51" i="42"/>
  <c r="Y51" i="42"/>
  <c r="E51" i="42"/>
  <c r="O51" i="42"/>
  <c r="W51" i="42"/>
  <c r="I51" i="42"/>
  <c r="S51" i="42"/>
  <c r="Q51" i="42"/>
  <c r="X51" i="42"/>
  <c r="F69" i="42"/>
  <c r="F54" i="42"/>
  <c r="F68" i="42"/>
  <c r="F51" i="42"/>
  <c r="J62" i="42"/>
  <c r="J69" i="42" s="1"/>
  <c r="J54" i="42"/>
  <c r="J61" i="42"/>
  <c r="J68" i="42" s="1"/>
  <c r="J51" i="42"/>
  <c r="E62" i="42"/>
  <c r="E69" i="42" s="1"/>
  <c r="E54" i="42"/>
  <c r="E64" i="42"/>
  <c r="E12" i="42"/>
  <c r="E65" i="42" s="1"/>
  <c r="X55" i="42"/>
  <c r="Z55" i="42"/>
  <c r="W55" i="42"/>
  <c r="Y55" i="42"/>
  <c r="U55" i="42"/>
  <c r="T54" i="42"/>
  <c r="AA55" i="42"/>
  <c r="V55" i="42"/>
  <c r="Z52" i="42"/>
  <c r="V52" i="42"/>
  <c r="U52" i="42"/>
  <c r="T51" i="42"/>
  <c r="AA52" i="42"/>
  <c r="W52" i="42"/>
  <c r="X52" i="42"/>
  <c r="Y52" i="42"/>
  <c r="M55" i="42"/>
  <c r="P55" i="42"/>
  <c r="O55" i="42"/>
  <c r="L54" i="42"/>
  <c r="S55" i="42"/>
  <c r="Q55" i="42"/>
  <c r="R55" i="42"/>
  <c r="N55" i="42"/>
  <c r="Q52" i="42"/>
  <c r="M52" i="42"/>
  <c r="L51" i="42"/>
  <c r="P52" i="42"/>
  <c r="R52" i="42"/>
  <c r="N52" i="42"/>
  <c r="S52" i="42"/>
  <c r="O52" i="42"/>
  <c r="M13" i="42"/>
  <c r="M66" i="42" s="1"/>
  <c r="E65" i="12"/>
  <c r="M66" i="12"/>
  <c r="I66" i="12"/>
  <c r="N66" i="12"/>
  <c r="K66" i="12"/>
  <c r="G66" i="12"/>
  <c r="O14" i="109"/>
  <c r="O68" i="109" s="1"/>
  <c r="K14" i="109"/>
  <c r="K68" i="109" s="1"/>
  <c r="G68" i="109"/>
  <c r="N14" i="109"/>
  <c r="N68" i="109" s="1"/>
  <c r="J14" i="109"/>
  <c r="J68" i="109" s="1"/>
  <c r="F14" i="109"/>
  <c r="F68" i="109" s="1"/>
  <c r="P14" i="109"/>
  <c r="P68" i="109" s="1"/>
  <c r="L14" i="109"/>
  <c r="L68" i="109" s="1"/>
  <c r="H14" i="109"/>
  <c r="M14" i="109"/>
  <c r="M68" i="109" s="1"/>
  <c r="I14" i="109"/>
  <c r="I68" i="109" s="1"/>
  <c r="E14" i="109"/>
  <c r="E68" i="109" s="1"/>
  <c r="AG40" i="100"/>
  <c r="AM40" i="100" s="1"/>
  <c r="Z41" i="99"/>
  <c r="T13" i="99"/>
  <c r="T50" i="99" s="1"/>
  <c r="R13" i="99"/>
  <c r="R50" i="99" s="1"/>
  <c r="N41" i="99"/>
  <c r="K41" i="99"/>
  <c r="H13" i="99"/>
  <c r="H50" i="99" s="1"/>
  <c r="F41" i="99"/>
  <c r="AD12" i="100"/>
  <c r="AJ12" i="100" s="1"/>
  <c r="AH12" i="100"/>
  <c r="AN12" i="100" s="1"/>
  <c r="W13" i="100"/>
  <c r="W50" i="100" s="1"/>
  <c r="S39" i="99"/>
  <c r="H39" i="99"/>
  <c r="U39" i="99"/>
  <c r="I39" i="99"/>
  <c r="AA41" i="99"/>
  <c r="R41" i="99"/>
  <c r="Z39" i="99"/>
  <c r="Q39" i="99"/>
  <c r="N39" i="99"/>
  <c r="AD38" i="99"/>
  <c r="AJ38" i="99" s="1"/>
  <c r="E46" i="99"/>
  <c r="E52" i="99" s="1"/>
  <c r="AI40" i="99"/>
  <c r="AO40" i="99" s="1"/>
  <c r="Y47" i="99"/>
  <c r="Y53" i="99" s="1"/>
  <c r="AI38" i="99"/>
  <c r="AO38" i="99" s="1"/>
  <c r="Y46" i="99"/>
  <c r="Y52" i="99" s="1"/>
  <c r="AF38" i="99"/>
  <c r="AL38" i="99" s="1"/>
  <c r="M46" i="99"/>
  <c r="M52" i="99" s="1"/>
  <c r="AH40" i="99"/>
  <c r="AN40" i="99" s="1"/>
  <c r="U47" i="99"/>
  <c r="U53" i="99" s="1"/>
  <c r="AG40" i="99"/>
  <c r="AM40" i="99" s="1"/>
  <c r="Q47" i="99"/>
  <c r="Q53" i="99" s="1"/>
  <c r="AF40" i="99"/>
  <c r="AL40" i="99" s="1"/>
  <c r="M47" i="99"/>
  <c r="M53" i="99" s="1"/>
  <c r="I47" i="99"/>
  <c r="I53" i="99" s="1"/>
  <c r="AE40" i="99"/>
  <c r="AK40" i="99" s="1"/>
  <c r="AD40" i="99"/>
  <c r="AJ40" i="99" s="1"/>
  <c r="E47" i="99"/>
  <c r="E53" i="99" s="1"/>
  <c r="AG38" i="99"/>
  <c r="AM38" i="99" s="1"/>
  <c r="Q46" i="99"/>
  <c r="Q52" i="99" s="1"/>
  <c r="I46" i="99"/>
  <c r="I52" i="99" s="1"/>
  <c r="AE38" i="99"/>
  <c r="AK38" i="99" s="1"/>
  <c r="AH38" i="99"/>
  <c r="AN38" i="99" s="1"/>
  <c r="U46" i="99"/>
  <c r="U52" i="99" s="1"/>
  <c r="G41" i="99"/>
  <c r="O41" i="99"/>
  <c r="Z13" i="99"/>
  <c r="Z50" i="99" s="1"/>
  <c r="F13" i="99"/>
  <c r="F50" i="99" s="1"/>
  <c r="AA39" i="99"/>
  <c r="J39" i="99"/>
  <c r="G39" i="99"/>
  <c r="V39" i="99"/>
  <c r="H41" i="99"/>
  <c r="W13" i="99"/>
  <c r="W50" i="99" s="1"/>
  <c r="Y41" i="99"/>
  <c r="Y39" i="99"/>
  <c r="R39" i="99"/>
  <c r="M39" i="99"/>
  <c r="W39" i="99"/>
  <c r="Q41" i="99"/>
  <c r="S41" i="99"/>
  <c r="V41" i="99"/>
  <c r="M41" i="99"/>
  <c r="G13" i="99"/>
  <c r="G50" i="99" s="1"/>
  <c r="V13" i="99"/>
  <c r="V50" i="99" s="1"/>
  <c r="X13" i="99"/>
  <c r="X50" i="99" s="1"/>
  <c r="K39" i="99"/>
  <c r="F39" i="99"/>
  <c r="E41" i="99"/>
  <c r="AH12" i="99"/>
  <c r="AN12" i="99" s="1"/>
  <c r="U49" i="99"/>
  <c r="AE12" i="99"/>
  <c r="AK12" i="99" s="1"/>
  <c r="I49" i="99"/>
  <c r="P13" i="99"/>
  <c r="P50" i="99" s="1"/>
  <c r="N13" i="99"/>
  <c r="N50" i="99" s="1"/>
  <c r="J13" i="99"/>
  <c r="J50" i="99" s="1"/>
  <c r="S13" i="99"/>
  <c r="S50" i="99" s="1"/>
  <c r="AA13" i="99"/>
  <c r="AA50" i="99" s="1"/>
  <c r="O13" i="99"/>
  <c r="O50" i="99" s="1"/>
  <c r="K13" i="99"/>
  <c r="K50" i="99" s="1"/>
  <c r="AD12" i="99"/>
  <c r="AJ12" i="99" s="1"/>
  <c r="E13" i="99"/>
  <c r="E50" i="99" s="1"/>
  <c r="AI12" i="99"/>
  <c r="AO12" i="99" s="1"/>
  <c r="Y49" i="99"/>
  <c r="AG12" i="99"/>
  <c r="AM12" i="99" s="1"/>
  <c r="Q49" i="99"/>
  <c r="M49" i="99"/>
  <c r="AF12" i="99"/>
  <c r="AL12" i="99" s="1"/>
  <c r="L13" i="99"/>
  <c r="L50" i="99" s="1"/>
  <c r="Y13" i="99"/>
  <c r="Y50" i="99" s="1"/>
  <c r="AB13" i="99"/>
  <c r="AB50" i="99" s="1"/>
  <c r="E54" i="118"/>
  <c r="AL39" i="118"/>
  <c r="AG39" i="118"/>
  <c r="AK39" i="118" s="1"/>
  <c r="AM39" i="118"/>
  <c r="AG45" i="118"/>
  <c r="AK45" i="118" s="1"/>
  <c r="AL45" i="118"/>
  <c r="AM45" i="118"/>
  <c r="AL27" i="118"/>
  <c r="AG27" i="118"/>
  <c r="AK27" i="118" s="1"/>
  <c r="AM27" i="118"/>
  <c r="AG30" i="118"/>
  <c r="AK30" i="118" s="1"/>
  <c r="AM30" i="118"/>
  <c r="Y63" i="118"/>
  <c r="Y70" i="118" s="1"/>
  <c r="AJ54" i="118"/>
  <c r="AI54" i="118"/>
  <c r="G63" i="118"/>
  <c r="G70" i="118" s="1"/>
  <c r="AG48" i="118"/>
  <c r="AK48" i="118" s="1"/>
  <c r="AM48" i="118"/>
  <c r="AL48" i="118"/>
  <c r="AL42" i="118"/>
  <c r="AM42" i="118"/>
  <c r="AG42" i="118"/>
  <c r="AK42" i="118" s="1"/>
  <c r="AL24" i="118"/>
  <c r="AG24" i="118"/>
  <c r="AK24" i="118" s="1"/>
  <c r="AM24" i="118"/>
  <c r="E51" i="118"/>
  <c r="T53" i="118" s="1"/>
  <c r="AI51" i="118"/>
  <c r="G62" i="118"/>
  <c r="G69" i="118" s="1"/>
  <c r="AH51" i="118"/>
  <c r="F62" i="118"/>
  <c r="F69" i="118" s="1"/>
  <c r="E58" i="118"/>
  <c r="R60" i="118" s="1"/>
  <c r="AL33" i="118"/>
  <c r="AG33" i="118"/>
  <c r="AK33" i="118" s="1"/>
  <c r="AM33" i="118"/>
  <c r="AH54" i="118"/>
  <c r="F63" i="118"/>
  <c r="F70" i="118" s="1"/>
  <c r="AG21" i="118"/>
  <c r="AK21" i="118" s="1"/>
  <c r="AL21" i="118"/>
  <c r="AM21" i="118"/>
  <c r="Y62" i="118"/>
  <c r="Y69" i="118" s="1"/>
  <c r="AJ51" i="118"/>
  <c r="AL36" i="118"/>
  <c r="AG36" i="118"/>
  <c r="AK36" i="118" s="1"/>
  <c r="AM36" i="118"/>
  <c r="AL18" i="118"/>
  <c r="AG18" i="118"/>
  <c r="AK18" i="118" s="1"/>
  <c r="AM18" i="118"/>
  <c r="D63" i="118"/>
  <c r="D70" i="118" s="1"/>
  <c r="D62" i="118"/>
  <c r="D69" i="118" s="1"/>
  <c r="Y65" i="118"/>
  <c r="I65" i="118"/>
  <c r="F17" i="118"/>
  <c r="AH15" i="118"/>
  <c r="H65" i="118"/>
  <c r="F12" i="118"/>
  <c r="F13" i="118" s="1"/>
  <c r="N64" i="120"/>
  <c r="N71" i="120" s="1"/>
  <c r="N63" i="120"/>
  <c r="N70" i="120" s="1"/>
  <c r="I64" i="120"/>
  <c r="I71" i="120" s="1"/>
  <c r="O66" i="120"/>
  <c r="D63" i="120"/>
  <c r="D70" i="120" s="1"/>
  <c r="D66" i="120"/>
  <c r="D64" i="120"/>
  <c r="D71" i="120" s="1"/>
  <c r="R52" i="120"/>
  <c r="S52" i="120" s="1"/>
  <c r="E63" i="120"/>
  <c r="E70" i="120" s="1"/>
  <c r="R55" i="120"/>
  <c r="S55" i="120" s="1"/>
  <c r="E64" i="120"/>
  <c r="E71" i="120" s="1"/>
  <c r="AD10" i="121"/>
  <c r="K10" i="121"/>
  <c r="K8" i="121" s="1"/>
  <c r="Q8" i="121"/>
  <c r="AD8" i="121" s="1"/>
  <c r="Q11" i="121"/>
  <c r="Q43" i="121"/>
  <c r="Q49" i="121" s="1"/>
  <c r="AD36" i="121"/>
  <c r="AC36" i="121"/>
  <c r="P49" i="121"/>
  <c r="J39" i="121"/>
  <c r="J48" i="121" s="1"/>
  <c r="AI22" i="121"/>
  <c r="AB36" i="121"/>
  <c r="AH36" i="121" s="1"/>
  <c r="O49" i="121"/>
  <c r="AJ26" i="121"/>
  <c r="AJ22" i="121"/>
  <c r="AB34" i="121"/>
  <c r="O48" i="121"/>
  <c r="AH22" i="121"/>
  <c r="I39" i="121"/>
  <c r="Q42" i="121"/>
  <c r="Q48" i="121" s="1"/>
  <c r="AD34" i="121"/>
  <c r="P48" i="121"/>
  <c r="AC34" i="121"/>
  <c r="AI34" i="121" s="1"/>
  <c r="I43" i="121"/>
  <c r="AJ18" i="121"/>
  <c r="AJ12" i="121"/>
  <c r="AJ30" i="121"/>
  <c r="AJ14" i="121"/>
  <c r="U9" i="121"/>
  <c r="U46" i="121" s="1"/>
  <c r="T42" i="121"/>
  <c r="T48" i="121" s="1"/>
  <c r="W40" i="121"/>
  <c r="AG16" i="121"/>
  <c r="T43" i="121"/>
  <c r="T49" i="121" s="1"/>
  <c r="AA14" i="121"/>
  <c r="G42" i="121"/>
  <c r="AA12" i="121"/>
  <c r="AG12" i="121" s="1"/>
  <c r="AA20" i="121"/>
  <c r="AG20" i="121" s="1"/>
  <c r="AA26" i="121"/>
  <c r="AG26" i="121" s="1"/>
  <c r="F42" i="121"/>
  <c r="F43" i="121"/>
  <c r="AA18" i="121"/>
  <c r="AG18" i="121" s="1"/>
  <c r="AA24" i="121"/>
  <c r="AA32" i="121"/>
  <c r="AG32" i="121" s="1"/>
  <c r="AB8" i="121"/>
  <c r="AH8" i="121" s="1"/>
  <c r="O45" i="121"/>
  <c r="P45" i="121"/>
  <c r="AC8" i="121"/>
  <c r="O9" i="121"/>
  <c r="O46" i="121" s="1"/>
  <c r="AA34" i="121"/>
  <c r="N42" i="121"/>
  <c r="M42" i="121"/>
  <c r="M48" i="121" s="1"/>
  <c r="Z34" i="121"/>
  <c r="AF34" i="121" s="1"/>
  <c r="G43" i="121"/>
  <c r="F39" i="121"/>
  <c r="AE22" i="121"/>
  <c r="Y36" i="121"/>
  <c r="L43" i="121"/>
  <c r="L49" i="121" s="1"/>
  <c r="AG30" i="121"/>
  <c r="G39" i="121"/>
  <c r="AF22" i="121"/>
  <c r="Y8" i="121"/>
  <c r="AE8" i="121" s="1"/>
  <c r="L45" i="121"/>
  <c r="AA22" i="121"/>
  <c r="AG22" i="121" s="1"/>
  <c r="N39" i="121"/>
  <c r="Y34" i="121"/>
  <c r="L42" i="121"/>
  <c r="L48" i="121" s="1"/>
  <c r="M45" i="121"/>
  <c r="AE10" i="121"/>
  <c r="M43" i="121"/>
  <c r="M49" i="121" s="1"/>
  <c r="Z36" i="121"/>
  <c r="AF36" i="121" s="1"/>
  <c r="AH170" i="24"/>
  <c r="Y460" i="24"/>
  <c r="AE402" i="24"/>
  <c r="O462" i="24"/>
  <c r="Q462" i="24" s="1"/>
  <c r="AB403" i="24"/>
  <c r="AC403" i="24"/>
  <c r="AD344" i="24"/>
  <c r="AD345" i="24"/>
  <c r="AE287" i="24"/>
  <c r="AB287" i="24"/>
  <c r="Z171" i="24"/>
  <c r="AC171" i="24"/>
  <c r="AC170" i="24"/>
  <c r="AE171" i="24"/>
  <c r="AB171" i="24"/>
  <c r="AA171" i="24"/>
  <c r="AD113" i="24"/>
  <c r="P114" i="24"/>
  <c r="R114" i="24" s="1"/>
  <c r="P111" i="24"/>
  <c r="R111" i="24" s="1"/>
  <c r="AB113" i="24"/>
  <c r="Y459" i="24"/>
  <c r="Q420" i="24"/>
  <c r="AB461" i="24"/>
  <c r="P462" i="24"/>
  <c r="R462" i="24" s="1"/>
  <c r="Y456" i="24"/>
  <c r="Y463" i="24" s="1"/>
  <c r="O459" i="24"/>
  <c r="Q459" i="24" s="1"/>
  <c r="AA456" i="24"/>
  <c r="AA463" i="24" s="1"/>
  <c r="P459" i="24"/>
  <c r="R459" i="24" s="1"/>
  <c r="AC460" i="24"/>
  <c r="P420" i="24"/>
  <c r="R420" i="24" s="1"/>
  <c r="Z399" i="24"/>
  <c r="Z406" i="24" s="1"/>
  <c r="P404" i="24"/>
  <c r="R404" i="24" s="1"/>
  <c r="AH402" i="24"/>
  <c r="Z398" i="24"/>
  <c r="Z405" i="24" s="1"/>
  <c r="P401" i="24"/>
  <c r="R401" i="24" s="1"/>
  <c r="AD403" i="24"/>
  <c r="O362" i="24"/>
  <c r="Q362" i="24" s="1"/>
  <c r="P362" i="24"/>
  <c r="R362" i="24" s="1"/>
  <c r="O401" i="24"/>
  <c r="Q401" i="24" s="1"/>
  <c r="O404" i="24"/>
  <c r="Q404" i="24" s="1"/>
  <c r="Z341" i="24"/>
  <c r="Z348" i="24" s="1"/>
  <c r="P346" i="24"/>
  <c r="R346" i="24" s="1"/>
  <c r="Y340" i="24"/>
  <c r="Y347" i="24" s="1"/>
  <c r="O343" i="24"/>
  <c r="Q343" i="24" s="1"/>
  <c r="AB345" i="24"/>
  <c r="AG344" i="24"/>
  <c r="Z343" i="24"/>
  <c r="P304" i="24"/>
  <c r="R304" i="24" s="1"/>
  <c r="Z340" i="24"/>
  <c r="Z347" i="24" s="1"/>
  <c r="P343" i="24"/>
  <c r="R343" i="24" s="1"/>
  <c r="AB344" i="24"/>
  <c r="Q304" i="24"/>
  <c r="O346" i="24"/>
  <c r="Q346" i="24" s="1"/>
  <c r="Y282" i="24"/>
  <c r="Y289" i="24" s="1"/>
  <c r="O285" i="24"/>
  <c r="Q285" i="24" s="1"/>
  <c r="Z285" i="24"/>
  <c r="P246" i="24"/>
  <c r="R246" i="24" s="1"/>
  <c r="Z283" i="24"/>
  <c r="Z290" i="24" s="1"/>
  <c r="P288" i="24"/>
  <c r="R288" i="24" s="1"/>
  <c r="Y285" i="24"/>
  <c r="O246" i="24"/>
  <c r="Q246" i="24" s="1"/>
  <c r="Y283" i="24"/>
  <c r="Y290" i="24" s="1"/>
  <c r="O288" i="24"/>
  <c r="Q288" i="24" s="1"/>
  <c r="AD287" i="24"/>
  <c r="P285" i="24"/>
  <c r="R285" i="24" s="1"/>
  <c r="Z227" i="24"/>
  <c r="P188" i="24"/>
  <c r="R188" i="24" s="1"/>
  <c r="Y225" i="24"/>
  <c r="Y232" i="24" s="1"/>
  <c r="O230" i="24"/>
  <c r="Q230" i="24" s="1"/>
  <c r="P230" i="24"/>
  <c r="R230" i="24" s="1"/>
  <c r="AC229" i="24"/>
  <c r="Z228" i="24"/>
  <c r="AB227" i="24"/>
  <c r="AB229" i="24"/>
  <c r="AA224" i="24"/>
  <c r="AA231" i="24" s="1"/>
  <c r="AE227" i="24"/>
  <c r="AE229" i="24"/>
  <c r="AB224" i="24"/>
  <c r="AB231" i="24" s="1"/>
  <c r="Y224" i="24"/>
  <c r="Y231" i="24" s="1"/>
  <c r="O227" i="24"/>
  <c r="Q227" i="24" s="1"/>
  <c r="AD227" i="24"/>
  <c r="AD229" i="24"/>
  <c r="AA228" i="24"/>
  <c r="AA229" i="24"/>
  <c r="AD224" i="24"/>
  <c r="AD231" i="24" s="1"/>
  <c r="P227" i="24"/>
  <c r="R227" i="24" s="1"/>
  <c r="AB228" i="24"/>
  <c r="AG228" i="24"/>
  <c r="Z166" i="24"/>
  <c r="Z173" i="24" s="1"/>
  <c r="P169" i="24"/>
  <c r="R169" i="24" s="1"/>
  <c r="O169" i="24"/>
  <c r="Q169" i="24" s="1"/>
  <c r="AE170" i="24"/>
  <c r="Z169" i="24"/>
  <c r="P130" i="24"/>
  <c r="R130" i="24" s="1"/>
  <c r="Z167" i="24"/>
  <c r="Z174" i="24" s="1"/>
  <c r="P172" i="24"/>
  <c r="R172" i="24" s="1"/>
  <c r="O172" i="24"/>
  <c r="Q172" i="24" s="1"/>
  <c r="Y169" i="24"/>
  <c r="Y109" i="24"/>
  <c r="Y116" i="24" s="1"/>
  <c r="O114" i="24"/>
  <c r="Q114" i="24" s="1"/>
  <c r="Y108" i="24"/>
  <c r="Y115" i="24" s="1"/>
  <c r="O111" i="24"/>
  <c r="Q111" i="24" s="1"/>
  <c r="AB112" i="24"/>
  <c r="Y111" i="24"/>
  <c r="Q72" i="24"/>
  <c r="AE113" i="24"/>
  <c r="Z50" i="24"/>
  <c r="Z57" i="24" s="1"/>
  <c r="P53" i="24"/>
  <c r="R53" i="24" s="1"/>
  <c r="Y50" i="24"/>
  <c r="Y57" i="24" s="1"/>
  <c r="O53" i="24"/>
  <c r="Q53" i="24" s="1"/>
  <c r="AH54" i="24"/>
  <c r="AC55" i="24"/>
  <c r="P56" i="24"/>
  <c r="R56" i="24" s="1"/>
  <c r="Y51" i="24"/>
  <c r="Y58" i="24" s="1"/>
  <c r="O56" i="24"/>
  <c r="Q56" i="24" s="1"/>
  <c r="X50" i="24"/>
  <c r="X57" i="24" s="1"/>
  <c r="O21" i="24"/>
  <c r="Q21" i="24" s="1"/>
  <c r="O24" i="24"/>
  <c r="Q24" i="24" s="1"/>
  <c r="O27" i="24"/>
  <c r="Q27" i="24" s="1"/>
  <c r="O30" i="24"/>
  <c r="Q30" i="24" s="1"/>
  <c r="O33" i="24"/>
  <c r="Q33" i="24" s="1"/>
  <c r="P14" i="24"/>
  <c r="R14" i="24" s="1"/>
  <c r="AB54" i="24"/>
  <c r="AD54" i="24"/>
  <c r="AA54" i="24"/>
  <c r="O19" i="24"/>
  <c r="Q19" i="24" s="1"/>
  <c r="R52" i="23"/>
  <c r="S52" i="23" s="1"/>
  <c r="E63" i="23"/>
  <c r="R19" i="23"/>
  <c r="S19" i="23" s="1"/>
  <c r="D64" i="23"/>
  <c r="D71" i="23" s="1"/>
  <c r="R41" i="23"/>
  <c r="S41" i="23" s="1"/>
  <c r="R47" i="23"/>
  <c r="S47" i="23" s="1"/>
  <c r="R34" i="23"/>
  <c r="S34" i="23" s="1"/>
  <c r="E59" i="23"/>
  <c r="R20" i="23"/>
  <c r="S20" i="23" s="1"/>
  <c r="R35" i="23"/>
  <c r="S35" i="23" s="1"/>
  <c r="R38" i="23"/>
  <c r="S38" i="23" s="1"/>
  <c r="R26" i="23"/>
  <c r="S26" i="23" s="1"/>
  <c r="R44" i="23"/>
  <c r="S44" i="23" s="1"/>
  <c r="R29" i="23"/>
  <c r="S29" i="23" s="1"/>
  <c r="R23" i="23"/>
  <c r="S23" i="23" s="1"/>
  <c r="S32" i="23"/>
  <c r="O66" i="23"/>
  <c r="R17" i="23"/>
  <c r="S17" i="23" s="1"/>
  <c r="P45" i="129"/>
  <c r="P51" i="129" s="1"/>
  <c r="U45" i="129"/>
  <c r="U51" i="129" s="1"/>
  <c r="T45" i="129"/>
  <c r="T51" i="129" s="1"/>
  <c r="Q45" i="129"/>
  <c r="Q51" i="129" s="1"/>
  <c r="S45" i="129"/>
  <c r="S51" i="129" s="1"/>
  <c r="R45" i="129"/>
  <c r="R51" i="129" s="1"/>
  <c r="N39" i="129"/>
  <c r="O40" i="129" s="1"/>
  <c r="H37" i="129"/>
  <c r="I37" i="129"/>
  <c r="N37" i="129"/>
  <c r="O38" i="129" s="1"/>
  <c r="M37" i="129"/>
  <c r="F13" i="129"/>
  <c r="L14" i="129" s="1"/>
  <c r="AE31" i="129"/>
  <c r="AI31" i="129" s="1"/>
  <c r="AL31" i="129"/>
  <c r="AE21" i="129"/>
  <c r="AL21" i="129"/>
  <c r="AE35" i="129"/>
  <c r="AI35" i="129" s="1"/>
  <c r="AL35" i="129"/>
  <c r="AE17" i="129"/>
  <c r="AI17" i="129" s="1"/>
  <c r="AL17" i="129"/>
  <c r="W45" i="129"/>
  <c r="W51" i="129" s="1"/>
  <c r="AH37" i="129"/>
  <c r="AE29" i="129"/>
  <c r="AI29" i="129" s="1"/>
  <c r="AL29" i="129"/>
  <c r="AF16" i="129"/>
  <c r="AJ16" i="129" s="1"/>
  <c r="L11" i="129"/>
  <c r="K11" i="129"/>
  <c r="AE19" i="129"/>
  <c r="AI19" i="129" s="1"/>
  <c r="AL19" i="129"/>
  <c r="AE33" i="129"/>
  <c r="AI33" i="129" s="1"/>
  <c r="AL33" i="129"/>
  <c r="AH39" i="129"/>
  <c r="W46" i="129"/>
  <c r="W52" i="129" s="1"/>
  <c r="AE27" i="129"/>
  <c r="AI27" i="129" s="1"/>
  <c r="AL27" i="129"/>
  <c r="V42" i="129"/>
  <c r="AL25" i="129"/>
  <c r="AE23" i="129"/>
  <c r="AI23" i="129" s="1"/>
  <c r="AL23" i="129"/>
  <c r="AL15" i="129"/>
  <c r="J37" i="129"/>
  <c r="V46" i="129"/>
  <c r="V45" i="129"/>
  <c r="J46" i="129"/>
  <c r="H39" i="129"/>
  <c r="L42" i="129"/>
  <c r="AF32" i="129"/>
  <c r="AJ32" i="129" s="1"/>
  <c r="AF36" i="129"/>
  <c r="AJ36" i="129" s="1"/>
  <c r="AG37" i="129"/>
  <c r="J42" i="129"/>
  <c r="M42" i="129"/>
  <c r="I39" i="129"/>
  <c r="G39" i="129"/>
  <c r="L37" i="129"/>
  <c r="L38" i="129" s="1"/>
  <c r="AF17" i="129"/>
  <c r="AF23" i="129"/>
  <c r="AJ23" i="129" s="1"/>
  <c r="H42" i="129"/>
  <c r="I42" i="129"/>
  <c r="AF33" i="129"/>
  <c r="AJ33" i="129" s="1"/>
  <c r="AF35" i="129"/>
  <c r="AJ35" i="129" s="1"/>
  <c r="AG39" i="129"/>
  <c r="K45" i="129"/>
  <c r="K51" i="129" s="1"/>
  <c r="K39" i="129"/>
  <c r="AF31" i="129"/>
  <c r="L39" i="129"/>
  <c r="I11" i="129"/>
  <c r="AF19" i="129"/>
  <c r="AF21" i="129"/>
  <c r="AF29" i="129"/>
  <c r="M11" i="129"/>
  <c r="AF15" i="129"/>
  <c r="AJ15" i="129" s="1"/>
  <c r="AE15" i="129"/>
  <c r="AI15" i="129" s="1"/>
  <c r="AK15" i="129"/>
  <c r="G11" i="129"/>
  <c r="AH11" i="129"/>
  <c r="W48" i="129"/>
  <c r="V11" i="129"/>
  <c r="AA12" i="129" s="1"/>
  <c r="AE13" i="129"/>
  <c r="AK13" i="129"/>
  <c r="AG11" i="129"/>
  <c r="N11" i="129"/>
  <c r="R12" i="129" s="1"/>
  <c r="AF13" i="129"/>
  <c r="K22" i="27"/>
  <c r="K34" i="27"/>
  <c r="H30" i="27"/>
  <c r="H24" i="27"/>
  <c r="AA32" i="27"/>
  <c r="AA30" i="27"/>
  <c r="AA24" i="27"/>
  <c r="AA22" i="27"/>
  <c r="AA20" i="27"/>
  <c r="AA16" i="27"/>
  <c r="AA12" i="27"/>
  <c r="Q13" i="27"/>
  <c r="T38" i="27"/>
  <c r="T36" i="27"/>
  <c r="H18" i="27"/>
  <c r="K19" i="27" s="1"/>
  <c r="K14" i="27"/>
  <c r="I41" i="27"/>
  <c r="K28" i="27"/>
  <c r="K24" i="27"/>
  <c r="K26" i="27"/>
  <c r="K30" i="27"/>
  <c r="K12" i="27"/>
  <c r="M44" i="27"/>
  <c r="M50" i="27" s="1"/>
  <c r="Z36" i="27"/>
  <c r="AB14" i="27"/>
  <c r="H20" i="27"/>
  <c r="AB20" i="27"/>
  <c r="M45" i="27"/>
  <c r="M51" i="27" s="1"/>
  <c r="Z38" i="27"/>
  <c r="AC34" i="27"/>
  <c r="H16" i="27"/>
  <c r="K17" i="27" s="1"/>
  <c r="AB16" i="27"/>
  <c r="L45" i="27"/>
  <c r="L51" i="27" s="1"/>
  <c r="Y38" i="27"/>
  <c r="H32" i="27"/>
  <c r="K33" i="27" s="1"/>
  <c r="AB32" i="27"/>
  <c r="F41" i="27"/>
  <c r="AB24" i="27"/>
  <c r="Y10" i="27"/>
  <c r="AA14" i="27"/>
  <c r="N38" i="27"/>
  <c r="Q39" i="27" s="1"/>
  <c r="AA34" i="27"/>
  <c r="AC16" i="27"/>
  <c r="AC18" i="27"/>
  <c r="H14" i="27"/>
  <c r="L44" i="27"/>
  <c r="L50" i="27" s="1"/>
  <c r="Y36" i="27"/>
  <c r="AB22" i="27"/>
  <c r="G10" i="27"/>
  <c r="AB26" i="27"/>
  <c r="AC32" i="27"/>
  <c r="M47" i="27"/>
  <c r="Z10" i="27"/>
  <c r="AA18" i="27"/>
  <c r="AA26" i="27"/>
  <c r="H28" i="27"/>
  <c r="O17" i="48"/>
  <c r="AH12" i="48"/>
  <c r="AI12" i="48" s="1"/>
  <c r="V65" i="48"/>
  <c r="W55" i="48"/>
  <c r="AE63" i="48"/>
  <c r="AE70" i="48" s="1"/>
  <c r="AH54" i="48"/>
  <c r="AF62" i="48"/>
  <c r="AF69" i="48" s="1"/>
  <c r="W52" i="48"/>
  <c r="AH51" i="48"/>
  <c r="G62" i="48"/>
  <c r="G69" i="48" s="1"/>
  <c r="B51" i="48"/>
  <c r="H52" i="48"/>
  <c r="B54" i="48"/>
  <c r="P63" i="48"/>
  <c r="P70" i="48" s="1"/>
  <c r="O65" i="48"/>
  <c r="B16" i="48"/>
  <c r="A16" i="48" s="1"/>
  <c r="K37" i="111"/>
  <c r="E45" i="111"/>
  <c r="E51" i="111" s="1"/>
  <c r="H46" i="111"/>
  <c r="H52" i="111" s="1"/>
  <c r="K39" i="111"/>
  <c r="H48" i="111"/>
  <c r="K11" i="111"/>
  <c r="P50" i="105"/>
  <c r="R50" i="105" s="1"/>
  <c r="P47" i="105"/>
  <c r="R47" i="105" s="1"/>
  <c r="P44" i="105"/>
  <c r="R44" i="105" s="1"/>
  <c r="P41" i="105"/>
  <c r="R41" i="105" s="1"/>
  <c r="P38" i="105"/>
  <c r="R38" i="105" s="1"/>
  <c r="P26" i="105"/>
  <c r="R26" i="105" s="1"/>
  <c r="O50" i="105"/>
  <c r="Q50" i="105" s="1"/>
  <c r="O41" i="105"/>
  <c r="Q41" i="105" s="1"/>
  <c r="O35" i="105"/>
  <c r="Q35" i="105" s="1"/>
  <c r="O29" i="105"/>
  <c r="Q29" i="105" s="1"/>
  <c r="O23" i="105"/>
  <c r="Q23" i="105" s="1"/>
  <c r="E63" i="105"/>
  <c r="E70" i="105" s="1"/>
  <c r="O54" i="105"/>
  <c r="Q54" i="105" s="1"/>
  <c r="O51" i="105"/>
  <c r="Q51" i="105" s="1"/>
  <c r="E62" i="105"/>
  <c r="E69" i="105" s="1"/>
  <c r="P20" i="105"/>
  <c r="R20" i="105" s="1"/>
  <c r="O20" i="105"/>
  <c r="Q20" i="105" s="1"/>
  <c r="I16" i="105"/>
  <c r="O15" i="105"/>
  <c r="Q15" i="105" s="1"/>
  <c r="I12" i="105"/>
  <c r="I13" i="105" s="1"/>
  <c r="O13" i="105" s="1"/>
  <c r="Q13" i="105" s="1"/>
  <c r="E65" i="105"/>
  <c r="O37" i="105"/>
  <c r="Q37" i="105" s="1"/>
  <c r="O19" i="105"/>
  <c r="Q19" i="105" s="1"/>
  <c r="O34" i="105"/>
  <c r="Q34" i="105" s="1"/>
  <c r="D65" i="105"/>
  <c r="D63" i="105"/>
  <c r="D70" i="105" s="1"/>
  <c r="O49" i="105"/>
  <c r="Q49" i="105" s="1"/>
  <c r="O46" i="105"/>
  <c r="Q46" i="105" s="1"/>
  <c r="O43" i="105"/>
  <c r="Q43" i="105" s="1"/>
  <c r="O31" i="105"/>
  <c r="Q31" i="105" s="1"/>
  <c r="D62" i="105"/>
  <c r="D69" i="105" s="1"/>
  <c r="O25" i="105"/>
  <c r="Q25" i="105" s="1"/>
  <c r="O28" i="105"/>
  <c r="Q28" i="105" s="1"/>
  <c r="O40" i="105"/>
  <c r="Q40" i="105" s="1"/>
  <c r="O22" i="105"/>
  <c r="Q22" i="105" s="1"/>
  <c r="L38" i="107"/>
  <c r="L36" i="107"/>
  <c r="H47" i="107"/>
  <c r="H53" i="107" s="1"/>
  <c r="H38" i="107"/>
  <c r="L50" i="107"/>
  <c r="H50" i="107"/>
  <c r="E59" i="137"/>
  <c r="I18" i="137"/>
  <c r="M18" i="137"/>
  <c r="L18" i="137"/>
  <c r="J18" i="137"/>
  <c r="K18" i="137"/>
  <c r="H18" i="137"/>
  <c r="E55" i="137"/>
  <c r="N18" i="137"/>
  <c r="N35" i="114"/>
  <c r="K35" i="114"/>
  <c r="J35" i="114"/>
  <c r="N33" i="114"/>
  <c r="K33" i="114"/>
  <c r="J33" i="114"/>
  <c r="N31" i="114"/>
  <c r="AK43" i="114"/>
  <c r="J31" i="114"/>
  <c r="O29" i="114"/>
  <c r="N29" i="114"/>
  <c r="AJ43" i="114"/>
  <c r="AJ37" i="114"/>
  <c r="AJ46" i="114" s="1"/>
  <c r="AO43" i="114"/>
  <c r="N27" i="114"/>
  <c r="K27" i="114"/>
  <c r="J27" i="114"/>
  <c r="AI43" i="114"/>
  <c r="O23" i="114"/>
  <c r="M21" i="114"/>
  <c r="Q19" i="114"/>
  <c r="Q17" i="114"/>
  <c r="P17" i="114"/>
  <c r="M17" i="114"/>
  <c r="Q13" i="114"/>
  <c r="AE39" i="114"/>
  <c r="AE47" i="114" s="1"/>
  <c r="AE43" i="114"/>
  <c r="AB43" i="114"/>
  <c r="AA43" i="114"/>
  <c r="Z43" i="114"/>
  <c r="X43" i="114"/>
  <c r="N37" i="116"/>
  <c r="AY25" i="116"/>
  <c r="AF43" i="116"/>
  <c r="I39" i="116"/>
  <c r="H37" i="116"/>
  <c r="L37" i="116"/>
  <c r="J37" i="116"/>
  <c r="M39" i="116"/>
  <c r="Z47" i="116"/>
  <c r="Z53" i="116" s="1"/>
  <c r="Q39" i="116"/>
  <c r="AD47" i="116"/>
  <c r="AD53" i="116" s="1"/>
  <c r="J39" i="116"/>
  <c r="W47" i="116"/>
  <c r="W53" i="116" s="1"/>
  <c r="R39" i="116"/>
  <c r="AE47" i="116"/>
  <c r="AE53" i="116" s="1"/>
  <c r="K39" i="116"/>
  <c r="X47" i="116"/>
  <c r="X53" i="116" s="1"/>
  <c r="N39" i="116"/>
  <c r="AA47" i="116"/>
  <c r="AA53" i="116" s="1"/>
  <c r="P39" i="116"/>
  <c r="AC47" i="116"/>
  <c r="AC53" i="116" s="1"/>
  <c r="G39" i="116"/>
  <c r="T47" i="116"/>
  <c r="T53" i="116" s="1"/>
  <c r="O39" i="116"/>
  <c r="AB47" i="116"/>
  <c r="AB53" i="116" s="1"/>
  <c r="Q37" i="116"/>
  <c r="AD46" i="116"/>
  <c r="AD52" i="116" s="1"/>
  <c r="P37" i="116"/>
  <c r="AC46" i="116"/>
  <c r="AC52" i="116" s="1"/>
  <c r="K37" i="116"/>
  <c r="I37" i="116"/>
  <c r="AX25" i="116"/>
  <c r="S43" i="116"/>
  <c r="H39" i="115"/>
  <c r="H47" i="115" s="1"/>
  <c r="H53" i="115" s="1"/>
  <c r="AU39" i="115"/>
  <c r="AX35" i="115"/>
  <c r="AX33" i="115"/>
  <c r="W46" i="115"/>
  <c r="W52" i="115" s="1"/>
  <c r="AU37" i="115"/>
  <c r="AX15" i="115"/>
  <c r="AG49" i="115"/>
  <c r="AV11" i="115"/>
  <c r="T49" i="115"/>
  <c r="AU11" i="115"/>
  <c r="AB43" i="12"/>
  <c r="AC43" i="12" s="1"/>
  <c r="AB25" i="12"/>
  <c r="AC25" i="12" s="1"/>
  <c r="AB38" i="12"/>
  <c r="AC38" i="12" s="1"/>
  <c r="AB50" i="12"/>
  <c r="AC50" i="12" s="1"/>
  <c r="AB44" i="12"/>
  <c r="AC44" i="12" s="1"/>
  <c r="AB32" i="12"/>
  <c r="AC32" i="12" s="1"/>
  <c r="AB26" i="12"/>
  <c r="AC26" i="12" s="1"/>
  <c r="B26" i="12"/>
  <c r="A26" i="12" s="1"/>
  <c r="B19" i="12"/>
  <c r="A19" i="12" s="1"/>
  <c r="J17" i="12"/>
  <c r="I17" i="12"/>
  <c r="AB49" i="12"/>
  <c r="AC49" i="12" s="1"/>
  <c r="AB40" i="12"/>
  <c r="AC40" i="12" s="1"/>
  <c r="AB28" i="12"/>
  <c r="AC28" i="12" s="1"/>
  <c r="AB16" i="12"/>
  <c r="AC16" i="12" s="1"/>
  <c r="B28" i="12"/>
  <c r="A28" i="12" s="1"/>
  <c r="B22" i="12"/>
  <c r="A22" i="12" s="1"/>
  <c r="B16" i="12"/>
  <c r="A16" i="12" s="1"/>
  <c r="L17" i="12"/>
  <c r="K17" i="12"/>
  <c r="B12" i="12"/>
  <c r="Z61" i="17"/>
  <c r="W61" i="17"/>
  <c r="AA38" i="17"/>
  <c r="AA45" i="17" s="1"/>
  <c r="X60" i="17"/>
  <c r="AD61" i="17" s="1"/>
  <c r="U36" i="17"/>
  <c r="AD37" i="17" s="1"/>
  <c r="O60" i="17"/>
  <c r="I60" i="17"/>
  <c r="L36" i="17"/>
  <c r="L10" i="17"/>
  <c r="J61" i="17"/>
  <c r="AA10" i="17"/>
  <c r="AA60" i="17"/>
  <c r="AA36" i="17"/>
  <c r="AA44" i="17" s="1"/>
  <c r="AA41" i="17"/>
  <c r="X38" i="17"/>
  <c r="X36" i="17"/>
  <c r="V61" i="17"/>
  <c r="X41" i="17"/>
  <c r="V47" i="17"/>
  <c r="V50" i="17"/>
  <c r="V42" i="17"/>
  <c r="U38" i="17"/>
  <c r="AD39" i="17" s="1"/>
  <c r="U41" i="17"/>
  <c r="AD42" i="17" s="1"/>
  <c r="U60" i="17"/>
  <c r="U10" i="17"/>
  <c r="AD11" i="17" s="1"/>
  <c r="O10" i="17"/>
  <c r="M61" i="17"/>
  <c r="O36" i="17"/>
  <c r="O41" i="17"/>
  <c r="O38" i="17"/>
  <c r="O45" i="17" s="1"/>
  <c r="L41" i="17"/>
  <c r="L42" i="17" s="1"/>
  <c r="L60" i="17"/>
  <c r="R61" i="17" s="1"/>
  <c r="H45" i="17"/>
  <c r="H51" i="17" s="1"/>
  <c r="G45" i="17"/>
  <c r="G51" i="17" s="1"/>
  <c r="I41" i="17"/>
  <c r="R42" i="17" s="1"/>
  <c r="I38" i="17"/>
  <c r="R39" i="17" s="1"/>
  <c r="X10" i="17"/>
  <c r="I10" i="17"/>
  <c r="R11" i="17" s="1"/>
  <c r="Q38" i="109"/>
  <c r="R38" i="109" s="1"/>
  <c r="Q50" i="109"/>
  <c r="R50" i="109" s="1"/>
  <c r="Q29" i="109"/>
  <c r="R29" i="109" s="1"/>
  <c r="D65" i="109"/>
  <c r="D72" i="109" s="1"/>
  <c r="E65" i="109"/>
  <c r="E72" i="109" s="1"/>
  <c r="Q52" i="109"/>
  <c r="R52" i="109" s="1"/>
  <c r="E64" i="109"/>
  <c r="E71" i="109" s="1"/>
  <c r="L64" i="109"/>
  <c r="L71" i="109" s="1"/>
  <c r="D64" i="109"/>
  <c r="D71" i="109" s="1"/>
  <c r="D67" i="109"/>
  <c r="Q13" i="109"/>
  <c r="R13" i="109" s="1"/>
  <c r="E67" i="109"/>
  <c r="O67" i="109"/>
  <c r="T43" i="77"/>
  <c r="U43" i="77" s="1"/>
  <c r="I17" i="77"/>
  <c r="O17" i="77"/>
  <c r="T48" i="77"/>
  <c r="U48" i="77" s="1"/>
  <c r="E54" i="77"/>
  <c r="O56" i="77" s="1"/>
  <c r="T40" i="77"/>
  <c r="U40" i="77" s="1"/>
  <c r="T36" i="77"/>
  <c r="U36" i="77" s="1"/>
  <c r="E51" i="77"/>
  <c r="I53" i="77" s="1"/>
  <c r="R64" i="77"/>
  <c r="R71" i="77" s="1"/>
  <c r="S63" i="77"/>
  <c r="S70" i="77" s="1"/>
  <c r="F64" i="77"/>
  <c r="F71" i="77" s="1"/>
  <c r="S67" i="77"/>
  <c r="M61" i="77"/>
  <c r="T33" i="77"/>
  <c r="U33" i="77" s="1"/>
  <c r="T27" i="77"/>
  <c r="U27" i="77" s="1"/>
  <c r="T24" i="77"/>
  <c r="U24" i="77" s="1"/>
  <c r="T21" i="77"/>
  <c r="U21" i="77" s="1"/>
  <c r="T18" i="77"/>
  <c r="U18" i="77" s="1"/>
  <c r="I66" i="77"/>
  <c r="M66" i="77"/>
  <c r="Q66" i="77"/>
  <c r="F66" i="77"/>
  <c r="U15" i="77"/>
  <c r="P17" i="77"/>
  <c r="L17" i="77"/>
  <c r="J17" i="77"/>
  <c r="K17" i="77"/>
  <c r="N17" i="77"/>
  <c r="G37" i="119"/>
  <c r="G35" i="119"/>
  <c r="N35" i="119" s="1"/>
  <c r="E44" i="119"/>
  <c r="E50" i="119" s="1"/>
  <c r="E43" i="119"/>
  <c r="E49" i="119" s="1"/>
  <c r="G40" i="119"/>
  <c r="N23" i="119"/>
  <c r="O23" i="119" s="1"/>
  <c r="G9" i="119"/>
  <c r="N9" i="119" s="1"/>
  <c r="E46" i="119"/>
  <c r="I14" i="74"/>
  <c r="J14" i="74" s="1"/>
  <c r="I20" i="74"/>
  <c r="J20" i="74" s="1"/>
  <c r="I24" i="74"/>
  <c r="J24" i="74" s="1"/>
  <c r="E12" i="74"/>
  <c r="E50" i="74" s="1"/>
  <c r="I36" i="74"/>
  <c r="J36" i="74" s="1"/>
  <c r="I32" i="74"/>
  <c r="J32" i="74" s="1"/>
  <c r="E47" i="74"/>
  <c r="E53" i="74" s="1"/>
  <c r="I39" i="74"/>
  <c r="J39" i="74" s="1"/>
  <c r="I30" i="74"/>
  <c r="J30" i="74" s="1"/>
  <c r="I37" i="74"/>
  <c r="J37" i="74" s="1"/>
  <c r="E46" i="74"/>
  <c r="E52" i="74" s="1"/>
  <c r="I28" i="74"/>
  <c r="J28" i="74" s="1"/>
  <c r="I22" i="74"/>
  <c r="J22" i="74" s="1"/>
  <c r="F12" i="74"/>
  <c r="F50" i="74" s="1"/>
  <c r="I18" i="74"/>
  <c r="J18" i="74" s="1"/>
  <c r="I16" i="74"/>
  <c r="J16" i="74" s="1"/>
  <c r="G12" i="74"/>
  <c r="G50" i="74" s="1"/>
  <c r="I11" i="74"/>
  <c r="J11" i="74" s="1"/>
  <c r="E49" i="74"/>
  <c r="F41" i="132"/>
  <c r="F39" i="132"/>
  <c r="F13" i="132"/>
  <c r="F50" i="132" s="1"/>
  <c r="H55" i="131"/>
  <c r="I56" i="131"/>
  <c r="E55" i="131"/>
  <c r="E58" i="131"/>
  <c r="G71" i="131"/>
  <c r="G72" i="131"/>
  <c r="D72" i="131"/>
  <c r="D71" i="131"/>
  <c r="I59" i="131"/>
  <c r="I72" i="131"/>
  <c r="I71" i="131"/>
  <c r="H72" i="131"/>
  <c r="H71" i="131"/>
  <c r="H58" i="131"/>
  <c r="I58" i="131"/>
  <c r="I68" i="131"/>
  <c r="E68" i="131"/>
  <c r="E16" i="131"/>
  <c r="E69" i="131" s="1"/>
  <c r="H68" i="131"/>
  <c r="H16" i="131"/>
  <c r="H69" i="131" s="1"/>
  <c r="P15" i="43"/>
  <c r="O33" i="114"/>
  <c r="L17" i="111"/>
  <c r="L27" i="111"/>
  <c r="D42" i="111"/>
  <c r="I43" i="111" s="1"/>
  <c r="L25" i="111"/>
  <c r="AA62" i="42"/>
  <c r="AA69" i="42" s="1"/>
  <c r="G62" i="42"/>
  <c r="G69" i="42" s="1"/>
  <c r="T62" i="42"/>
  <c r="T69" i="42" s="1"/>
  <c r="P62" i="42"/>
  <c r="P69" i="42" s="1"/>
  <c r="X62" i="42"/>
  <c r="X69" i="42" s="1"/>
  <c r="V62" i="42"/>
  <c r="V69" i="42" s="1"/>
  <c r="W62" i="42"/>
  <c r="W69" i="42" s="1"/>
  <c r="K62" i="42"/>
  <c r="K69" i="42" s="1"/>
  <c r="S62" i="42"/>
  <c r="S69" i="42" s="1"/>
  <c r="L62" i="42"/>
  <c r="L69" i="42" s="1"/>
  <c r="N62" i="42"/>
  <c r="N69" i="42" s="1"/>
  <c r="H62" i="42"/>
  <c r="H69" i="42" s="1"/>
  <c r="Q62" i="42"/>
  <c r="Q69" i="42" s="1"/>
  <c r="Y62" i="42"/>
  <c r="Y69" i="42" s="1"/>
  <c r="O62" i="42"/>
  <c r="O69" i="42" s="1"/>
  <c r="U62" i="42"/>
  <c r="U69" i="42" s="1"/>
  <c r="M62" i="42"/>
  <c r="M69" i="42" s="1"/>
  <c r="I62" i="42"/>
  <c r="I69" i="42" s="1"/>
  <c r="R62" i="42"/>
  <c r="R69" i="42" s="1"/>
  <c r="Z62" i="42"/>
  <c r="Z69" i="42" s="1"/>
  <c r="N61" i="42"/>
  <c r="N68" i="42" s="1"/>
  <c r="U61" i="42"/>
  <c r="U68" i="42" s="1"/>
  <c r="Z61" i="42"/>
  <c r="Z68" i="42" s="1"/>
  <c r="W61" i="42"/>
  <c r="W68" i="42" s="1"/>
  <c r="K61" i="42"/>
  <c r="K68" i="42" s="1"/>
  <c r="M61" i="42"/>
  <c r="M68" i="42" s="1"/>
  <c r="L61" i="42"/>
  <c r="L68" i="42" s="1"/>
  <c r="Q61" i="42"/>
  <c r="Q68" i="42" s="1"/>
  <c r="Y61" i="42"/>
  <c r="Y68" i="42" s="1"/>
  <c r="V61" i="42"/>
  <c r="V68" i="42" s="1"/>
  <c r="G61" i="42"/>
  <c r="G68" i="42" s="1"/>
  <c r="H61" i="42"/>
  <c r="H68" i="42" s="1"/>
  <c r="AA61" i="42"/>
  <c r="AA68" i="42" s="1"/>
  <c r="E61" i="42"/>
  <c r="E68" i="42" s="1"/>
  <c r="O61" i="42"/>
  <c r="O68" i="42" s="1"/>
  <c r="R61" i="42"/>
  <c r="R68" i="42" s="1"/>
  <c r="I61" i="42"/>
  <c r="I68" i="42" s="1"/>
  <c r="S61" i="42"/>
  <c r="S68" i="42" s="1"/>
  <c r="T61" i="42"/>
  <c r="T68" i="42" s="1"/>
  <c r="P61" i="42"/>
  <c r="P68" i="42" s="1"/>
  <c r="X61" i="42"/>
  <c r="X68" i="42" s="1"/>
  <c r="P13" i="42"/>
  <c r="P66" i="42" s="1"/>
  <c r="P64" i="42"/>
  <c r="M65" i="42"/>
  <c r="M64" i="42"/>
  <c r="Y49" i="100"/>
  <c r="AI12" i="100"/>
  <c r="AO12" i="100" s="1"/>
  <c r="P13" i="100"/>
  <c r="P50" i="100" s="1"/>
  <c r="T13" i="100"/>
  <c r="T50" i="100" s="1"/>
  <c r="N13" i="100"/>
  <c r="N50" i="100" s="1"/>
  <c r="E13" i="100"/>
  <c r="E50" i="100" s="1"/>
  <c r="O13" i="100"/>
  <c r="O50" i="100" s="1"/>
  <c r="F13" i="100"/>
  <c r="F50" i="100" s="1"/>
  <c r="S13" i="100"/>
  <c r="S50" i="100" s="1"/>
  <c r="R13" i="100"/>
  <c r="R50" i="100" s="1"/>
  <c r="Y13" i="100"/>
  <c r="Y50" i="100" s="1"/>
  <c r="O41" i="100"/>
  <c r="M41" i="100"/>
  <c r="AI40" i="100"/>
  <c r="AO40" i="100" s="1"/>
  <c r="H13" i="100"/>
  <c r="H50" i="100" s="1"/>
  <c r="V13" i="100"/>
  <c r="V50" i="100" s="1"/>
  <c r="Y41" i="100"/>
  <c r="AA13" i="100"/>
  <c r="AA50" i="100" s="1"/>
  <c r="G13" i="100"/>
  <c r="G50" i="100" s="1"/>
  <c r="Z13" i="100"/>
  <c r="Z50" i="100" s="1"/>
  <c r="G41" i="100"/>
  <c r="G39" i="100"/>
  <c r="U13" i="100"/>
  <c r="U50" i="100" s="1"/>
  <c r="AA41" i="100"/>
  <c r="Q49" i="100"/>
  <c r="E49" i="100"/>
  <c r="U47" i="100"/>
  <c r="U53" i="100" s="1"/>
  <c r="M46" i="100"/>
  <c r="M52" i="100" s="1"/>
  <c r="E46" i="100"/>
  <c r="E52" i="100" s="1"/>
  <c r="D49" i="100"/>
  <c r="AF38" i="100"/>
  <c r="AL38" i="100" s="1"/>
  <c r="AA39" i="100"/>
  <c r="Z39" i="100"/>
  <c r="AG38" i="100"/>
  <c r="AM38" i="100" s="1"/>
  <c r="U49" i="100"/>
  <c r="U46" i="100"/>
  <c r="U52" i="100" s="1"/>
  <c r="Q47" i="100"/>
  <c r="Q53" i="100" s="1"/>
  <c r="M47" i="100"/>
  <c r="M53" i="100" s="1"/>
  <c r="D47" i="100"/>
  <c r="D53" i="100" s="1"/>
  <c r="N39" i="100"/>
  <c r="AH40" i="100"/>
  <c r="AN40" i="100" s="1"/>
  <c r="Q13" i="100"/>
  <c r="Q50" i="100" s="1"/>
  <c r="E39" i="100"/>
  <c r="AI38" i="100"/>
  <c r="AO38" i="100" s="1"/>
  <c r="Y39" i="100"/>
  <c r="N41" i="100"/>
  <c r="X13" i="100"/>
  <c r="X50" i="100" s="1"/>
  <c r="Q46" i="100"/>
  <c r="Q52" i="100" s="1"/>
  <c r="D46" i="100"/>
  <c r="D52" i="100" s="1"/>
  <c r="E47" i="100"/>
  <c r="E53" i="100" s="1"/>
  <c r="F41" i="100"/>
  <c r="M13" i="100"/>
  <c r="M50" i="100" s="1"/>
  <c r="AB13" i="100"/>
  <c r="AB50" i="100" s="1"/>
  <c r="AD40" i="100"/>
  <c r="AJ40" i="100" s="1"/>
  <c r="O39" i="100"/>
  <c r="F39" i="100"/>
  <c r="Z41" i="100"/>
  <c r="AH459" i="24"/>
  <c r="AC227" i="24"/>
  <c r="Z224" i="24"/>
  <c r="Z231" i="24" s="1"/>
  <c r="AD398" i="24"/>
  <c r="AD405" i="24" s="1"/>
  <c r="AA459" i="24"/>
  <c r="AE399" i="24"/>
  <c r="AE406" i="24" s="1"/>
  <c r="AC111" i="24"/>
  <c r="AC112" i="24"/>
  <c r="AC113" i="24"/>
  <c r="AG53" i="24"/>
  <c r="AG54" i="24"/>
  <c r="AG285" i="24"/>
  <c r="AG286" i="24"/>
  <c r="AA283" i="24"/>
  <c r="AA290" i="24" s="1"/>
  <c r="Y54" i="24"/>
  <c r="AF340" i="24"/>
  <c r="Z53" i="24"/>
  <c r="Z108" i="24"/>
  <c r="Z115" i="24" s="1"/>
  <c r="AE166" i="24"/>
  <c r="AE173" i="24" s="1"/>
  <c r="AC343" i="24"/>
  <c r="AC344" i="24"/>
  <c r="AC345" i="24"/>
  <c r="AE398" i="24"/>
  <c r="AE405" i="24" s="1"/>
  <c r="AE459" i="24"/>
  <c r="AE461" i="24"/>
  <c r="AC51" i="24"/>
  <c r="AC58" i="24" s="1"/>
  <c r="AD167" i="24"/>
  <c r="AD174" i="24" s="1"/>
  <c r="AD399" i="24"/>
  <c r="AD406" i="24" s="1"/>
  <c r="Y343" i="24"/>
  <c r="AG340" i="24"/>
  <c r="AG347" i="24" s="1"/>
  <c r="X108" i="24"/>
  <c r="X115" i="24" s="1"/>
  <c r="X401" i="24"/>
  <c r="AA402" i="24"/>
  <c r="AG402" i="24"/>
  <c r="AA285" i="24"/>
  <c r="AA287" i="24"/>
  <c r="AA286" i="24"/>
  <c r="AC282" i="24"/>
  <c r="AC289" i="24" s="1"/>
  <c r="AF398" i="24"/>
  <c r="AH343" i="24"/>
  <c r="AH344" i="24"/>
  <c r="AE50" i="24"/>
  <c r="AE57" i="24" s="1"/>
  <c r="AA50" i="24"/>
  <c r="AA57" i="24" s="1"/>
  <c r="AB169" i="24"/>
  <c r="AB170" i="24"/>
  <c r="AB108" i="24"/>
  <c r="AB115" i="24" s="1"/>
  <c r="AA166" i="24"/>
  <c r="AA173" i="24" s="1"/>
  <c r="AC224" i="24"/>
  <c r="AC231" i="24" s="1"/>
  <c r="AE343" i="24"/>
  <c r="AE345" i="24"/>
  <c r="AB109" i="24"/>
  <c r="AB116" i="24" s="1"/>
  <c r="Z225" i="24"/>
  <c r="Z232" i="24" s="1"/>
  <c r="AE225" i="24"/>
  <c r="AE232" i="24" s="1"/>
  <c r="AH225" i="24"/>
  <c r="AH232" i="24" s="1"/>
  <c r="Y227" i="24"/>
  <c r="AF341" i="24"/>
  <c r="Y398" i="24"/>
  <c r="Y405" i="24" s="1"/>
  <c r="AH456" i="24"/>
  <c r="AH463" i="24" s="1"/>
  <c r="Y457" i="24"/>
  <c r="Y464" i="24" s="1"/>
  <c r="AC285" i="24"/>
  <c r="AC286" i="24"/>
  <c r="AC287" i="24"/>
  <c r="X283" i="24"/>
  <c r="X290" i="24" s="1"/>
  <c r="AG283" i="24"/>
  <c r="AG290" i="24" s="1"/>
  <c r="AH460" i="24"/>
  <c r="AE228" i="24"/>
  <c r="AB55" i="24"/>
  <c r="AD170" i="24"/>
  <c r="AA403" i="24"/>
  <c r="AA460" i="24"/>
  <c r="AD402" i="24"/>
  <c r="AF457" i="24"/>
  <c r="AE112" i="24"/>
  <c r="AB50" i="24"/>
  <c r="AB57" i="24" s="1"/>
  <c r="AE53" i="24"/>
  <c r="AE54" i="24"/>
  <c r="AE55" i="24"/>
  <c r="AA227" i="24"/>
  <c r="AE401" i="24"/>
  <c r="AE403" i="24"/>
  <c r="AA398" i="24"/>
  <c r="AA405" i="24" s="1"/>
  <c r="AA51" i="24"/>
  <c r="AA58" i="24" s="1"/>
  <c r="AE109" i="24"/>
  <c r="AE116" i="24" s="1"/>
  <c r="AB225" i="24"/>
  <c r="AB232" i="24" s="1"/>
  <c r="Y167" i="24"/>
  <c r="Y174" i="24" s="1"/>
  <c r="AF104" i="24"/>
  <c r="Z111" i="24"/>
  <c r="Z112" i="24"/>
  <c r="AG50" i="24"/>
  <c r="AG57" i="24" s="1"/>
  <c r="X285" i="24"/>
  <c r="AE286" i="24"/>
  <c r="Z282" i="24"/>
  <c r="Z289" i="24" s="1"/>
  <c r="AF399" i="24"/>
  <c r="AH111" i="24"/>
  <c r="AC53" i="24"/>
  <c r="AC54" i="24"/>
  <c r="AA343" i="24"/>
  <c r="AA344" i="24"/>
  <c r="AC401" i="24"/>
  <c r="AC402" i="24"/>
  <c r="Z51" i="24"/>
  <c r="Z58" i="24" s="1"/>
  <c r="Z109" i="24"/>
  <c r="Z116" i="24" s="1"/>
  <c r="AA167" i="24"/>
  <c r="AA174" i="24" s="1"/>
  <c r="AA341" i="24"/>
  <c r="AA348" i="24" s="1"/>
  <c r="AA399" i="24"/>
  <c r="AA406" i="24" s="1"/>
  <c r="AD457" i="24"/>
  <c r="AD464" i="24" s="1"/>
  <c r="AG167" i="24"/>
  <c r="AG174" i="24" s="1"/>
  <c r="Y166" i="24"/>
  <c r="Y173" i="24" s="1"/>
  <c r="AF167" i="24"/>
  <c r="Y401" i="24"/>
  <c r="Y399" i="24"/>
  <c r="Y406" i="24" s="1"/>
  <c r="AA111" i="24"/>
  <c r="AA112" i="24"/>
  <c r="AA113" i="24"/>
  <c r="X169" i="24"/>
  <c r="AG170" i="24"/>
  <c r="X456" i="24"/>
  <c r="X463" i="24" s="1"/>
  <c r="AF50" i="24"/>
  <c r="AD169" i="24"/>
  <c r="AE108" i="24"/>
  <c r="AE115" i="24" s="1"/>
  <c r="AC166" i="24"/>
  <c r="AC173" i="24" s="1"/>
  <c r="AE224" i="24"/>
  <c r="AE231" i="24" s="1"/>
  <c r="AC340" i="24"/>
  <c r="AC347" i="24" s="1"/>
  <c r="AA340" i="24"/>
  <c r="AA347" i="24" s="1"/>
  <c r="Z401" i="24"/>
  <c r="Z402" i="24"/>
  <c r="AC459" i="24"/>
  <c r="AC461" i="24"/>
  <c r="AE51" i="24"/>
  <c r="AE58" i="24" s="1"/>
  <c r="AC109" i="24"/>
  <c r="AC116" i="24" s="1"/>
  <c r="AC167" i="24"/>
  <c r="AC174" i="24" s="1"/>
  <c r="AD456" i="24"/>
  <c r="AD463" i="24" s="1"/>
  <c r="AA457" i="24"/>
  <c r="AA464" i="24" s="1"/>
  <c r="AH167" i="24"/>
  <c r="AH174" i="24" s="1"/>
  <c r="AG166" i="24"/>
  <c r="AG173" i="24" s="1"/>
  <c r="Y341" i="24"/>
  <c r="Y348" i="24" s="1"/>
  <c r="AH398" i="24"/>
  <c r="AH405" i="24" s="1"/>
  <c r="AG456" i="24"/>
  <c r="AG463" i="24" s="1"/>
  <c r="AF456" i="24"/>
  <c r="O14" i="24"/>
  <c r="Q14" i="24" s="1"/>
  <c r="Y53" i="24"/>
  <c r="AD55" i="24"/>
  <c r="AA55" i="24"/>
  <c r="AG108" i="24"/>
  <c r="AG115" i="24" s="1"/>
  <c r="X51" i="24"/>
  <c r="X58" i="24" s="1"/>
  <c r="X111" i="24"/>
  <c r="AD112" i="24"/>
  <c r="AG112" i="24"/>
  <c r="X224" i="24"/>
  <c r="X231" i="24" s="1"/>
  <c r="X341" i="24"/>
  <c r="X348" i="24" s="1"/>
  <c r="X459" i="24"/>
  <c r="AB460" i="24"/>
  <c r="AD460" i="24"/>
  <c r="AG460" i="24"/>
  <c r="AC283" i="24"/>
  <c r="AC290" i="24" s="1"/>
  <c r="AC228" i="24"/>
  <c r="Z170" i="24"/>
  <c r="Z54" i="24"/>
  <c r="AH112" i="24"/>
  <c r="AH228" i="24"/>
  <c r="AB402" i="24"/>
  <c r="AA170" i="24"/>
  <c r="AA345" i="24"/>
  <c r="AE460" i="24"/>
  <c r="AF46" i="24"/>
  <c r="AF394" i="24"/>
  <c r="Z286" i="24"/>
  <c r="AF283" i="24"/>
  <c r="AB286" i="24"/>
  <c r="AH286" i="24"/>
  <c r="AF278" i="24"/>
  <c r="AF220" i="24"/>
  <c r="AF336" i="24"/>
  <c r="AF452" i="24"/>
  <c r="AH21" i="126"/>
  <c r="Y42" i="126"/>
  <c r="AC42" i="126"/>
  <c r="AH33" i="126"/>
  <c r="AG19" i="126"/>
  <c r="Q42" i="126"/>
  <c r="U42" i="126"/>
  <c r="AB42" i="126"/>
  <c r="P42" i="126"/>
  <c r="AH13" i="126"/>
  <c r="X42" i="126"/>
  <c r="W42" i="126"/>
  <c r="AH25" i="126"/>
  <c r="AG31" i="126"/>
  <c r="AG35" i="126"/>
  <c r="AG13" i="126"/>
  <c r="AH15" i="126"/>
  <c r="AG29" i="126"/>
  <c r="AH17" i="126"/>
  <c r="AA42" i="126"/>
  <c r="AB46" i="126"/>
  <c r="Y46" i="126"/>
  <c r="S42" i="126"/>
  <c r="U45" i="126"/>
  <c r="U46" i="126"/>
  <c r="AG23" i="126"/>
  <c r="AH19" i="126"/>
  <c r="AH27" i="126"/>
  <c r="AG27" i="126"/>
  <c r="AH23" i="126"/>
  <c r="AH29" i="126"/>
  <c r="AH35" i="126"/>
  <c r="T42" i="126"/>
  <c r="AG15" i="126"/>
  <c r="Z42" i="126"/>
  <c r="Z46" i="126"/>
  <c r="AH31" i="126"/>
  <c r="AG17" i="126"/>
  <c r="R42" i="126"/>
  <c r="P45" i="126"/>
  <c r="R45" i="126"/>
  <c r="AG33" i="126"/>
  <c r="Q45" i="27"/>
  <c r="I10" i="27"/>
  <c r="J36" i="27"/>
  <c r="W41" i="27"/>
  <c r="K20" i="27"/>
  <c r="N36" i="27"/>
  <c r="P48" i="27"/>
  <c r="H26" i="27"/>
  <c r="G38" i="27"/>
  <c r="H12" i="27"/>
  <c r="F38" i="27"/>
  <c r="I38" i="27"/>
  <c r="J10" i="27"/>
  <c r="W10" i="27"/>
  <c r="J38" i="27"/>
  <c r="J41" i="27"/>
  <c r="N41" i="27"/>
  <c r="Q36" i="27"/>
  <c r="H22" i="27"/>
  <c r="W36" i="27"/>
  <c r="G41" i="27"/>
  <c r="T41" i="27"/>
  <c r="N10" i="27"/>
  <c r="Q11" i="27" s="1"/>
  <c r="T10" i="27"/>
  <c r="Q41" i="27"/>
  <c r="P46" i="126"/>
  <c r="T45" i="126"/>
  <c r="AR43" i="114"/>
  <c r="R11" i="116"/>
  <c r="H39" i="116"/>
  <c r="K11" i="116"/>
  <c r="AT13" i="116"/>
  <c r="AW13" i="116" s="1"/>
  <c r="AF37" i="116"/>
  <c r="AM38" i="116" s="1"/>
  <c r="L39" i="116"/>
  <c r="AT31" i="116"/>
  <c r="AW31" i="116" s="1"/>
  <c r="AF11" i="116"/>
  <c r="AM12" i="116" s="1"/>
  <c r="N11" i="116"/>
  <c r="Q11" i="116"/>
  <c r="AT33" i="116"/>
  <c r="R35" i="114"/>
  <c r="S11" i="116"/>
  <c r="U12" i="116" s="1"/>
  <c r="G11" i="116"/>
  <c r="M11" i="116"/>
  <c r="O11" i="116"/>
  <c r="L11" i="116"/>
  <c r="AU39" i="116"/>
  <c r="R37" i="116"/>
  <c r="AT35" i="116"/>
  <c r="AW35" i="116" s="1"/>
  <c r="AT27" i="116"/>
  <c r="AV11" i="116"/>
  <c r="AT19" i="116"/>
  <c r="AW19" i="116" s="1"/>
  <c r="M37" i="116"/>
  <c r="H23" i="114"/>
  <c r="AF39" i="116"/>
  <c r="AQ40" i="116" s="1"/>
  <c r="AU37" i="116"/>
  <c r="AT25" i="116"/>
  <c r="AU11" i="116"/>
  <c r="AT21" i="116"/>
  <c r="AW21" i="116" s="1"/>
  <c r="AV37" i="116"/>
  <c r="AT17" i="116"/>
  <c r="AV39" i="116"/>
  <c r="G37" i="116"/>
  <c r="AT29" i="116"/>
  <c r="AW29" i="116" s="1"/>
  <c r="AT23" i="116"/>
  <c r="AW23" i="116" s="1"/>
  <c r="AT15" i="116"/>
  <c r="AW15" i="116" s="1"/>
  <c r="Q25" i="114"/>
  <c r="H29" i="114"/>
  <c r="J39" i="115"/>
  <c r="W47" i="115"/>
  <c r="W53" i="115" s="1"/>
  <c r="AN12" i="115"/>
  <c r="AI49" i="115"/>
  <c r="P37" i="115"/>
  <c r="P46" i="115" s="1"/>
  <c r="AC46" i="115"/>
  <c r="AC52" i="115" s="1"/>
  <c r="K39" i="115"/>
  <c r="K47" i="115" s="1"/>
  <c r="K53" i="115" s="1"/>
  <c r="X47" i="115"/>
  <c r="X53" i="115" s="1"/>
  <c r="K37" i="115"/>
  <c r="K46" i="115" s="1"/>
  <c r="K52" i="115" s="1"/>
  <c r="X46" i="115"/>
  <c r="X52" i="115" s="1"/>
  <c r="U46" i="115"/>
  <c r="U52" i="115" s="1"/>
  <c r="O37" i="115"/>
  <c r="O46" i="115" s="1"/>
  <c r="AB46" i="115"/>
  <c r="AB52" i="115" s="1"/>
  <c r="N39" i="115"/>
  <c r="N47" i="115" s="1"/>
  <c r="N53" i="115" s="1"/>
  <c r="AA47" i="115"/>
  <c r="AA53" i="115" s="1"/>
  <c r="R39" i="115"/>
  <c r="R47" i="115" s="1"/>
  <c r="R53" i="115" s="1"/>
  <c r="J37" i="115"/>
  <c r="F33" i="115"/>
  <c r="M37" i="115"/>
  <c r="M46" i="115" s="1"/>
  <c r="M43" i="115"/>
  <c r="F21" i="115"/>
  <c r="F35" i="115"/>
  <c r="O43" i="115"/>
  <c r="I43" i="115"/>
  <c r="AF43" i="115"/>
  <c r="AL44" i="115" s="1"/>
  <c r="AL50" i="115" s="1"/>
  <c r="L11" i="115"/>
  <c r="L49" i="115" s="1"/>
  <c r="Q11" i="115"/>
  <c r="R37" i="115"/>
  <c r="R46" i="115" s="1"/>
  <c r="R52" i="115" s="1"/>
  <c r="AE46" i="115"/>
  <c r="AE52" i="115" s="1"/>
  <c r="K49" i="115"/>
  <c r="G43" i="115"/>
  <c r="Q37" i="115"/>
  <c r="Q46" i="115" s="1"/>
  <c r="AD46" i="115"/>
  <c r="AD52" i="115" s="1"/>
  <c r="P39" i="115"/>
  <c r="P47" i="115" s="1"/>
  <c r="AC47" i="115"/>
  <c r="AC53" i="115" s="1"/>
  <c r="T46" i="115"/>
  <c r="T52" i="115" s="1"/>
  <c r="L39" i="115"/>
  <c r="L47" i="115" s="1"/>
  <c r="L53" i="115" s="1"/>
  <c r="Y47" i="115"/>
  <c r="Y53" i="115" s="1"/>
  <c r="I37" i="115"/>
  <c r="I46" i="115" s="1"/>
  <c r="V46" i="115"/>
  <c r="V52" i="115" s="1"/>
  <c r="N37" i="115"/>
  <c r="N46" i="115" s="1"/>
  <c r="N52" i="115" s="1"/>
  <c r="AA46" i="115"/>
  <c r="AA52" i="115" s="1"/>
  <c r="M39" i="115"/>
  <c r="M47" i="115" s="1"/>
  <c r="Z47" i="115"/>
  <c r="Z53" i="115" s="1"/>
  <c r="F29" i="115"/>
  <c r="F31" i="115"/>
  <c r="O11" i="115"/>
  <c r="J11" i="115"/>
  <c r="P43" i="115"/>
  <c r="J43" i="115"/>
  <c r="R11" i="115"/>
  <c r="R49" i="115" s="1"/>
  <c r="Q43" i="115"/>
  <c r="N11" i="115"/>
  <c r="N49" i="115" s="1"/>
  <c r="AQ46" i="114"/>
  <c r="H11" i="115"/>
  <c r="H49" i="115" s="1"/>
  <c r="O39" i="115"/>
  <c r="O47" i="115" s="1"/>
  <c r="F23" i="115"/>
  <c r="J19" i="114"/>
  <c r="N19" i="114"/>
  <c r="J23" i="114"/>
  <c r="AV23" i="114"/>
  <c r="AU27" i="114"/>
  <c r="AV27" i="114"/>
  <c r="AV29" i="114"/>
  <c r="AU31" i="114"/>
  <c r="AV31" i="114"/>
  <c r="AV33" i="114"/>
  <c r="AV35" i="114"/>
  <c r="G39" i="115"/>
  <c r="G37" i="115"/>
  <c r="G46" i="115" s="1"/>
  <c r="S39" i="115"/>
  <c r="AC40" i="115" s="1"/>
  <c r="AV15" i="114"/>
  <c r="AV17" i="114"/>
  <c r="AU19" i="114"/>
  <c r="J25" i="114"/>
  <c r="W43" i="114"/>
  <c r="AF13" i="114"/>
  <c r="AV13" i="114"/>
  <c r="S15" i="114"/>
  <c r="AU15" i="114"/>
  <c r="I25" i="114"/>
  <c r="V43" i="114"/>
  <c r="M15" i="114"/>
  <c r="AI46" i="114"/>
  <c r="AI39" i="114"/>
  <c r="AI47" i="114" s="1"/>
  <c r="T43" i="114"/>
  <c r="AU25" i="114"/>
  <c r="AG43" i="114"/>
  <c r="AV25" i="114"/>
  <c r="G29" i="114"/>
  <c r="AU29" i="114"/>
  <c r="G33" i="114"/>
  <c r="AU33" i="114"/>
  <c r="G35" i="114"/>
  <c r="AU35" i="114"/>
  <c r="AF19" i="114"/>
  <c r="AG20" i="114" s="1"/>
  <c r="AV19" i="114"/>
  <c r="P25" i="114"/>
  <c r="AC43" i="114"/>
  <c r="AU17" i="114"/>
  <c r="AU13" i="114"/>
  <c r="J15" i="114"/>
  <c r="AU21" i="114"/>
  <c r="AV21" i="114"/>
  <c r="AU23" i="114"/>
  <c r="L63" i="12"/>
  <c r="L62" i="12"/>
  <c r="Y59" i="12"/>
  <c r="B33" i="12"/>
  <c r="A33" i="12" s="1"/>
  <c r="B15" i="12"/>
  <c r="A15" i="12" s="1"/>
  <c r="Y12" i="12"/>
  <c r="S58" i="12"/>
  <c r="B40" i="12"/>
  <c r="A40" i="12" s="1"/>
  <c r="B44" i="12"/>
  <c r="A44" i="12" s="1"/>
  <c r="B31" i="12"/>
  <c r="A31" i="12" s="1"/>
  <c r="B32" i="12"/>
  <c r="A32" i="12" s="1"/>
  <c r="AB22" i="12"/>
  <c r="AC22" i="12" s="1"/>
  <c r="AB34" i="12"/>
  <c r="AC34" i="12" s="1"/>
  <c r="B50" i="12"/>
  <c r="A50" i="12" s="1"/>
  <c r="AB19" i="12"/>
  <c r="AC19" i="12" s="1"/>
  <c r="AB46" i="12"/>
  <c r="AC46" i="12" s="1"/>
  <c r="B46" i="12"/>
  <c r="A46" i="12" s="1"/>
  <c r="B41" i="12"/>
  <c r="A41" i="12" s="1"/>
  <c r="AB35" i="12"/>
  <c r="AC35" i="12" s="1"/>
  <c r="F51" i="12"/>
  <c r="Y62" i="12"/>
  <c r="Y69" i="12" s="1"/>
  <c r="S54" i="12"/>
  <c r="S55" i="12" s="1"/>
  <c r="AB47" i="12"/>
  <c r="AC47" i="12" s="1"/>
  <c r="B25" i="12"/>
  <c r="A25" i="12" s="1"/>
  <c r="B37" i="12"/>
  <c r="A37" i="12" s="1"/>
  <c r="B38" i="12"/>
  <c r="A38" i="12" s="1"/>
  <c r="F54" i="12"/>
  <c r="F55" i="12" s="1"/>
  <c r="S51" i="12"/>
  <c r="S52" i="12" s="1"/>
  <c r="B23" i="12"/>
  <c r="A23" i="12" s="1"/>
  <c r="B49" i="12"/>
  <c r="A49" i="12" s="1"/>
  <c r="L57" i="43"/>
  <c r="L66" i="43" s="1"/>
  <c r="X68" i="43"/>
  <c r="I68" i="43"/>
  <c r="L61" i="43"/>
  <c r="N57" i="43"/>
  <c r="N66" i="43" s="1"/>
  <c r="L54" i="43"/>
  <c r="L65" i="43" s="1"/>
  <c r="M57" i="43"/>
  <c r="M66" i="43" s="1"/>
  <c r="H68" i="43"/>
  <c r="P61" i="43"/>
  <c r="O57" i="43"/>
  <c r="O66" i="43" s="1"/>
  <c r="M15" i="43"/>
  <c r="P54" i="43"/>
  <c r="P65" i="43" s="1"/>
  <c r="O61" i="43"/>
  <c r="P57" i="43"/>
  <c r="P66" i="43" s="1"/>
  <c r="Z61" i="43"/>
  <c r="J12" i="42"/>
  <c r="J65" i="42" s="1"/>
  <c r="F65" i="42"/>
  <c r="I12" i="42"/>
  <c r="I65" i="42" s="1"/>
  <c r="AG37" i="114"/>
  <c r="Q15" i="114"/>
  <c r="S23" i="114"/>
  <c r="T24" i="114" s="1"/>
  <c r="I35" i="114"/>
  <c r="Y45" i="126"/>
  <c r="AF17" i="114"/>
  <c r="S19" i="114"/>
  <c r="I19" i="114"/>
  <c r="V11" i="114"/>
  <c r="AF23" i="114"/>
  <c r="AA46" i="126"/>
  <c r="R21" i="114"/>
  <c r="AA11" i="114"/>
  <c r="J21" i="114"/>
  <c r="AB45" i="126"/>
  <c r="AC11" i="114"/>
  <c r="AF29" i="114"/>
  <c r="AG30" i="114" s="1"/>
  <c r="N15" i="114"/>
  <c r="I23" i="114"/>
  <c r="AF25" i="114"/>
  <c r="AG26" i="114" s="1"/>
  <c r="Q45" i="126"/>
  <c r="S45" i="126"/>
  <c r="T37" i="114"/>
  <c r="AG39" i="114"/>
  <c r="G31" i="114"/>
  <c r="T39" i="114"/>
  <c r="AF33" i="114"/>
  <c r="H25" i="114"/>
  <c r="AQ11" i="114"/>
  <c r="M19" i="114"/>
  <c r="H19" i="114"/>
  <c r="M23" i="114"/>
  <c r="AN37" i="114"/>
  <c r="AN46" i="114" s="1"/>
  <c r="AJ39" i="114"/>
  <c r="AJ47" i="114" s="1"/>
  <c r="O35" i="114"/>
  <c r="AN39" i="114"/>
  <c r="AN47" i="114" s="1"/>
  <c r="R33" i="114"/>
  <c r="I21" i="114"/>
  <c r="N25" i="114"/>
  <c r="I29" i="114"/>
  <c r="M33" i="114"/>
  <c r="P33" i="114"/>
  <c r="N23" i="114"/>
  <c r="AG11" i="114"/>
  <c r="AL11" i="114"/>
  <c r="P15" i="114"/>
  <c r="AP11" i="114"/>
  <c r="K17" i="114"/>
  <c r="O17" i="114"/>
  <c r="AB11" i="114"/>
  <c r="R17" i="114"/>
  <c r="AE11" i="114"/>
  <c r="K31" i="114"/>
  <c r="AK39" i="114"/>
  <c r="AK47" i="114" s="1"/>
  <c r="O31" i="114"/>
  <c r="AO39" i="114"/>
  <c r="AO47" i="114" s="1"/>
  <c r="M35" i="114"/>
  <c r="S35" i="114"/>
  <c r="Q35" i="114"/>
  <c r="L35" i="114"/>
  <c r="AL39" i="114"/>
  <c r="AJ11" i="114"/>
  <c r="J13" i="114"/>
  <c r="N13" i="114"/>
  <c r="R13" i="114"/>
  <c r="R31" i="114"/>
  <c r="AF21" i="130"/>
  <c r="AG21" i="126"/>
  <c r="AE21" i="130"/>
  <c r="AA45" i="126"/>
  <c r="X46" i="126"/>
  <c r="X45" i="126"/>
  <c r="AC46" i="126"/>
  <c r="AC45" i="126"/>
  <c r="I15" i="114"/>
  <c r="G19" i="114"/>
  <c r="O19" i="114"/>
  <c r="AO11" i="114"/>
  <c r="S21" i="114"/>
  <c r="G21" i="114"/>
  <c r="N21" i="114"/>
  <c r="Q21" i="114"/>
  <c r="AD11" i="114"/>
  <c r="I33" i="114"/>
  <c r="V39" i="114"/>
  <c r="V47" i="114" s="1"/>
  <c r="N17" i="114"/>
  <c r="X11" i="114"/>
  <c r="K15" i="114"/>
  <c r="AI11" i="114"/>
  <c r="AF15" i="114"/>
  <c r="AF21" i="114"/>
  <c r="AH11" i="114"/>
  <c r="H21" i="114"/>
  <c r="R23" i="114"/>
  <c r="M25" i="114"/>
  <c r="S25" i="114"/>
  <c r="I27" i="114"/>
  <c r="V37" i="114"/>
  <c r="V46" i="114" s="1"/>
  <c r="Z37" i="114"/>
  <c r="Z46" i="114" s="1"/>
  <c r="M27" i="114"/>
  <c r="AD37" i="114"/>
  <c r="AD46" i="114" s="1"/>
  <c r="AL37" i="114"/>
  <c r="U37" i="114"/>
  <c r="U46" i="114" s="1"/>
  <c r="H31" i="114"/>
  <c r="Y39" i="114"/>
  <c r="Y47" i="114" s="1"/>
  <c r="L31" i="114"/>
  <c r="AC39" i="114"/>
  <c r="AC47" i="114" s="1"/>
  <c r="P31" i="114"/>
  <c r="AH39" i="114"/>
  <c r="AH47" i="114" s="1"/>
  <c r="AF31" i="114"/>
  <c r="AG32" i="114" s="1"/>
  <c r="AR11" i="114"/>
  <c r="G17" i="114"/>
  <c r="S17" i="114"/>
  <c r="J17" i="114"/>
  <c r="W11" i="114"/>
  <c r="I17" i="114"/>
  <c r="AM11" i="114"/>
  <c r="Q23" i="114"/>
  <c r="Y37" i="114"/>
  <c r="Y46" i="114" s="1"/>
  <c r="L27" i="114"/>
  <c r="AC37" i="114"/>
  <c r="AC46" i="114" s="1"/>
  <c r="AF27" i="114"/>
  <c r="AH37" i="114"/>
  <c r="AH46" i="114" s="1"/>
  <c r="H27" i="114"/>
  <c r="AK37" i="114"/>
  <c r="AK46" i="114" s="1"/>
  <c r="O27" i="114"/>
  <c r="AO37" i="114"/>
  <c r="AO46" i="114" s="1"/>
  <c r="S29" i="114"/>
  <c r="X39" i="114"/>
  <c r="X47" i="114" s="1"/>
  <c r="X37" i="114"/>
  <c r="X46" i="114" s="1"/>
  <c r="K29" i="114"/>
  <c r="AE37" i="114"/>
  <c r="AE46" i="114" s="1"/>
  <c r="R29" i="114"/>
  <c r="L33" i="114"/>
  <c r="AF35" i="114"/>
  <c r="AG36" i="114" s="1"/>
  <c r="AB39" i="114"/>
  <c r="AB47" i="114" s="1"/>
  <c r="AM39" i="114"/>
  <c r="AM47" i="114" s="1"/>
  <c r="AP39" i="114"/>
  <c r="AP47" i="114" s="1"/>
  <c r="P35" i="114"/>
  <c r="T46" i="126"/>
  <c r="Z11" i="114"/>
  <c r="M13" i="114"/>
  <c r="O25" i="114"/>
  <c r="G25" i="114"/>
  <c r="K25" i="114"/>
  <c r="S27" i="114"/>
  <c r="G27" i="114"/>
  <c r="R27" i="114"/>
  <c r="AR37" i="114"/>
  <c r="AR46" i="114" s="1"/>
  <c r="J29" i="114"/>
  <c r="W39" i="114"/>
  <c r="AA37" i="114"/>
  <c r="AA46" i="114" s="1"/>
  <c r="AA39" i="114"/>
  <c r="AA47" i="114" s="1"/>
  <c r="AD39" i="114"/>
  <c r="AD47" i="114" s="1"/>
  <c r="Q29" i="114"/>
  <c r="L29" i="114"/>
  <c r="AR39" i="114"/>
  <c r="AR47" i="114" s="1"/>
  <c r="K19" i="114"/>
  <c r="I13" i="114"/>
  <c r="G23" i="114"/>
  <c r="K23" i="114"/>
  <c r="R25" i="114"/>
  <c r="W37" i="114"/>
  <c r="AQ39" i="114"/>
  <c r="AQ47" i="114" s="1"/>
  <c r="Z39" i="114"/>
  <c r="Z47" i="114" s="1"/>
  <c r="Q33" i="114"/>
  <c r="AK11" i="114"/>
  <c r="I31" i="114"/>
  <c r="M17" i="77"/>
  <c r="T46" i="77"/>
  <c r="U46" i="77" s="1"/>
  <c r="W12" i="42"/>
  <c r="W65" i="42" s="1"/>
  <c r="V12" i="42"/>
  <c r="V65" i="42" s="1"/>
  <c r="H12" i="42"/>
  <c r="H65" i="42" s="1"/>
  <c r="AA13" i="42"/>
  <c r="AA66" i="42" s="1"/>
  <c r="U13" i="42"/>
  <c r="U66" i="42" s="1"/>
  <c r="Z13" i="42"/>
  <c r="Z66" i="42" s="1"/>
  <c r="AA12" i="42"/>
  <c r="AA65" i="42" s="1"/>
  <c r="N13" i="42"/>
  <c r="G12" i="42"/>
  <c r="G65" i="42" s="1"/>
  <c r="V13" i="42"/>
  <c r="V66" i="42" s="1"/>
  <c r="K12" i="42"/>
  <c r="K65" i="42" s="1"/>
  <c r="T12" i="42"/>
  <c r="T65" i="42" s="1"/>
  <c r="R12" i="42"/>
  <c r="R65" i="42" s="1"/>
  <c r="Z12" i="42"/>
  <c r="Z65" i="42" s="1"/>
  <c r="U12" i="42"/>
  <c r="U65" i="42" s="1"/>
  <c r="X12" i="42"/>
  <c r="X65" i="42" s="1"/>
  <c r="O12" i="42"/>
  <c r="O65" i="42" s="1"/>
  <c r="X13" i="42"/>
  <c r="X66" i="42" s="1"/>
  <c r="S12" i="42"/>
  <c r="S65" i="42" s="1"/>
  <c r="L65" i="42"/>
  <c r="Q12" i="42"/>
  <c r="Q65" i="42" s="1"/>
  <c r="W13" i="42"/>
  <c r="W66" i="42" s="1"/>
  <c r="O13" i="42"/>
  <c r="O66" i="42" s="1"/>
  <c r="Q13" i="42"/>
  <c r="Q66" i="42" s="1"/>
  <c r="N12" i="42"/>
  <c r="N65" i="42" s="1"/>
  <c r="Y12" i="42"/>
  <c r="Y65" i="42" s="1"/>
  <c r="S13" i="42"/>
  <c r="P12" i="42"/>
  <c r="P65" i="42" s="1"/>
  <c r="R13" i="42"/>
  <c r="R66" i="42" s="1"/>
  <c r="Y13" i="42"/>
  <c r="Y66" i="42" s="1"/>
  <c r="AV36" i="115" l="1"/>
  <c r="AY36" i="115" s="1"/>
  <c r="AT26" i="115"/>
  <c r="AW26" i="115" s="1"/>
  <c r="AV14" i="116"/>
  <c r="AY14" i="116" s="1"/>
  <c r="AV18" i="116"/>
  <c r="AY18" i="116" s="1"/>
  <c r="AV22" i="115"/>
  <c r="AY22" i="115" s="1"/>
  <c r="AU26" i="115"/>
  <c r="AX26" i="115" s="1"/>
  <c r="AT20" i="115"/>
  <c r="AW20" i="115" s="1"/>
  <c r="AM32" i="114"/>
  <c r="AH32" i="114"/>
  <c r="AO32" i="114"/>
  <c r="AK32" i="114"/>
  <c r="AJ32" i="114"/>
  <c r="AP32" i="114"/>
  <c r="AL32" i="114"/>
  <c r="AR32" i="114"/>
  <c r="AN32" i="114"/>
  <c r="AI32" i="114"/>
  <c r="AQ32" i="114"/>
  <c r="AV32" i="115"/>
  <c r="AY32" i="115" s="1"/>
  <c r="AV30" i="115"/>
  <c r="AY30" i="115" s="1"/>
  <c r="AN30" i="114"/>
  <c r="AM30" i="114"/>
  <c r="AL30" i="114"/>
  <c r="AK30" i="114"/>
  <c r="AR30" i="114"/>
  <c r="AJ30" i="114"/>
  <c r="AQ30" i="114"/>
  <c r="AI30" i="114"/>
  <c r="AP30" i="114"/>
  <c r="AH30" i="114"/>
  <c r="AO30" i="114"/>
  <c r="AV28" i="115"/>
  <c r="AY28" i="115" s="1"/>
  <c r="AV26" i="115"/>
  <c r="AY26" i="115" s="1"/>
  <c r="AL26" i="114"/>
  <c r="AH26" i="114"/>
  <c r="AQ26" i="114"/>
  <c r="AK26" i="114"/>
  <c r="AO26" i="114"/>
  <c r="AN26" i="114"/>
  <c r="AP26" i="114"/>
  <c r="AM26" i="114"/>
  <c r="AR26" i="114"/>
  <c r="AJ26" i="114"/>
  <c r="AI26" i="114"/>
  <c r="AV24" i="115"/>
  <c r="AY24" i="115" s="1"/>
  <c r="AP18" i="114"/>
  <c r="AR18" i="114"/>
  <c r="AN18" i="114"/>
  <c r="AO18" i="114"/>
  <c r="AM18" i="114"/>
  <c r="AJ18" i="114"/>
  <c r="AH18" i="114"/>
  <c r="AQ18" i="114"/>
  <c r="AI18" i="114"/>
  <c r="AL18" i="114"/>
  <c r="AK18" i="114"/>
  <c r="AG18" i="114"/>
  <c r="AK14" i="114"/>
  <c r="AN14" i="114"/>
  <c r="AM14" i="114"/>
  <c r="AL14" i="114"/>
  <c r="AI14" i="114"/>
  <c r="AH14" i="114"/>
  <c r="AR14" i="114"/>
  <c r="AJ14" i="114"/>
  <c r="AQ14" i="114"/>
  <c r="AP14" i="114"/>
  <c r="AO14" i="114"/>
  <c r="AK12" i="115"/>
  <c r="AG14" i="114"/>
  <c r="AG12" i="115"/>
  <c r="AV14" i="115"/>
  <c r="AY14" i="115" s="1"/>
  <c r="AB30" i="114"/>
  <c r="AD30" i="114"/>
  <c r="Z30" i="114"/>
  <c r="Y30" i="114"/>
  <c r="X30" i="114"/>
  <c r="AA30" i="114"/>
  <c r="V30" i="114"/>
  <c r="AC30" i="114"/>
  <c r="U30" i="114"/>
  <c r="AE30" i="114"/>
  <c r="W30" i="114"/>
  <c r="T30" i="114"/>
  <c r="G30" i="115"/>
  <c r="L30" i="115"/>
  <c r="J30" i="115"/>
  <c r="M30" i="115"/>
  <c r="R30" i="115"/>
  <c r="N30" i="115"/>
  <c r="K30" i="115"/>
  <c r="O30" i="115"/>
  <c r="H30" i="115"/>
  <c r="P30" i="115"/>
  <c r="I30" i="115"/>
  <c r="Q30" i="115"/>
  <c r="X47" i="17"/>
  <c r="AM12" i="118"/>
  <c r="AH34" i="129"/>
  <c r="AL34" i="129" s="1"/>
  <c r="AH32" i="129"/>
  <c r="AL32" i="129" s="1"/>
  <c r="AH30" i="129"/>
  <c r="AL30" i="129" s="1"/>
  <c r="AH26" i="129"/>
  <c r="AL26" i="129" s="1"/>
  <c r="AH24" i="129"/>
  <c r="AL24" i="129" s="1"/>
  <c r="AH22" i="129"/>
  <c r="AL22" i="129" s="1"/>
  <c r="AH20" i="129"/>
  <c r="AL20" i="129" s="1"/>
  <c r="AH18" i="129"/>
  <c r="AL18" i="129" s="1"/>
  <c r="AH16" i="129"/>
  <c r="AL16" i="129" s="1"/>
  <c r="R14" i="126"/>
  <c r="T14" i="126"/>
  <c r="S14" i="126"/>
  <c r="U14" i="126"/>
  <c r="P14" i="126"/>
  <c r="Q14" i="126"/>
  <c r="O14" i="126"/>
  <c r="J14" i="105"/>
  <c r="R48" i="17"/>
  <c r="X45" i="17"/>
  <c r="X51" i="17" s="1"/>
  <c r="AD48" i="17"/>
  <c r="X44" i="17"/>
  <c r="X50" i="17" s="1"/>
  <c r="L44" i="17"/>
  <c r="L50" i="17" s="1"/>
  <c r="L45" i="17"/>
  <c r="L51" i="17" s="1"/>
  <c r="L11" i="17"/>
  <c r="G53" i="12"/>
  <c r="F52" i="12"/>
  <c r="Q56" i="109"/>
  <c r="R56" i="109" s="1"/>
  <c r="E72" i="131"/>
  <c r="T10" i="123"/>
  <c r="S8" i="123"/>
  <c r="V11" i="123"/>
  <c r="G10" i="123"/>
  <c r="Z10" i="123"/>
  <c r="AF10" i="123" s="1"/>
  <c r="T10" i="140"/>
  <c r="S8" i="140"/>
  <c r="V11" i="140"/>
  <c r="G10" i="140"/>
  <c r="Z10" i="140"/>
  <c r="AF10" i="140" s="1"/>
  <c r="T10" i="124"/>
  <c r="S8" i="124"/>
  <c r="V11" i="124"/>
  <c r="G10" i="124"/>
  <c r="Z10" i="124"/>
  <c r="AF10" i="124" s="1"/>
  <c r="T10" i="121"/>
  <c r="S8" i="121"/>
  <c r="V11" i="121"/>
  <c r="G10" i="121"/>
  <c r="Z10" i="121"/>
  <c r="T10" i="122"/>
  <c r="S8" i="122"/>
  <c r="G10" i="122"/>
  <c r="V11" i="122"/>
  <c r="Z10" i="122"/>
  <c r="T10" i="139"/>
  <c r="S8" i="139"/>
  <c r="V11" i="139"/>
  <c r="G10" i="139"/>
  <c r="Z10" i="139"/>
  <c r="AF10" i="139" s="1"/>
  <c r="T10" i="125"/>
  <c r="S8" i="125"/>
  <c r="V11" i="125"/>
  <c r="G10" i="125"/>
  <c r="Z10" i="125"/>
  <c r="AF10" i="125" s="1"/>
  <c r="AI40" i="116"/>
  <c r="AJ40" i="116"/>
  <c r="AP40" i="116"/>
  <c r="AR40" i="116"/>
  <c r="AM40" i="116"/>
  <c r="AH40" i="116"/>
  <c r="AO40" i="116"/>
  <c r="AG40" i="116"/>
  <c r="AL40" i="116"/>
  <c r="AN40" i="116"/>
  <c r="AK40" i="116"/>
  <c r="AF46" i="116"/>
  <c r="AP38" i="116"/>
  <c r="AH38" i="116"/>
  <c r="AO38" i="116"/>
  <c r="AG38" i="116"/>
  <c r="AN38" i="116"/>
  <c r="AI38" i="116"/>
  <c r="AQ38" i="116"/>
  <c r="AL38" i="116"/>
  <c r="AK38" i="116"/>
  <c r="AR38" i="116"/>
  <c r="AJ38" i="116"/>
  <c r="AL28" i="114"/>
  <c r="AK28" i="114"/>
  <c r="AR28" i="114"/>
  <c r="AJ28" i="114"/>
  <c r="AQ28" i="114"/>
  <c r="AI28" i="114"/>
  <c r="AP28" i="114"/>
  <c r="AH28" i="114"/>
  <c r="AO28" i="114"/>
  <c r="AG28" i="114"/>
  <c r="AN28" i="114"/>
  <c r="AM28" i="114"/>
  <c r="AN22" i="114"/>
  <c r="AP22" i="114"/>
  <c r="AM22" i="114"/>
  <c r="AH22" i="114"/>
  <c r="AL22" i="114"/>
  <c r="AK22" i="114"/>
  <c r="AQ22" i="114"/>
  <c r="AO22" i="114"/>
  <c r="AJ22" i="114"/>
  <c r="AI22" i="114"/>
  <c r="AR22" i="114"/>
  <c r="AG22" i="114"/>
  <c r="AJ20" i="114"/>
  <c r="AK20" i="114"/>
  <c r="AQ20" i="114"/>
  <c r="AM20" i="114"/>
  <c r="AI20" i="114"/>
  <c r="AL20" i="114"/>
  <c r="AR20" i="114"/>
  <c r="AP20" i="114"/>
  <c r="AH20" i="114"/>
  <c r="AO20" i="114"/>
  <c r="AN20" i="114"/>
  <c r="AL12" i="116"/>
  <c r="AJ12" i="116"/>
  <c r="AO12" i="116"/>
  <c r="AG12" i="116"/>
  <c r="AN12" i="116"/>
  <c r="AI12" i="116"/>
  <c r="AK12" i="116"/>
  <c r="AQ12" i="116"/>
  <c r="AR12" i="116"/>
  <c r="AH12" i="116"/>
  <c r="AP12" i="116"/>
  <c r="AR16" i="114"/>
  <c r="AM16" i="114"/>
  <c r="AH16" i="114"/>
  <c r="AO16" i="114"/>
  <c r="AQ16" i="114"/>
  <c r="AL16" i="114"/>
  <c r="AK16" i="114"/>
  <c r="AI16" i="114"/>
  <c r="AN16" i="114"/>
  <c r="AJ16" i="114"/>
  <c r="AP16" i="114"/>
  <c r="AG16" i="114"/>
  <c r="P47" i="116"/>
  <c r="P53" i="116" s="1"/>
  <c r="J47" i="116"/>
  <c r="J53" i="116" s="1"/>
  <c r="I47" i="116"/>
  <c r="I53" i="116" s="1"/>
  <c r="Z40" i="116"/>
  <c r="W40" i="116"/>
  <c r="L47" i="116"/>
  <c r="L53" i="116" s="1"/>
  <c r="N47" i="116"/>
  <c r="N53" i="116" s="1"/>
  <c r="Q47" i="116"/>
  <c r="Q53" i="116" s="1"/>
  <c r="T40" i="116"/>
  <c r="AB40" i="116"/>
  <c r="X40" i="116"/>
  <c r="O47" i="116"/>
  <c r="O53" i="116" s="1"/>
  <c r="K47" i="116"/>
  <c r="K53" i="116" s="1"/>
  <c r="M47" i="116"/>
  <c r="M53" i="116" s="1"/>
  <c r="AA40" i="116"/>
  <c r="AD40" i="116"/>
  <c r="V40" i="116"/>
  <c r="AC40" i="116"/>
  <c r="G47" i="116"/>
  <c r="G53" i="116" s="1"/>
  <c r="R47" i="116"/>
  <c r="R53" i="116" s="1"/>
  <c r="U40" i="116"/>
  <c r="AE40" i="116"/>
  <c r="W38" i="116"/>
  <c r="Z38" i="116"/>
  <c r="Q46" i="116"/>
  <c r="Q52" i="116" s="1"/>
  <c r="AC38" i="116"/>
  <c r="N46" i="116"/>
  <c r="N52" i="116" s="1"/>
  <c r="AB38" i="116"/>
  <c r="R46" i="116"/>
  <c r="R52" i="116" s="1"/>
  <c r="T38" i="116"/>
  <c r="G46" i="116"/>
  <c r="G52" i="116" s="1"/>
  <c r="I46" i="116"/>
  <c r="I52" i="116" s="1"/>
  <c r="J46" i="116"/>
  <c r="J52" i="116" s="1"/>
  <c r="X38" i="116"/>
  <c r="AE28" i="114"/>
  <c r="AA28" i="114"/>
  <c r="Z28" i="114"/>
  <c r="Y28" i="114"/>
  <c r="V28" i="114"/>
  <c r="W28" i="114"/>
  <c r="X28" i="114"/>
  <c r="U28" i="114"/>
  <c r="T28" i="114"/>
  <c r="AD28" i="114"/>
  <c r="AC28" i="114"/>
  <c r="AB28" i="114"/>
  <c r="K46" i="116"/>
  <c r="K52" i="116" s="1"/>
  <c r="L46" i="116"/>
  <c r="L52" i="116" s="1"/>
  <c r="V38" i="116"/>
  <c r="M46" i="116"/>
  <c r="M52" i="116" s="1"/>
  <c r="H46" i="116"/>
  <c r="H52" i="116" s="1"/>
  <c r="AE38" i="116"/>
  <c r="AA38" i="116"/>
  <c r="U38" i="116"/>
  <c r="P46" i="116"/>
  <c r="P52" i="116" s="1"/>
  <c r="O46" i="116"/>
  <c r="O52" i="116" s="1"/>
  <c r="AD38" i="116"/>
  <c r="Z26" i="114"/>
  <c r="AC26" i="114"/>
  <c r="Y26" i="114"/>
  <c r="U26" i="114"/>
  <c r="AD26" i="114"/>
  <c r="X26" i="114"/>
  <c r="AB26" i="114"/>
  <c r="AA26" i="114"/>
  <c r="AE26" i="114"/>
  <c r="T26" i="114"/>
  <c r="W26" i="114"/>
  <c r="V26" i="114"/>
  <c r="T22" i="114"/>
  <c r="Z22" i="114"/>
  <c r="W22" i="114"/>
  <c r="V22" i="114"/>
  <c r="Y22" i="114"/>
  <c r="AD22" i="114"/>
  <c r="AE22" i="114"/>
  <c r="AC22" i="114"/>
  <c r="AA22" i="114"/>
  <c r="U22" i="114"/>
  <c r="X22" i="114"/>
  <c r="AB22" i="114"/>
  <c r="Z20" i="114"/>
  <c r="U20" i="114"/>
  <c r="Y20" i="114"/>
  <c r="T20" i="114"/>
  <c r="AE20" i="114"/>
  <c r="W20" i="114"/>
  <c r="V20" i="114"/>
  <c r="AB20" i="114"/>
  <c r="AC20" i="114"/>
  <c r="X20" i="114"/>
  <c r="AA20" i="114"/>
  <c r="AD20" i="114"/>
  <c r="AB12" i="116"/>
  <c r="AE12" i="116"/>
  <c r="K49" i="116"/>
  <c r="W12" i="116"/>
  <c r="Q49" i="116"/>
  <c r="AC12" i="116"/>
  <c r="L49" i="116"/>
  <c r="N49" i="116"/>
  <c r="R49" i="116"/>
  <c r="AA12" i="116"/>
  <c r="O49" i="116"/>
  <c r="Z12" i="116"/>
  <c r="T12" i="116"/>
  <c r="M49" i="116"/>
  <c r="X12" i="116"/>
  <c r="G49" i="116"/>
  <c r="Y12" i="116"/>
  <c r="V12" i="116"/>
  <c r="AD12" i="116"/>
  <c r="AK36" i="114"/>
  <c r="AN36" i="114"/>
  <c r="AL36" i="114"/>
  <c r="AP36" i="114"/>
  <c r="AR36" i="114"/>
  <c r="AM36" i="114"/>
  <c r="AI36" i="114"/>
  <c r="AJ36" i="114"/>
  <c r="AH36" i="114"/>
  <c r="AQ36" i="114"/>
  <c r="AO36" i="114"/>
  <c r="AL46" i="114"/>
  <c r="AL52" i="114" s="1"/>
  <c r="AL47" i="114"/>
  <c r="AL53" i="114" s="1"/>
  <c r="AM38" i="115"/>
  <c r="AK38" i="115"/>
  <c r="AP38" i="115"/>
  <c r="AR38" i="115"/>
  <c r="AJ38" i="115"/>
  <c r="AQ38" i="115"/>
  <c r="AI38" i="115"/>
  <c r="AH38" i="115"/>
  <c r="AO38" i="115"/>
  <c r="AG38" i="115"/>
  <c r="AN38" i="115"/>
  <c r="AL38" i="115"/>
  <c r="AP34" i="114"/>
  <c r="AH34" i="114"/>
  <c r="AO34" i="114"/>
  <c r="AG34" i="114"/>
  <c r="AN34" i="114"/>
  <c r="AK34" i="114"/>
  <c r="AM34" i="114"/>
  <c r="AR34" i="114"/>
  <c r="AJ34" i="114"/>
  <c r="AQ34" i="114"/>
  <c r="AI34" i="114"/>
  <c r="AL34" i="114"/>
  <c r="AY37" i="115"/>
  <c r="AQ40" i="115"/>
  <c r="AI40" i="115"/>
  <c r="AP40" i="115"/>
  <c r="AH40" i="115"/>
  <c r="AO40" i="115"/>
  <c r="AG40" i="115"/>
  <c r="AN40" i="115"/>
  <c r="AM40" i="115"/>
  <c r="AK40" i="115"/>
  <c r="AR40" i="115"/>
  <c r="AJ40" i="115"/>
  <c r="AL40" i="115"/>
  <c r="AO12" i="115"/>
  <c r="AR12" i="115"/>
  <c r="AQ12" i="115"/>
  <c r="AM12" i="115"/>
  <c r="AH12" i="115"/>
  <c r="AP24" i="114"/>
  <c r="AK24" i="114"/>
  <c r="AR24" i="114"/>
  <c r="AO24" i="114"/>
  <c r="AI24" i="114"/>
  <c r="AQ24" i="114"/>
  <c r="AH24" i="114"/>
  <c r="AN24" i="114"/>
  <c r="AM24" i="114"/>
  <c r="AJ24" i="114"/>
  <c r="AL24" i="114"/>
  <c r="AP12" i="115"/>
  <c r="AG24" i="114"/>
  <c r="AJ12" i="115"/>
  <c r="AI12" i="115"/>
  <c r="AC36" i="114"/>
  <c r="AD36" i="114"/>
  <c r="T36" i="114"/>
  <c r="AB36" i="114"/>
  <c r="Z36" i="114"/>
  <c r="W36" i="114"/>
  <c r="Y36" i="114"/>
  <c r="X36" i="114"/>
  <c r="U36" i="114"/>
  <c r="AE36" i="114"/>
  <c r="AA36" i="114"/>
  <c r="V36" i="114"/>
  <c r="G36" i="115"/>
  <c r="M36" i="115"/>
  <c r="R36" i="115"/>
  <c r="N36" i="115"/>
  <c r="K36" i="115"/>
  <c r="O36" i="115"/>
  <c r="L36" i="115"/>
  <c r="H36" i="115"/>
  <c r="P36" i="115"/>
  <c r="I36" i="115"/>
  <c r="Q36" i="115"/>
  <c r="J36" i="115"/>
  <c r="Y34" i="114"/>
  <c r="T34" i="114"/>
  <c r="X34" i="114"/>
  <c r="AA34" i="114"/>
  <c r="AE34" i="114"/>
  <c r="AB34" i="114"/>
  <c r="W34" i="114"/>
  <c r="V34" i="114"/>
  <c r="U34" i="114"/>
  <c r="AC34" i="114"/>
  <c r="Z34" i="114"/>
  <c r="AD34" i="114"/>
  <c r="W47" i="114"/>
  <c r="W46" i="114"/>
  <c r="AC32" i="114"/>
  <c r="U32" i="114"/>
  <c r="AB32" i="114"/>
  <c r="T32" i="114"/>
  <c r="AD32" i="114"/>
  <c r="AA32" i="114"/>
  <c r="Z32" i="114"/>
  <c r="V32" i="114"/>
  <c r="Y32" i="114"/>
  <c r="X32" i="114"/>
  <c r="AE32" i="114"/>
  <c r="W32" i="114"/>
  <c r="U12" i="115"/>
  <c r="T12" i="115"/>
  <c r="T50" i="115" s="1"/>
  <c r="U24" i="114"/>
  <c r="AC24" i="114"/>
  <c r="AD24" i="114"/>
  <c r="V24" i="114"/>
  <c r="Z24" i="114"/>
  <c r="X24" i="114"/>
  <c r="W24" i="114"/>
  <c r="AB24" i="114"/>
  <c r="Y24" i="114"/>
  <c r="AE24" i="114"/>
  <c r="AA24" i="114"/>
  <c r="Y18" i="114"/>
  <c r="AA18" i="114"/>
  <c r="X18" i="114"/>
  <c r="AE18" i="114"/>
  <c r="W18" i="114"/>
  <c r="Z18" i="114"/>
  <c r="AD18" i="114"/>
  <c r="V18" i="114"/>
  <c r="AC18" i="114"/>
  <c r="U18" i="114"/>
  <c r="AB18" i="114"/>
  <c r="T18" i="114"/>
  <c r="AC16" i="114"/>
  <c r="U16" i="114"/>
  <c r="X16" i="114"/>
  <c r="AB16" i="114"/>
  <c r="T16" i="114"/>
  <c r="AA16" i="114"/>
  <c r="Z16" i="114"/>
  <c r="Y16" i="114"/>
  <c r="AE16" i="114"/>
  <c r="W16" i="114"/>
  <c r="AD16" i="114"/>
  <c r="V16" i="114"/>
  <c r="Y13" i="12"/>
  <c r="Y66" i="12" s="1"/>
  <c r="T13" i="12"/>
  <c r="U13" i="12"/>
  <c r="AA13" i="12"/>
  <c r="Z13" i="12"/>
  <c r="W13" i="12"/>
  <c r="S13" i="12"/>
  <c r="X13" i="12"/>
  <c r="Y56" i="12"/>
  <c r="V56" i="12"/>
  <c r="T56" i="12"/>
  <c r="W56" i="12"/>
  <c r="X56" i="12"/>
  <c r="U56" i="12"/>
  <c r="X53" i="12"/>
  <c r="T53" i="12"/>
  <c r="W53" i="12"/>
  <c r="U53" i="12"/>
  <c r="V53" i="12"/>
  <c r="Y53" i="12"/>
  <c r="AH14" i="48"/>
  <c r="AI14" i="48" s="1"/>
  <c r="AH28" i="129"/>
  <c r="AL28" i="129" s="1"/>
  <c r="AH14" i="129"/>
  <c r="AL14" i="129" s="1"/>
  <c r="X43" i="129"/>
  <c r="AC12" i="129"/>
  <c r="W12" i="129"/>
  <c r="Z12" i="129"/>
  <c r="Y12" i="129"/>
  <c r="AB12" i="129"/>
  <c r="X12" i="129"/>
  <c r="J48" i="129"/>
  <c r="H14" i="129"/>
  <c r="S12" i="129"/>
  <c r="J14" i="129"/>
  <c r="K48" i="129"/>
  <c r="G14" i="129"/>
  <c r="U12" i="129"/>
  <c r="P12" i="129"/>
  <c r="O12" i="129"/>
  <c r="M14" i="129"/>
  <c r="K14" i="129"/>
  <c r="I14" i="129"/>
  <c r="Q12" i="129"/>
  <c r="T12" i="129"/>
  <c r="AV22" i="116"/>
  <c r="AY22" i="116" s="1"/>
  <c r="AD52" i="114"/>
  <c r="AD49" i="114"/>
  <c r="S46" i="116"/>
  <c r="S52" i="116" s="1"/>
  <c r="I32" i="115"/>
  <c r="G32" i="115"/>
  <c r="Q32" i="115"/>
  <c r="O32" i="115"/>
  <c r="J32" i="115"/>
  <c r="H32" i="115"/>
  <c r="R32" i="115"/>
  <c r="P32" i="115"/>
  <c r="K32" i="115"/>
  <c r="L32" i="115"/>
  <c r="M32" i="115"/>
  <c r="N32" i="115"/>
  <c r="W40" i="115"/>
  <c r="Z40" i="115"/>
  <c r="U40" i="115"/>
  <c r="AB38" i="115"/>
  <c r="X38" i="115"/>
  <c r="V38" i="115"/>
  <c r="AE40" i="115"/>
  <c r="AD38" i="115"/>
  <c r="X40" i="115"/>
  <c r="V40" i="115"/>
  <c r="T38" i="115"/>
  <c r="W38" i="115"/>
  <c r="AB40" i="115"/>
  <c r="N34" i="115"/>
  <c r="R34" i="115"/>
  <c r="I34" i="115"/>
  <c r="G34" i="115"/>
  <c r="K34" i="115"/>
  <c r="O34" i="115"/>
  <c r="M34" i="115"/>
  <c r="H34" i="115"/>
  <c r="L34" i="115"/>
  <c r="P34" i="115"/>
  <c r="Q34" i="115"/>
  <c r="J34" i="115"/>
  <c r="AA40" i="115"/>
  <c r="AD40" i="115"/>
  <c r="Y40" i="115"/>
  <c r="T40" i="115"/>
  <c r="AC38" i="115"/>
  <c r="Y38" i="115"/>
  <c r="G47" i="115"/>
  <c r="G53" i="115" s="1"/>
  <c r="U38" i="115"/>
  <c r="AA38" i="115"/>
  <c r="Z38" i="115"/>
  <c r="AP52" i="114"/>
  <c r="AU30" i="115"/>
  <c r="AX30" i="115" s="1"/>
  <c r="G22" i="115"/>
  <c r="L22" i="115"/>
  <c r="M22" i="115"/>
  <c r="H22" i="115"/>
  <c r="K22" i="115"/>
  <c r="P22" i="115"/>
  <c r="N22" i="115"/>
  <c r="I22" i="115"/>
  <c r="O22" i="115"/>
  <c r="Q22" i="115"/>
  <c r="J22" i="115"/>
  <c r="R22" i="115"/>
  <c r="S66" i="42"/>
  <c r="R15" i="27"/>
  <c r="N66" i="42"/>
  <c r="M15" i="27"/>
  <c r="L15" i="27"/>
  <c r="AF18" i="129"/>
  <c r="AJ18" i="129" s="1"/>
  <c r="O12" i="105"/>
  <c r="AU24" i="116"/>
  <c r="AX24" i="116" s="1"/>
  <c r="AU32" i="115"/>
  <c r="AX32" i="115" s="1"/>
  <c r="H24" i="115"/>
  <c r="P24" i="115"/>
  <c r="I24" i="115"/>
  <c r="Q24" i="115"/>
  <c r="J24" i="115"/>
  <c r="R24" i="115"/>
  <c r="K24" i="115"/>
  <c r="L24" i="115"/>
  <c r="M24" i="115"/>
  <c r="N24" i="115"/>
  <c r="O24" i="115"/>
  <c r="G24" i="115"/>
  <c r="L11" i="114"/>
  <c r="G43" i="114"/>
  <c r="AU20" i="115"/>
  <c r="AX20" i="115" s="1"/>
  <c r="AW21" i="115"/>
  <c r="T16" i="77"/>
  <c r="U16" i="77" s="1"/>
  <c r="AF47" i="115"/>
  <c r="AF53" i="115" s="1"/>
  <c r="AD44" i="115"/>
  <c r="AB44" i="115"/>
  <c r="AG44" i="115"/>
  <c r="AG50" i="115" s="1"/>
  <c r="AN44" i="115"/>
  <c r="AN50" i="115" s="1"/>
  <c r="Y49" i="114"/>
  <c r="T49" i="114"/>
  <c r="S11" i="114"/>
  <c r="X12" i="114" s="1"/>
  <c r="G18" i="43"/>
  <c r="E18" i="43" s="1"/>
  <c r="AH36" i="129"/>
  <c r="AL36" i="129" s="1"/>
  <c r="AG20" i="129"/>
  <c r="AK20" i="129" s="1"/>
  <c r="T40" i="129"/>
  <c r="S40" i="129"/>
  <c r="R40" i="129"/>
  <c r="Q40" i="129"/>
  <c r="P38" i="129"/>
  <c r="R38" i="129"/>
  <c r="I45" i="129"/>
  <c r="I51" i="129" s="1"/>
  <c r="I38" i="129"/>
  <c r="H45" i="129"/>
  <c r="M45" i="129"/>
  <c r="M38" i="129"/>
  <c r="K27" i="27"/>
  <c r="AV26" i="116"/>
  <c r="AY26" i="116" s="1"/>
  <c r="AH29" i="118"/>
  <c r="AK29" i="118" s="1"/>
  <c r="O14" i="118"/>
  <c r="J14" i="118"/>
  <c r="T14" i="118"/>
  <c r="U40" i="129"/>
  <c r="P40" i="129"/>
  <c r="AD53" i="114"/>
  <c r="AV20" i="115"/>
  <c r="AY20" i="115" s="1"/>
  <c r="AX37" i="115"/>
  <c r="AU14" i="115"/>
  <c r="AX14" i="115" s="1"/>
  <c r="F53" i="118"/>
  <c r="J53" i="118"/>
  <c r="O53" i="118"/>
  <c r="E55" i="118"/>
  <c r="AG55" i="118" s="1"/>
  <c r="AK55" i="118" s="1"/>
  <c r="J56" i="118"/>
  <c r="O56" i="118"/>
  <c r="T56" i="118"/>
  <c r="O60" i="118"/>
  <c r="T60" i="118"/>
  <c r="J60" i="118"/>
  <c r="AH41" i="118"/>
  <c r="AK41" i="118" s="1"/>
  <c r="O363" i="24"/>
  <c r="Q363" i="24" s="1"/>
  <c r="V51" i="129"/>
  <c r="K15" i="27"/>
  <c r="P56" i="105"/>
  <c r="R56" i="105" s="1"/>
  <c r="O16" i="105"/>
  <c r="Q16" i="105" s="1"/>
  <c r="AH53" i="114"/>
  <c r="AP49" i="114"/>
  <c r="AP53" i="114"/>
  <c r="AI49" i="114"/>
  <c r="AI52" i="114"/>
  <c r="AM52" i="114"/>
  <c r="AQ53" i="114"/>
  <c r="AM53" i="114"/>
  <c r="AQ49" i="114"/>
  <c r="AN49" i="114"/>
  <c r="AQ52" i="114"/>
  <c r="U49" i="114"/>
  <c r="AH49" i="114"/>
  <c r="AH52" i="114"/>
  <c r="AM49" i="114"/>
  <c r="AN53" i="114"/>
  <c r="AN52" i="114"/>
  <c r="O53" i="115"/>
  <c r="S46" i="115"/>
  <c r="S52" i="115" s="1"/>
  <c r="AU24" i="115"/>
  <c r="AX24" i="115" s="1"/>
  <c r="F13" i="114"/>
  <c r="I14" i="114" s="1"/>
  <c r="AW33" i="115"/>
  <c r="AU18" i="115"/>
  <c r="AX18" i="115" s="1"/>
  <c r="AF40" i="100"/>
  <c r="AL40" i="100" s="1"/>
  <c r="AF52" i="115"/>
  <c r="AW35" i="115"/>
  <c r="AH38" i="118"/>
  <c r="AK38" i="118" s="1"/>
  <c r="AT18" i="115"/>
  <c r="AW18" i="115" s="1"/>
  <c r="AU28" i="115"/>
  <c r="AX28" i="115" s="1"/>
  <c r="K25" i="27"/>
  <c r="AL11" i="129"/>
  <c r="AH32" i="118"/>
  <c r="AK32" i="118" s="1"/>
  <c r="AT28" i="115"/>
  <c r="AW28" i="115" s="1"/>
  <c r="L47" i="100"/>
  <c r="L53" i="100" s="1"/>
  <c r="L46" i="100"/>
  <c r="L52" i="100" s="1"/>
  <c r="F56" i="118"/>
  <c r="AA56" i="118"/>
  <c r="Q56" i="118"/>
  <c r="M56" i="118"/>
  <c r="H56" i="118"/>
  <c r="AB56" i="118"/>
  <c r="X56" i="118"/>
  <c r="U56" i="118"/>
  <c r="R56" i="118"/>
  <c r="I56" i="118"/>
  <c r="AC56" i="118"/>
  <c r="Y56" i="118"/>
  <c r="V56" i="118"/>
  <c r="N56" i="118"/>
  <c r="K56" i="118"/>
  <c r="Z56" i="118"/>
  <c r="W56" i="118"/>
  <c r="S56" i="118"/>
  <c r="P56" i="118"/>
  <c r="L56" i="118"/>
  <c r="G56" i="118"/>
  <c r="E52" i="118"/>
  <c r="AG52" i="118" s="1"/>
  <c r="AK52" i="118" s="1"/>
  <c r="AB53" i="118"/>
  <c r="X53" i="118"/>
  <c r="U53" i="118"/>
  <c r="R53" i="118"/>
  <c r="I53" i="118"/>
  <c r="AA53" i="118"/>
  <c r="Q53" i="118"/>
  <c r="M53" i="118"/>
  <c r="H53" i="118"/>
  <c r="AC53" i="118"/>
  <c r="Y53" i="118"/>
  <c r="V53" i="118"/>
  <c r="N53" i="118"/>
  <c r="K53" i="118"/>
  <c r="Z53" i="118"/>
  <c r="W53" i="118"/>
  <c r="S53" i="118"/>
  <c r="P53" i="118"/>
  <c r="L53" i="118"/>
  <c r="G53" i="118"/>
  <c r="R17" i="118"/>
  <c r="Q17" i="118"/>
  <c r="M17" i="118"/>
  <c r="H17" i="118"/>
  <c r="I17" i="118"/>
  <c r="S17" i="118"/>
  <c r="N17" i="118"/>
  <c r="K17" i="118"/>
  <c r="E16" i="118"/>
  <c r="AG16" i="118" s="1"/>
  <c r="AK16" i="118" s="1"/>
  <c r="P17" i="118"/>
  <c r="L17" i="118"/>
  <c r="G17" i="118"/>
  <c r="V17" i="118"/>
  <c r="AF174" i="24"/>
  <c r="O170" i="24"/>
  <c r="Q170" i="24" s="1"/>
  <c r="F13" i="126"/>
  <c r="J14" i="126" s="1"/>
  <c r="W11" i="27"/>
  <c r="K13" i="27"/>
  <c r="Q37" i="27"/>
  <c r="I37" i="27"/>
  <c r="K35" i="27"/>
  <c r="K31" i="27"/>
  <c r="K29" i="27"/>
  <c r="K23" i="27"/>
  <c r="K21" i="27"/>
  <c r="J11" i="27"/>
  <c r="I11" i="27"/>
  <c r="T45" i="27"/>
  <c r="T51" i="27" s="1"/>
  <c r="W39" i="27"/>
  <c r="T44" i="27"/>
  <c r="T50" i="27" s="1"/>
  <c r="W37" i="27"/>
  <c r="AC36" i="27"/>
  <c r="G45" i="27"/>
  <c r="G51" i="27" s="1"/>
  <c r="J39" i="27"/>
  <c r="G44" i="27"/>
  <c r="G50" i="27" s="1"/>
  <c r="J37" i="27"/>
  <c r="F45" i="27"/>
  <c r="F51" i="27" s="1"/>
  <c r="I39" i="27"/>
  <c r="F44" i="27"/>
  <c r="F50" i="27" s="1"/>
  <c r="AB36" i="27"/>
  <c r="AD20" i="27"/>
  <c r="AF55" i="48"/>
  <c r="AB55" i="48"/>
  <c r="X55" i="48"/>
  <c r="AD55" i="48"/>
  <c r="AA55" i="48"/>
  <c r="AC55" i="48"/>
  <c r="Y55" i="48"/>
  <c r="Z55" i="48"/>
  <c r="AE55" i="48"/>
  <c r="V55" i="48"/>
  <c r="AE52" i="48"/>
  <c r="AA52" i="48"/>
  <c r="AC52" i="48"/>
  <c r="AD52" i="48"/>
  <c r="AF52" i="48"/>
  <c r="AB52" i="48"/>
  <c r="X52" i="48"/>
  <c r="Y52" i="48"/>
  <c r="Z52" i="48"/>
  <c r="V52" i="48"/>
  <c r="N55" i="48"/>
  <c r="J55" i="48"/>
  <c r="M55" i="48"/>
  <c r="O55" i="48"/>
  <c r="K55" i="48"/>
  <c r="P55" i="48"/>
  <c r="L55" i="48"/>
  <c r="Q55" i="48"/>
  <c r="I55" i="48"/>
  <c r="G55" i="48"/>
  <c r="H55" i="48"/>
  <c r="Q52" i="48"/>
  <c r="M52" i="48"/>
  <c r="I52" i="48"/>
  <c r="K52" i="48"/>
  <c r="P52" i="48"/>
  <c r="L52" i="48"/>
  <c r="N52" i="48"/>
  <c r="J52" i="48"/>
  <c r="O52" i="48"/>
  <c r="G52" i="48"/>
  <c r="O14" i="48"/>
  <c r="O67" i="48" s="1"/>
  <c r="K14" i="48"/>
  <c r="K67" i="48" s="1"/>
  <c r="L14" i="48"/>
  <c r="L67" i="48" s="1"/>
  <c r="I14" i="48"/>
  <c r="I67" i="48" s="1"/>
  <c r="N14" i="48"/>
  <c r="N67" i="48" s="1"/>
  <c r="J14" i="48"/>
  <c r="J67" i="48" s="1"/>
  <c r="M14" i="48"/>
  <c r="M67" i="48" s="1"/>
  <c r="F40" i="111"/>
  <c r="H40" i="111"/>
  <c r="E40" i="111"/>
  <c r="G40" i="111"/>
  <c r="I40" i="111"/>
  <c r="G38" i="111"/>
  <c r="I38" i="111"/>
  <c r="F38" i="111"/>
  <c r="H38" i="111"/>
  <c r="E38" i="111"/>
  <c r="L14" i="105"/>
  <c r="L67" i="105" s="1"/>
  <c r="K14" i="105"/>
  <c r="K67" i="105" s="1"/>
  <c r="P17" i="105"/>
  <c r="R17" i="105" s="1"/>
  <c r="G14" i="111"/>
  <c r="E14" i="111"/>
  <c r="H14" i="111"/>
  <c r="I14" i="111"/>
  <c r="F14" i="111"/>
  <c r="L57" i="137"/>
  <c r="H57" i="137"/>
  <c r="I57" i="137"/>
  <c r="J57" i="137"/>
  <c r="F57" i="137"/>
  <c r="K57" i="137"/>
  <c r="G57" i="137"/>
  <c r="M57" i="137"/>
  <c r="N57" i="137"/>
  <c r="E56" i="137"/>
  <c r="AL49" i="114"/>
  <c r="AV20" i="116"/>
  <c r="AY20" i="116" s="1"/>
  <c r="F33" i="114"/>
  <c r="H34" i="114" s="1"/>
  <c r="F31" i="114"/>
  <c r="Y53" i="114"/>
  <c r="Y52" i="114"/>
  <c r="F27" i="114"/>
  <c r="F25" i="114"/>
  <c r="R26" i="114" s="1"/>
  <c r="F21" i="114"/>
  <c r="R22" i="114" s="1"/>
  <c r="F19" i="114"/>
  <c r="I20" i="114" s="1"/>
  <c r="F17" i="114"/>
  <c r="H18" i="114" s="1"/>
  <c r="F15" i="114"/>
  <c r="F35" i="114"/>
  <c r="N36" i="114" s="1"/>
  <c r="AU34" i="115"/>
  <c r="AX34" i="115" s="1"/>
  <c r="F29" i="114"/>
  <c r="G30" i="114" s="1"/>
  <c r="U53" i="114"/>
  <c r="U52" i="114"/>
  <c r="F23" i="114"/>
  <c r="Q24" i="114" s="1"/>
  <c r="AA39" i="17"/>
  <c r="X39" i="17"/>
  <c r="U44" i="17"/>
  <c r="U50" i="17" s="1"/>
  <c r="AA37" i="17"/>
  <c r="X37" i="17"/>
  <c r="X11" i="17"/>
  <c r="AA11" i="17"/>
  <c r="L39" i="17"/>
  <c r="O39" i="17"/>
  <c r="O37" i="17"/>
  <c r="L37" i="17"/>
  <c r="O11" i="17"/>
  <c r="AB54" i="12"/>
  <c r="AC54" i="12" s="1"/>
  <c r="AB52" i="12"/>
  <c r="AC52" i="12" s="1"/>
  <c r="AB51" i="12"/>
  <c r="AC51" i="12" s="1"/>
  <c r="V14" i="12"/>
  <c r="Y14" i="12"/>
  <c r="U14" i="12"/>
  <c r="W14" i="12"/>
  <c r="X14" i="12"/>
  <c r="G56" i="12"/>
  <c r="B52" i="12"/>
  <c r="A52" i="12" s="1"/>
  <c r="L56" i="12"/>
  <c r="H56" i="12"/>
  <c r="K56" i="12"/>
  <c r="I56" i="12"/>
  <c r="J56" i="12"/>
  <c r="J53" i="12"/>
  <c r="H53" i="12"/>
  <c r="I53" i="12"/>
  <c r="K53" i="12"/>
  <c r="L53" i="12"/>
  <c r="I14" i="12"/>
  <c r="L14" i="12"/>
  <c r="L67" i="12" s="1"/>
  <c r="J14" i="12"/>
  <c r="K14" i="12"/>
  <c r="H14" i="12"/>
  <c r="G14" i="12"/>
  <c r="G67" i="12" s="1"/>
  <c r="B13" i="12"/>
  <c r="A13" i="12" s="1"/>
  <c r="Q53" i="109"/>
  <c r="R53" i="109" s="1"/>
  <c r="I56" i="77"/>
  <c r="F56" i="77"/>
  <c r="E55" i="77"/>
  <c r="P56" i="77"/>
  <c r="Q56" i="77"/>
  <c r="L56" i="77"/>
  <c r="N56" i="77"/>
  <c r="K56" i="77"/>
  <c r="M56" i="77"/>
  <c r="J56" i="77"/>
  <c r="F53" i="77"/>
  <c r="H56" i="77"/>
  <c r="H53" i="77"/>
  <c r="G56" i="77"/>
  <c r="T51" i="77"/>
  <c r="P53" i="77"/>
  <c r="J53" i="77"/>
  <c r="N53" i="77"/>
  <c r="M53" i="77"/>
  <c r="L53" i="77"/>
  <c r="K53" i="77"/>
  <c r="O53" i="77"/>
  <c r="G53" i="77"/>
  <c r="Q53" i="77"/>
  <c r="I14" i="77"/>
  <c r="Q14" i="77"/>
  <c r="L14" i="77"/>
  <c r="N14" i="77"/>
  <c r="K14" i="77"/>
  <c r="O14" i="77"/>
  <c r="J14" i="77"/>
  <c r="P14" i="77"/>
  <c r="G14" i="77"/>
  <c r="M14" i="77"/>
  <c r="M68" i="77" s="1"/>
  <c r="G44" i="119"/>
  <c r="G50" i="119" s="1"/>
  <c r="L38" i="119"/>
  <c r="H38" i="119"/>
  <c r="J38" i="119"/>
  <c r="F38" i="119"/>
  <c r="I38" i="119"/>
  <c r="K38" i="119"/>
  <c r="G38" i="119"/>
  <c r="E38" i="119"/>
  <c r="I40" i="74"/>
  <c r="J40" i="74" s="1"/>
  <c r="R20" i="43"/>
  <c r="U20" i="43"/>
  <c r="O20" i="43"/>
  <c r="I20" i="43"/>
  <c r="X20" i="43"/>
  <c r="L20" i="43"/>
  <c r="T47" i="100"/>
  <c r="T53" i="100" s="1"/>
  <c r="P47" i="100"/>
  <c r="P53" i="100" s="1"/>
  <c r="AH38" i="100"/>
  <c r="AN38" i="100" s="1"/>
  <c r="H46" i="100"/>
  <c r="H52" i="100" s="1"/>
  <c r="AD38" i="100"/>
  <c r="AJ38" i="100" s="1"/>
  <c r="AJ23" i="118"/>
  <c r="AM23" i="118" s="1"/>
  <c r="AH20" i="118"/>
  <c r="AK20" i="118" s="1"/>
  <c r="AJ47" i="118"/>
  <c r="AM47" i="118" s="1"/>
  <c r="AH44" i="118"/>
  <c r="AK44" i="118" s="1"/>
  <c r="AM51" i="118"/>
  <c r="AJ35" i="118"/>
  <c r="AM35" i="118" s="1"/>
  <c r="AJ50" i="118"/>
  <c r="AM50" i="118" s="1"/>
  <c r="AH50" i="118"/>
  <c r="AK50" i="118" s="1"/>
  <c r="AG54" i="118"/>
  <c r="AK54" i="118" s="1"/>
  <c r="AL54" i="118"/>
  <c r="E63" i="118"/>
  <c r="E70" i="118" s="1"/>
  <c r="AH47" i="118"/>
  <c r="AK47" i="118" s="1"/>
  <c r="AM54" i="118"/>
  <c r="AJ44" i="118"/>
  <c r="AM44" i="118" s="1"/>
  <c r="AJ41" i="118"/>
  <c r="AM41" i="118" s="1"/>
  <c r="AJ38" i="118"/>
  <c r="AM38" i="118" s="1"/>
  <c r="AJ32" i="118"/>
  <c r="AM32" i="118" s="1"/>
  <c r="AJ29" i="118"/>
  <c r="AM29" i="118" s="1"/>
  <c r="AJ26" i="118"/>
  <c r="AM26" i="118" s="1"/>
  <c r="AJ20" i="118"/>
  <c r="AM20" i="118" s="1"/>
  <c r="AH35" i="118"/>
  <c r="AK35" i="118" s="1"/>
  <c r="E62" i="118"/>
  <c r="E69" i="118" s="1"/>
  <c r="AG51" i="118"/>
  <c r="AK51" i="118" s="1"/>
  <c r="AL51" i="118"/>
  <c r="N60" i="118"/>
  <c r="Y60" i="118"/>
  <c r="E59" i="118"/>
  <c r="G60" i="118"/>
  <c r="F60" i="118"/>
  <c r="Q60" i="118"/>
  <c r="H60" i="118"/>
  <c r="X60" i="118"/>
  <c r="V60" i="118"/>
  <c r="AA60" i="118"/>
  <c r="AB60" i="118"/>
  <c r="U60" i="118"/>
  <c r="L60" i="118"/>
  <c r="W60" i="118"/>
  <c r="M60" i="118"/>
  <c r="P60" i="118"/>
  <c r="Z60" i="118"/>
  <c r="I60" i="118"/>
  <c r="S60" i="118"/>
  <c r="AC60" i="118"/>
  <c r="K60" i="118"/>
  <c r="AH23" i="118"/>
  <c r="AK23" i="118" s="1"/>
  <c r="AH26" i="118"/>
  <c r="AK26" i="118" s="1"/>
  <c r="AH12" i="118"/>
  <c r="F66" i="118"/>
  <c r="F65" i="118"/>
  <c r="AG15" i="118"/>
  <c r="AK15" i="118" s="1"/>
  <c r="AM15" i="118"/>
  <c r="AA17" i="118"/>
  <c r="F14" i="118"/>
  <c r="Z17" i="118"/>
  <c r="Y17" i="118"/>
  <c r="W17" i="118"/>
  <c r="U17" i="118"/>
  <c r="X17" i="118"/>
  <c r="AB17" i="118"/>
  <c r="AC17" i="118"/>
  <c r="AL15" i="118"/>
  <c r="R56" i="120"/>
  <c r="S56" i="120" s="1"/>
  <c r="R53" i="120"/>
  <c r="S53" i="120" s="1"/>
  <c r="R14" i="120"/>
  <c r="S14" i="120" s="1"/>
  <c r="Q45" i="121"/>
  <c r="J43" i="121"/>
  <c r="J49" i="121" s="1"/>
  <c r="K43" i="121"/>
  <c r="J45" i="121"/>
  <c r="G48" i="121"/>
  <c r="AH34" i="121"/>
  <c r="AE36" i="121"/>
  <c r="I45" i="121"/>
  <c r="I49" i="121"/>
  <c r="I42" i="121"/>
  <c r="I48" i="121" s="1"/>
  <c r="K42" i="121"/>
  <c r="K39" i="121"/>
  <c r="AI36" i="121"/>
  <c r="AE34" i="121"/>
  <c r="AG34" i="121"/>
  <c r="F49" i="121"/>
  <c r="AJ8" i="121"/>
  <c r="AI8" i="121"/>
  <c r="AJ10" i="121"/>
  <c r="I9" i="121"/>
  <c r="Q9" i="121"/>
  <c r="H42" i="121"/>
  <c r="F45" i="121"/>
  <c r="I40" i="121"/>
  <c r="AG28" i="121"/>
  <c r="G49" i="121"/>
  <c r="F48" i="121"/>
  <c r="Q40" i="121"/>
  <c r="N45" i="121"/>
  <c r="J40" i="121"/>
  <c r="AA36" i="121"/>
  <c r="N43" i="121"/>
  <c r="N49" i="121" s="1"/>
  <c r="H39" i="121"/>
  <c r="AG14" i="121"/>
  <c r="N48" i="121"/>
  <c r="AG24" i="121"/>
  <c r="O402" i="24"/>
  <c r="Q402" i="24" s="1"/>
  <c r="O228" i="24"/>
  <c r="Q228" i="24" s="1"/>
  <c r="O173" i="24"/>
  <c r="Q173" i="24" s="1"/>
  <c r="O461" i="24"/>
  <c r="Q461" i="24" s="1"/>
  <c r="O464" i="24"/>
  <c r="Q464" i="24" s="1"/>
  <c r="O422" i="24"/>
  <c r="Q422" i="24" s="1"/>
  <c r="O73" i="24"/>
  <c r="Q73" i="24" s="1"/>
  <c r="O112" i="24"/>
  <c r="Q112" i="24" s="1"/>
  <c r="O405" i="24"/>
  <c r="Q405" i="24" s="1"/>
  <c r="O344" i="24"/>
  <c r="Q344" i="24" s="1"/>
  <c r="O131" i="24"/>
  <c r="Q131" i="24" s="1"/>
  <c r="O403" i="24"/>
  <c r="Q403" i="24" s="1"/>
  <c r="O406" i="24"/>
  <c r="Q406" i="24" s="1"/>
  <c r="O364" i="24"/>
  <c r="Q364" i="24" s="1"/>
  <c r="O348" i="24"/>
  <c r="Q348" i="24" s="1"/>
  <c r="O345" i="24"/>
  <c r="Q345" i="24" s="1"/>
  <c r="O306" i="24"/>
  <c r="Q306" i="24" s="1"/>
  <c r="O290" i="24"/>
  <c r="Q290" i="24" s="1"/>
  <c r="AF290" i="24"/>
  <c r="O287" i="24"/>
  <c r="Q287" i="24" s="1"/>
  <c r="O248" i="24"/>
  <c r="Q248" i="24" s="1"/>
  <c r="Z287" i="24"/>
  <c r="O232" i="24"/>
  <c r="Q232" i="24" s="1"/>
  <c r="O229" i="24"/>
  <c r="Q229" i="24" s="1"/>
  <c r="O174" i="24"/>
  <c r="Q174" i="24" s="1"/>
  <c r="O171" i="24"/>
  <c r="Q171" i="24" s="1"/>
  <c r="O132" i="24"/>
  <c r="Q132" i="24" s="1"/>
  <c r="O116" i="24"/>
  <c r="Q116" i="24" s="1"/>
  <c r="O113" i="24"/>
  <c r="Q113" i="24" s="1"/>
  <c r="O74" i="24"/>
  <c r="Q74" i="24" s="1"/>
  <c r="O58" i="24"/>
  <c r="Q58" i="24" s="1"/>
  <c r="O55" i="24"/>
  <c r="Q55" i="24" s="1"/>
  <c r="Q421" i="24"/>
  <c r="O463" i="24"/>
  <c r="Q463" i="24" s="1"/>
  <c r="O460" i="24"/>
  <c r="Q460" i="24" s="1"/>
  <c r="AF406" i="24"/>
  <c r="O347" i="24"/>
  <c r="Q347" i="24" s="1"/>
  <c r="O305" i="24"/>
  <c r="Q305" i="24" s="1"/>
  <c r="O289" i="24"/>
  <c r="Q289" i="24" s="1"/>
  <c r="O286" i="24"/>
  <c r="Q286" i="24" s="1"/>
  <c r="O247" i="24"/>
  <c r="Q247" i="24" s="1"/>
  <c r="O190" i="24"/>
  <c r="Q190" i="24" s="1"/>
  <c r="Z229" i="24"/>
  <c r="O231" i="24"/>
  <c r="Q231" i="24" s="1"/>
  <c r="O189" i="24"/>
  <c r="Q189" i="24" s="1"/>
  <c r="O115" i="24"/>
  <c r="Q115" i="24" s="1"/>
  <c r="O57" i="24"/>
  <c r="Q57" i="24" s="1"/>
  <c r="O54" i="24"/>
  <c r="Q54" i="24" s="1"/>
  <c r="O15" i="24"/>
  <c r="Q15" i="24" s="1"/>
  <c r="R53" i="23"/>
  <c r="S53" i="23" s="1"/>
  <c r="N61" i="23"/>
  <c r="J61" i="23"/>
  <c r="F61" i="23"/>
  <c r="E60" i="23"/>
  <c r="L61" i="23"/>
  <c r="M61" i="23"/>
  <c r="I61" i="23"/>
  <c r="K61" i="23"/>
  <c r="K68" i="23" s="1"/>
  <c r="G61" i="23"/>
  <c r="H61" i="23"/>
  <c r="R55" i="23"/>
  <c r="S55" i="23" s="1"/>
  <c r="R56" i="23"/>
  <c r="S56" i="23" s="1"/>
  <c r="E64" i="23"/>
  <c r="E71" i="23" s="1"/>
  <c r="E66" i="23"/>
  <c r="E70" i="23"/>
  <c r="AA52" i="126"/>
  <c r="AK37" i="129"/>
  <c r="F37" i="129"/>
  <c r="AE39" i="129"/>
  <c r="S51" i="126"/>
  <c r="AK39" i="129"/>
  <c r="T52" i="126"/>
  <c r="Q48" i="126"/>
  <c r="Q51" i="126"/>
  <c r="L48" i="129"/>
  <c r="AG16" i="129"/>
  <c r="AK16" i="129" s="1"/>
  <c r="AI13" i="129"/>
  <c r="L45" i="129"/>
  <c r="L51" i="129" s="1"/>
  <c r="AF37" i="129"/>
  <c r="H46" i="129"/>
  <c r="H52" i="129" s="1"/>
  <c r="J45" i="129"/>
  <c r="J51" i="129" s="1"/>
  <c r="AJ13" i="129"/>
  <c r="H51" i="129"/>
  <c r="J52" i="129"/>
  <c r="AC43" i="129"/>
  <c r="AA43" i="129"/>
  <c r="Y43" i="129"/>
  <c r="Z43" i="129"/>
  <c r="Z49" i="129" s="1"/>
  <c r="AB43" i="129"/>
  <c r="AF11" i="129"/>
  <c r="AJ19" i="129"/>
  <c r="AA51" i="126"/>
  <c r="AB51" i="126"/>
  <c r="AL33" i="126"/>
  <c r="V48" i="129"/>
  <c r="AJ29" i="129"/>
  <c r="AE37" i="129"/>
  <c r="V52" i="129"/>
  <c r="AJ31" i="129"/>
  <c r="AI21" i="129"/>
  <c r="AL37" i="129"/>
  <c r="AL21" i="126"/>
  <c r="AB52" i="126"/>
  <c r="AJ21" i="129"/>
  <c r="AL39" i="129"/>
  <c r="AJ17" i="129"/>
  <c r="K46" i="129"/>
  <c r="K52" i="129" s="1"/>
  <c r="AF39" i="129"/>
  <c r="F39" i="129"/>
  <c r="G40" i="129" s="1"/>
  <c r="M48" i="129"/>
  <c r="F11" i="129"/>
  <c r="M12" i="129" s="1"/>
  <c r="AJ27" i="129"/>
  <c r="M51" i="129"/>
  <c r="L46" i="129"/>
  <c r="L52" i="129" s="1"/>
  <c r="I46" i="129"/>
  <c r="I52" i="129" s="1"/>
  <c r="M46" i="129"/>
  <c r="M52" i="129" s="1"/>
  <c r="I48" i="129"/>
  <c r="H48" i="129"/>
  <c r="AE11" i="129"/>
  <c r="AK11" i="129"/>
  <c r="K36" i="27"/>
  <c r="K44" i="27" s="1"/>
  <c r="AD30" i="27"/>
  <c r="AD34" i="27"/>
  <c r="AD24" i="27"/>
  <c r="AD18" i="27"/>
  <c r="AD14" i="27"/>
  <c r="AD32" i="27"/>
  <c r="AA38" i="27"/>
  <c r="H38" i="27"/>
  <c r="H45" i="27" s="1"/>
  <c r="AD28" i="27"/>
  <c r="H41" i="27"/>
  <c r="F47" i="27"/>
  <c r="G47" i="27"/>
  <c r="AA36" i="27"/>
  <c r="AC10" i="27"/>
  <c r="AD16" i="27"/>
  <c r="I42" i="27"/>
  <c r="H10" i="27"/>
  <c r="I50" i="27"/>
  <c r="K41" i="27"/>
  <c r="K10" i="27"/>
  <c r="I47" i="27"/>
  <c r="AA10" i="27"/>
  <c r="AD26" i="27"/>
  <c r="N45" i="27"/>
  <c r="N51" i="27" s="1"/>
  <c r="AD12" i="27"/>
  <c r="AD22" i="27"/>
  <c r="N47" i="27"/>
  <c r="AB38" i="27"/>
  <c r="AB10" i="27"/>
  <c r="AC38" i="27"/>
  <c r="AH53" i="48"/>
  <c r="AI53" i="48" s="1"/>
  <c r="AH56" i="48"/>
  <c r="AI56" i="48" s="1"/>
  <c r="B56" i="48"/>
  <c r="A56" i="48" s="1"/>
  <c r="A54" i="48"/>
  <c r="A51" i="48"/>
  <c r="B53" i="48"/>
  <c r="A53" i="48" s="1"/>
  <c r="AH13" i="48"/>
  <c r="AI13" i="48" s="1"/>
  <c r="V66" i="48"/>
  <c r="U62" i="48"/>
  <c r="U69" i="48" s="1"/>
  <c r="U63" i="48"/>
  <c r="U70" i="48" s="1"/>
  <c r="AI51" i="48"/>
  <c r="AI54" i="48"/>
  <c r="F62" i="48"/>
  <c r="F69" i="48" s="1"/>
  <c r="F63" i="48"/>
  <c r="F70" i="48" s="1"/>
  <c r="A17" i="48"/>
  <c r="B12" i="48"/>
  <c r="A12" i="48" s="1"/>
  <c r="G65" i="48"/>
  <c r="O17" i="105"/>
  <c r="Q17" i="105" s="1"/>
  <c r="P53" i="105"/>
  <c r="R53" i="105" s="1"/>
  <c r="O55" i="105"/>
  <c r="Q55" i="105" s="1"/>
  <c r="O56" i="105"/>
  <c r="Q56" i="105" s="1"/>
  <c r="O53" i="105"/>
  <c r="Q53" i="105" s="1"/>
  <c r="Q12" i="105"/>
  <c r="I65" i="105"/>
  <c r="O14" i="105"/>
  <c r="Q14" i="105" s="1"/>
  <c r="O52" i="105"/>
  <c r="Q52" i="105" s="1"/>
  <c r="E63" i="137"/>
  <c r="E70" i="137" s="1"/>
  <c r="K61" i="137"/>
  <c r="G61" i="137"/>
  <c r="E60" i="137"/>
  <c r="H61" i="137"/>
  <c r="I61" i="137"/>
  <c r="N61" i="137"/>
  <c r="J61" i="137"/>
  <c r="F61" i="137"/>
  <c r="L61" i="137"/>
  <c r="M61" i="137"/>
  <c r="E64" i="137"/>
  <c r="E71" i="137" s="1"/>
  <c r="AV36" i="116"/>
  <c r="AY36" i="116" s="1"/>
  <c r="AR49" i="114"/>
  <c r="AV34" i="116"/>
  <c r="AY34" i="116" s="1"/>
  <c r="AJ49" i="114"/>
  <c r="AJ52" i="114"/>
  <c r="AJ53" i="114"/>
  <c r="AV32" i="116"/>
  <c r="AY32" i="116" s="1"/>
  <c r="AK49" i="114"/>
  <c r="AK53" i="114"/>
  <c r="AK52" i="114"/>
  <c r="AO52" i="114"/>
  <c r="AO49" i="114"/>
  <c r="AO53" i="114"/>
  <c r="N43" i="114"/>
  <c r="AV28" i="116"/>
  <c r="AY28" i="116" s="1"/>
  <c r="AI53" i="114"/>
  <c r="AV16" i="116"/>
  <c r="AY16" i="116" s="1"/>
  <c r="AB53" i="114"/>
  <c r="AB49" i="114"/>
  <c r="AB52" i="114"/>
  <c r="X53" i="114"/>
  <c r="AU34" i="116"/>
  <c r="AX34" i="116" s="1"/>
  <c r="AU32" i="116"/>
  <c r="AX32" i="116" s="1"/>
  <c r="AA49" i="114"/>
  <c r="X52" i="114"/>
  <c r="X49" i="114"/>
  <c r="AE52" i="114"/>
  <c r="AE49" i="114"/>
  <c r="AE53" i="114"/>
  <c r="AA52" i="114"/>
  <c r="AA53" i="114"/>
  <c r="Z49" i="114"/>
  <c r="Z53" i="114"/>
  <c r="Z52" i="114"/>
  <c r="AU26" i="116"/>
  <c r="AX26" i="116" s="1"/>
  <c r="AU22" i="116"/>
  <c r="AX22" i="116" s="1"/>
  <c r="AU20" i="116"/>
  <c r="AX20" i="116" s="1"/>
  <c r="AU18" i="116"/>
  <c r="AX18" i="116" s="1"/>
  <c r="AU14" i="116"/>
  <c r="AX14" i="116" s="1"/>
  <c r="AY39" i="116"/>
  <c r="AY37" i="116"/>
  <c r="AF47" i="116"/>
  <c r="AF53" i="116" s="1"/>
  <c r="AF52" i="116"/>
  <c r="AI44" i="116"/>
  <c r="AL44" i="116"/>
  <c r="AO44" i="116"/>
  <c r="AR44" i="116"/>
  <c r="AH44" i="116"/>
  <c r="AM44" i="116"/>
  <c r="AJ44" i="116"/>
  <c r="AN44" i="116"/>
  <c r="AP44" i="116"/>
  <c r="AQ44" i="116"/>
  <c r="AK44" i="116"/>
  <c r="AG44" i="116"/>
  <c r="AY11" i="116"/>
  <c r="AF49" i="116"/>
  <c r="AT39" i="116"/>
  <c r="H47" i="116"/>
  <c r="H53" i="116" s="1"/>
  <c r="AU30" i="116"/>
  <c r="AX30" i="116" s="1"/>
  <c r="S47" i="116"/>
  <c r="S53" i="116" s="1"/>
  <c r="AX39" i="116"/>
  <c r="AX37" i="116"/>
  <c r="T44" i="116"/>
  <c r="AC44" i="116"/>
  <c r="AB44" i="116"/>
  <c r="U44" i="116"/>
  <c r="AD44" i="116"/>
  <c r="Z44" i="116"/>
  <c r="AE44" i="116"/>
  <c r="V44" i="116"/>
  <c r="AA44" i="116"/>
  <c r="X44" i="116"/>
  <c r="W44" i="116"/>
  <c r="Y44" i="116"/>
  <c r="S49" i="116"/>
  <c r="AT16" i="116"/>
  <c r="AW16" i="116" s="1"/>
  <c r="AX39" i="115"/>
  <c r="AU36" i="115"/>
  <c r="AX36" i="115" s="1"/>
  <c r="J47" i="115"/>
  <c r="J53" i="115" s="1"/>
  <c r="AT39" i="115"/>
  <c r="J46" i="115"/>
  <c r="J52" i="115" s="1"/>
  <c r="AT37" i="115"/>
  <c r="AU22" i="115"/>
  <c r="AX22" i="115" s="1"/>
  <c r="AU16" i="115"/>
  <c r="AX16" i="115" s="1"/>
  <c r="G52" i="115"/>
  <c r="AW31" i="115"/>
  <c r="F43" i="115"/>
  <c r="H44" i="115" s="1"/>
  <c r="AW29" i="115"/>
  <c r="M53" i="115"/>
  <c r="I52" i="115"/>
  <c r="M52" i="115"/>
  <c r="AW23" i="115"/>
  <c r="AW15" i="115"/>
  <c r="AX11" i="115"/>
  <c r="AT11" i="115"/>
  <c r="AY11" i="115"/>
  <c r="V12" i="115"/>
  <c r="AB20" i="12"/>
  <c r="AC20" i="12" s="1"/>
  <c r="AB41" i="12"/>
  <c r="AC41" i="12" s="1"/>
  <c r="AB29" i="12"/>
  <c r="AC29" i="12" s="1"/>
  <c r="AB23" i="12"/>
  <c r="AC23" i="12" s="1"/>
  <c r="AB17" i="12"/>
  <c r="AC17" i="12" s="1"/>
  <c r="B47" i="12"/>
  <c r="A47" i="12" s="1"/>
  <c r="B29" i="12"/>
  <c r="A29" i="12" s="1"/>
  <c r="B35" i="12"/>
  <c r="A35" i="12" s="1"/>
  <c r="B17" i="12"/>
  <c r="A17" i="12" s="1"/>
  <c r="AB12" i="12"/>
  <c r="AC12" i="12" s="1"/>
  <c r="A12" i="12"/>
  <c r="U47" i="17"/>
  <c r="O61" i="17"/>
  <c r="L47" i="17"/>
  <c r="L61" i="17"/>
  <c r="I50" i="17"/>
  <c r="AA50" i="17"/>
  <c r="AA51" i="17"/>
  <c r="AA47" i="17"/>
  <c r="V48" i="17"/>
  <c r="X61" i="17"/>
  <c r="AA61" i="17"/>
  <c r="U45" i="17"/>
  <c r="U51" i="17" s="1"/>
  <c r="AA42" i="17"/>
  <c r="O47" i="17"/>
  <c r="O44" i="17"/>
  <c r="O50" i="17" s="1"/>
  <c r="O51" i="17"/>
  <c r="I45" i="17"/>
  <c r="I51" i="17" s="1"/>
  <c r="O42" i="17"/>
  <c r="I47" i="17"/>
  <c r="Q14" i="109"/>
  <c r="R14" i="109" s="1"/>
  <c r="H61" i="77"/>
  <c r="E64" i="77"/>
  <c r="E71" i="77" s="1"/>
  <c r="T54" i="77"/>
  <c r="E63" i="77"/>
  <c r="E70" i="77" s="1"/>
  <c r="D71" i="77"/>
  <c r="O61" i="77"/>
  <c r="E60" i="77"/>
  <c r="N61" i="77"/>
  <c r="K61" i="77"/>
  <c r="J61" i="77"/>
  <c r="P61" i="77"/>
  <c r="I61" i="77"/>
  <c r="I68" i="77" s="1"/>
  <c r="L61" i="77"/>
  <c r="Q61" i="77"/>
  <c r="G61" i="77"/>
  <c r="G43" i="119"/>
  <c r="G49" i="119" s="1"/>
  <c r="O27" i="119"/>
  <c r="O33" i="119"/>
  <c r="O31" i="119"/>
  <c r="G46" i="119"/>
  <c r="O29" i="119"/>
  <c r="N37" i="119"/>
  <c r="O37" i="119" s="1"/>
  <c r="O25" i="119"/>
  <c r="D40" i="119"/>
  <c r="E41" i="119" s="1"/>
  <c r="D44" i="119"/>
  <c r="N24" i="119"/>
  <c r="O24" i="119" s="1"/>
  <c r="F10" i="119"/>
  <c r="O15" i="119"/>
  <c r="O17" i="119"/>
  <c r="O19" i="119"/>
  <c r="O21" i="119"/>
  <c r="O11" i="119"/>
  <c r="I38" i="74"/>
  <c r="J38" i="74" s="1"/>
  <c r="I12" i="74"/>
  <c r="J12" i="74" s="1"/>
  <c r="O72" i="43"/>
  <c r="O73" i="43"/>
  <c r="L72" i="43"/>
  <c r="L73" i="43"/>
  <c r="Z72" i="43"/>
  <c r="Z73" i="43"/>
  <c r="P72" i="43"/>
  <c r="P73" i="43"/>
  <c r="P68" i="43"/>
  <c r="T51" i="126"/>
  <c r="AC48" i="126"/>
  <c r="X51" i="126"/>
  <c r="P52" i="126"/>
  <c r="AK33" i="126"/>
  <c r="Y51" i="126"/>
  <c r="Y52" i="126"/>
  <c r="AK19" i="126"/>
  <c r="K20" i="111"/>
  <c r="L20" i="111" s="1"/>
  <c r="K36" i="111"/>
  <c r="L36" i="111" s="1"/>
  <c r="K28" i="111"/>
  <c r="L28" i="111" s="1"/>
  <c r="AC51" i="126"/>
  <c r="X52" i="126"/>
  <c r="V42" i="126"/>
  <c r="AC43" i="126" s="1"/>
  <c r="I11" i="126"/>
  <c r="K34" i="111"/>
  <c r="L34" i="111" s="1"/>
  <c r="K26" i="111"/>
  <c r="L26" i="111" s="1"/>
  <c r="AK21" i="130"/>
  <c r="K18" i="111"/>
  <c r="L18" i="111" s="1"/>
  <c r="L39" i="111"/>
  <c r="D46" i="111"/>
  <c r="D52" i="111" s="1"/>
  <c r="AG11" i="130"/>
  <c r="P48" i="130"/>
  <c r="K22" i="111"/>
  <c r="L22" i="111" s="1"/>
  <c r="AE29" i="126"/>
  <c r="K16" i="111"/>
  <c r="L16" i="111" s="1"/>
  <c r="L11" i="126"/>
  <c r="AK17" i="126"/>
  <c r="Z52" i="126"/>
  <c r="F43" i="111"/>
  <c r="G43" i="111"/>
  <c r="E43" i="111"/>
  <c r="H43" i="111"/>
  <c r="D45" i="111"/>
  <c r="D51" i="111" s="1"/>
  <c r="L37" i="111"/>
  <c r="K24" i="111"/>
  <c r="L24" i="111" s="1"/>
  <c r="K32" i="111"/>
  <c r="L32" i="111" s="1"/>
  <c r="AC52" i="126"/>
  <c r="K30" i="111"/>
  <c r="L30" i="111" s="1"/>
  <c r="AB48" i="126"/>
  <c r="AB47" i="100"/>
  <c r="AB53" i="100" s="1"/>
  <c r="X46" i="100"/>
  <c r="X52" i="100" s="1"/>
  <c r="H47" i="100"/>
  <c r="H53" i="100" s="1"/>
  <c r="P46" i="100"/>
  <c r="P52" i="100" s="1"/>
  <c r="AB46" i="100"/>
  <c r="AB52" i="100" s="1"/>
  <c r="X47" i="100"/>
  <c r="X53" i="100" s="1"/>
  <c r="T46" i="100"/>
  <c r="T52" i="100" s="1"/>
  <c r="AF454" i="24"/>
  <c r="AF453" i="24"/>
  <c r="AF459" i="24"/>
  <c r="Y286" i="24"/>
  <c r="AF225" i="24"/>
  <c r="AF232" i="24" s="1"/>
  <c r="AF111" i="24"/>
  <c r="AF106" i="24"/>
  <c r="AF105" i="24"/>
  <c r="AA461" i="24"/>
  <c r="AF51" i="24"/>
  <c r="AF58" i="24" s="1"/>
  <c r="AF227" i="24"/>
  <c r="AF222" i="24"/>
  <c r="AF221" i="24"/>
  <c r="Y112" i="24"/>
  <c r="Z113" i="24"/>
  <c r="AF109" i="24"/>
  <c r="AF116" i="24" s="1"/>
  <c r="AF282" i="24"/>
  <c r="AF289" i="24" s="1"/>
  <c r="AF224" i="24"/>
  <c r="AF231" i="24" s="1"/>
  <c r="AF166" i="24"/>
  <c r="AF173" i="24" s="1"/>
  <c r="AF464" i="24"/>
  <c r="AF348" i="24"/>
  <c r="AF343" i="24"/>
  <c r="AF337" i="24"/>
  <c r="AF338" i="24"/>
  <c r="AF48" i="24"/>
  <c r="AF47" i="24"/>
  <c r="AF53" i="24"/>
  <c r="AD171" i="24"/>
  <c r="Z345" i="24"/>
  <c r="AF108" i="24"/>
  <c r="AF115" i="24" s="1"/>
  <c r="Y344" i="24"/>
  <c r="O16" i="24"/>
  <c r="Q16" i="24" s="1"/>
  <c r="Z55" i="24"/>
  <c r="AF285" i="24"/>
  <c r="AF280" i="24"/>
  <c r="AF279" i="24"/>
  <c r="AF401" i="24"/>
  <c r="AF396" i="24"/>
  <c r="AF403" i="24" s="1"/>
  <c r="AF395" i="24"/>
  <c r="AF402" i="24" s="1"/>
  <c r="Z403" i="24"/>
  <c r="Y170" i="24"/>
  <c r="Y402" i="24"/>
  <c r="AF164" i="24"/>
  <c r="AF171" i="24" s="1"/>
  <c r="AF163" i="24"/>
  <c r="AF170" i="24" s="1"/>
  <c r="Y228" i="24"/>
  <c r="AF347" i="24"/>
  <c r="AF463" i="24"/>
  <c r="AF57" i="24"/>
  <c r="AF405" i="24"/>
  <c r="H45" i="126"/>
  <c r="AH11" i="126"/>
  <c r="AL35" i="126"/>
  <c r="Y48" i="126"/>
  <c r="M42" i="126"/>
  <c r="P51" i="126"/>
  <c r="AL27" i="126"/>
  <c r="AL31" i="126"/>
  <c r="U52" i="126"/>
  <c r="AE35" i="126"/>
  <c r="J42" i="126"/>
  <c r="U48" i="126"/>
  <c r="U51" i="126"/>
  <c r="AK31" i="126"/>
  <c r="AF13" i="126"/>
  <c r="W46" i="126"/>
  <c r="W52" i="126" s="1"/>
  <c r="AH39" i="126"/>
  <c r="I46" i="126"/>
  <c r="Q46" i="126"/>
  <c r="Q52" i="126" s="1"/>
  <c r="R48" i="126"/>
  <c r="J45" i="126"/>
  <c r="Z45" i="126"/>
  <c r="Z51" i="126" s="1"/>
  <c r="J46" i="126"/>
  <c r="R46" i="126"/>
  <c r="R52" i="126" s="1"/>
  <c r="T48" i="126"/>
  <c r="S48" i="126"/>
  <c r="AA48" i="126"/>
  <c r="W48" i="126"/>
  <c r="AE13" i="126"/>
  <c r="AF31" i="126"/>
  <c r="AF35" i="126"/>
  <c r="AK27" i="126"/>
  <c r="AK29" i="126"/>
  <c r="AK35" i="126"/>
  <c r="AL13" i="126"/>
  <c r="AF15" i="126"/>
  <c r="AF23" i="126"/>
  <c r="J11" i="126"/>
  <c r="AF33" i="126"/>
  <c r="AE17" i="126"/>
  <c r="K42" i="126"/>
  <c r="L42" i="126"/>
  <c r="AL23" i="126"/>
  <c r="AF19" i="126"/>
  <c r="AL17" i="126"/>
  <c r="AK13" i="126"/>
  <c r="H42" i="126"/>
  <c r="AE27" i="126"/>
  <c r="W45" i="126"/>
  <c r="W51" i="126" s="1"/>
  <c r="AH37" i="126"/>
  <c r="AG37" i="126"/>
  <c r="AE15" i="126"/>
  <c r="AG39" i="126"/>
  <c r="AE33" i="126"/>
  <c r="K46" i="126"/>
  <c r="S46" i="126"/>
  <c r="S52" i="126" s="1"/>
  <c r="AE23" i="126"/>
  <c r="Z48" i="126"/>
  <c r="X48" i="126"/>
  <c r="AF17" i="126"/>
  <c r="I42" i="126"/>
  <c r="L45" i="126"/>
  <c r="AE31" i="126"/>
  <c r="AE19" i="126"/>
  <c r="AF27" i="126"/>
  <c r="AF29" i="126"/>
  <c r="R51" i="126"/>
  <c r="AK15" i="126"/>
  <c r="AL29" i="126"/>
  <c r="AL19" i="126"/>
  <c r="AK23" i="126"/>
  <c r="AL15" i="126"/>
  <c r="AL25" i="126"/>
  <c r="N44" i="27"/>
  <c r="N50" i="27" s="1"/>
  <c r="H36" i="27"/>
  <c r="Q44" i="27"/>
  <c r="Q50" i="27" s="1"/>
  <c r="J45" i="27"/>
  <c r="J51" i="27" s="1"/>
  <c r="T47" i="27"/>
  <c r="Q51" i="27"/>
  <c r="W44" i="27"/>
  <c r="W50" i="27" s="1"/>
  <c r="J42" i="27"/>
  <c r="J47" i="27"/>
  <c r="W47" i="27"/>
  <c r="W42" i="27"/>
  <c r="Q47" i="27"/>
  <c r="Q42" i="27"/>
  <c r="I45" i="27"/>
  <c r="I51" i="27" s="1"/>
  <c r="K38" i="27"/>
  <c r="J44" i="27"/>
  <c r="J50" i="27" s="1"/>
  <c r="W51" i="27"/>
  <c r="H46" i="126"/>
  <c r="AR53" i="114"/>
  <c r="AR52" i="114"/>
  <c r="AW25" i="116"/>
  <c r="F39" i="116"/>
  <c r="F47" i="116" s="1"/>
  <c r="F53" i="116" s="1"/>
  <c r="AW27" i="116"/>
  <c r="AW17" i="116"/>
  <c r="AT37" i="116"/>
  <c r="F37" i="116"/>
  <c r="N38" i="116" s="1"/>
  <c r="AT11" i="116"/>
  <c r="F11" i="116"/>
  <c r="G12" i="116" s="1"/>
  <c r="AV24" i="116"/>
  <c r="AY24" i="116" s="1"/>
  <c r="AU16" i="116"/>
  <c r="AX16" i="116" s="1"/>
  <c r="AU36" i="116"/>
  <c r="AX36" i="116" s="1"/>
  <c r="AV30" i="116"/>
  <c r="AY30" i="116" s="1"/>
  <c r="AT20" i="116"/>
  <c r="AW20" i="116" s="1"/>
  <c r="AT22" i="116"/>
  <c r="AW22" i="116" s="1"/>
  <c r="AW33" i="116"/>
  <c r="AU28" i="116"/>
  <c r="AX28" i="116" s="1"/>
  <c r="AX11" i="116"/>
  <c r="AT36" i="116"/>
  <c r="AW36" i="116" s="1"/>
  <c r="AC53" i="114"/>
  <c r="Q49" i="115"/>
  <c r="S49" i="115"/>
  <c r="Y44" i="115"/>
  <c r="X44" i="115"/>
  <c r="AC44" i="115"/>
  <c r="AE44" i="115"/>
  <c r="U44" i="115"/>
  <c r="AA44" i="115"/>
  <c r="Z44" i="115"/>
  <c r="W44" i="115"/>
  <c r="V44" i="115"/>
  <c r="M49" i="115"/>
  <c r="J49" i="115"/>
  <c r="AF49" i="115"/>
  <c r="AI44" i="115"/>
  <c r="AI50" i="115" s="1"/>
  <c r="AH44" i="115"/>
  <c r="AH50" i="115" s="1"/>
  <c r="AK44" i="115"/>
  <c r="AR44" i="115"/>
  <c r="AR50" i="115" s="1"/>
  <c r="AJ44" i="115"/>
  <c r="AJ50" i="115" s="1"/>
  <c r="AQ44" i="115"/>
  <c r="AQ50" i="115" s="1"/>
  <c r="AP44" i="115"/>
  <c r="AO44" i="115"/>
  <c r="AO50" i="115" s="1"/>
  <c r="AM44" i="115"/>
  <c r="Q52" i="115"/>
  <c r="AY13" i="114"/>
  <c r="J43" i="114"/>
  <c r="P53" i="115"/>
  <c r="O52" i="115"/>
  <c r="P52" i="115"/>
  <c r="O49" i="115"/>
  <c r="P49" i="115"/>
  <c r="I49" i="115"/>
  <c r="S47" i="115"/>
  <c r="S53" i="115" s="1"/>
  <c r="G49" i="115"/>
  <c r="Q53" i="115"/>
  <c r="I53" i="115"/>
  <c r="G37" i="114"/>
  <c r="AX17" i="114"/>
  <c r="Q43" i="114"/>
  <c r="O43" i="114"/>
  <c r="AC52" i="114"/>
  <c r="AX27" i="114"/>
  <c r="AX33" i="114"/>
  <c r="F37" i="115"/>
  <c r="F46" i="115" s="1"/>
  <c r="AB12" i="115"/>
  <c r="Z12" i="115"/>
  <c r="AD12" i="115"/>
  <c r="W12" i="115"/>
  <c r="AA12" i="115"/>
  <c r="X12" i="115"/>
  <c r="F11" i="115"/>
  <c r="G12" i="115" s="1"/>
  <c r="W52" i="114"/>
  <c r="V53" i="114"/>
  <c r="AX21" i="114"/>
  <c r="P43" i="114"/>
  <c r="Y12" i="115"/>
  <c r="AC12" i="115"/>
  <c r="AE12" i="115"/>
  <c r="F39" i="115"/>
  <c r="F47" i="115" s="1"/>
  <c r="K43" i="114"/>
  <c r="AY19" i="114"/>
  <c r="AY25" i="114"/>
  <c r="W53" i="114"/>
  <c r="AT27" i="114"/>
  <c r="V52" i="114"/>
  <c r="S43" i="114"/>
  <c r="V44" i="114" s="1"/>
  <c r="AG49" i="114"/>
  <c r="AC49" i="114"/>
  <c r="W49" i="114"/>
  <c r="T46" i="114"/>
  <c r="T52" i="114" s="1"/>
  <c r="AU37" i="114"/>
  <c r="AF43" i="114"/>
  <c r="AG44" i="114" s="1"/>
  <c r="AG46" i="114"/>
  <c r="AG52" i="114" s="1"/>
  <c r="AV37" i="114"/>
  <c r="AY23" i="114"/>
  <c r="AY15" i="114"/>
  <c r="AT33" i="114"/>
  <c r="L43" i="114"/>
  <c r="AV11" i="114"/>
  <c r="AY21" i="114"/>
  <c r="AY31" i="114"/>
  <c r="AX15" i="114"/>
  <c r="AT17" i="114"/>
  <c r="AT21" i="114"/>
  <c r="O11" i="114"/>
  <c r="AT13" i="114"/>
  <c r="AX23" i="114"/>
  <c r="AX13" i="114"/>
  <c r="AY33" i="114"/>
  <c r="AY17" i="114"/>
  <c r="AT35" i="114"/>
  <c r="AT29" i="114"/>
  <c r="AY27" i="114"/>
  <c r="I43" i="114"/>
  <c r="AT25" i="114"/>
  <c r="G39" i="114"/>
  <c r="T47" i="114"/>
  <c r="T53" i="114" s="1"/>
  <c r="AU39" i="114"/>
  <c r="AV39" i="114"/>
  <c r="AG47" i="114"/>
  <c r="AG53" i="114" s="1"/>
  <c r="V49" i="114"/>
  <c r="AT19" i="114"/>
  <c r="AT31" i="114"/>
  <c r="AX31" i="114"/>
  <c r="AT15" i="114"/>
  <c r="R43" i="114"/>
  <c r="AT23" i="114"/>
  <c r="M43" i="114"/>
  <c r="AU11" i="114"/>
  <c r="H43" i="114"/>
  <c r="AY35" i="114"/>
  <c r="AY29" i="114"/>
  <c r="AX19" i="114"/>
  <c r="AX35" i="114"/>
  <c r="AX29" i="114"/>
  <c r="AX25" i="114"/>
  <c r="S63" i="12"/>
  <c r="S70" i="12" s="1"/>
  <c r="AB55" i="12"/>
  <c r="AC55" i="12" s="1"/>
  <c r="S62" i="12"/>
  <c r="S69" i="12" s="1"/>
  <c r="S59" i="12"/>
  <c r="S65" i="12"/>
  <c r="V60" i="12"/>
  <c r="U60" i="12"/>
  <c r="W60" i="12"/>
  <c r="X60" i="12"/>
  <c r="T60" i="12"/>
  <c r="F59" i="12"/>
  <c r="F65" i="12"/>
  <c r="K60" i="12"/>
  <c r="I60" i="12"/>
  <c r="J60" i="12"/>
  <c r="H60" i="12"/>
  <c r="L70" i="12"/>
  <c r="B20" i="12"/>
  <c r="A20" i="12" s="1"/>
  <c r="Y60" i="12"/>
  <c r="L59" i="12"/>
  <c r="L66" i="12" s="1"/>
  <c r="F63" i="12"/>
  <c r="F70" i="12" s="1"/>
  <c r="B54" i="12"/>
  <c r="A54" i="12" s="1"/>
  <c r="B55" i="12"/>
  <c r="A55" i="12" s="1"/>
  <c r="B51" i="12"/>
  <c r="A51" i="12" s="1"/>
  <c r="F62" i="12"/>
  <c r="F69" i="12" s="1"/>
  <c r="L69" i="12"/>
  <c r="Y65" i="12"/>
  <c r="O68" i="43"/>
  <c r="F61" i="43"/>
  <c r="F57" i="43"/>
  <c r="N54" i="43"/>
  <c r="N65" i="43" s="1"/>
  <c r="M54" i="43"/>
  <c r="M65" i="43" s="1"/>
  <c r="F54" i="43"/>
  <c r="M61" i="43"/>
  <c r="K57" i="43"/>
  <c r="K66" i="43" s="1"/>
  <c r="N61" i="43"/>
  <c r="H11" i="114"/>
  <c r="S39" i="114"/>
  <c r="AG30" i="126"/>
  <c r="AK30" i="126" s="1"/>
  <c r="M11" i="114"/>
  <c r="L37" i="114"/>
  <c r="L46" i="114" s="1"/>
  <c r="AF39" i="114"/>
  <c r="H39" i="114"/>
  <c r="H47" i="114" s="1"/>
  <c r="K45" i="126"/>
  <c r="M39" i="114"/>
  <c r="M47" i="114" s="1"/>
  <c r="J37" i="114"/>
  <c r="I11" i="114"/>
  <c r="O39" i="114"/>
  <c r="O47" i="114" s="1"/>
  <c r="K37" i="114"/>
  <c r="K46" i="114" s="1"/>
  <c r="L39" i="114"/>
  <c r="L47" i="114" s="1"/>
  <c r="H37" i="114"/>
  <c r="H46" i="114" s="1"/>
  <c r="I39" i="114"/>
  <c r="I47" i="114" s="1"/>
  <c r="K11" i="126"/>
  <c r="O37" i="114"/>
  <c r="O46" i="114" s="1"/>
  <c r="K39" i="114"/>
  <c r="K47" i="114" s="1"/>
  <c r="Q37" i="114"/>
  <c r="Q46" i="114" s="1"/>
  <c r="J11" i="114"/>
  <c r="J39" i="114"/>
  <c r="R37" i="114"/>
  <c r="R46" i="114" s="1"/>
  <c r="P37" i="114"/>
  <c r="P46" i="114" s="1"/>
  <c r="I37" i="114"/>
  <c r="I46" i="114" s="1"/>
  <c r="AH32" i="126"/>
  <c r="AL32" i="126" s="1"/>
  <c r="V46" i="126"/>
  <c r="AJ21" i="130"/>
  <c r="AF11" i="114"/>
  <c r="AN12" i="114" s="1"/>
  <c r="Q11" i="114"/>
  <c r="S37" i="114"/>
  <c r="W38" i="114" s="1"/>
  <c r="M46" i="126"/>
  <c r="N39" i="114"/>
  <c r="N47" i="114" s="1"/>
  <c r="P39" i="114"/>
  <c r="P47" i="114" s="1"/>
  <c r="M37" i="114"/>
  <c r="M46" i="114" s="1"/>
  <c r="R11" i="114"/>
  <c r="P11" i="114"/>
  <c r="R39" i="114"/>
  <c r="R47" i="114" s="1"/>
  <c r="Q39" i="114"/>
  <c r="Q47" i="114" s="1"/>
  <c r="N37" i="114"/>
  <c r="N46" i="114" s="1"/>
  <c r="L46" i="126"/>
  <c r="M45" i="126"/>
  <c r="M11" i="126"/>
  <c r="AF21" i="126"/>
  <c r="AE21" i="126"/>
  <c r="P48" i="126"/>
  <c r="N11" i="114"/>
  <c r="G11" i="114"/>
  <c r="AF37" i="114"/>
  <c r="AL38" i="114" s="1"/>
  <c r="K11" i="114"/>
  <c r="E52" i="77"/>
  <c r="AH50" i="116" l="1"/>
  <c r="AK50" i="115"/>
  <c r="AP50" i="115"/>
  <c r="U50" i="115"/>
  <c r="H30" i="114"/>
  <c r="AV12" i="115"/>
  <c r="AY12" i="115" s="1"/>
  <c r="AM50" i="115"/>
  <c r="P14" i="114"/>
  <c r="M30" i="114"/>
  <c r="P30" i="114"/>
  <c r="Q30" i="114"/>
  <c r="L30" i="114"/>
  <c r="R30" i="114"/>
  <c r="O30" i="114"/>
  <c r="J30" i="114"/>
  <c r="N30" i="114"/>
  <c r="K30" i="114"/>
  <c r="I30" i="114"/>
  <c r="G14" i="114"/>
  <c r="Q14" i="114"/>
  <c r="J14" i="114"/>
  <c r="M14" i="114"/>
  <c r="N14" i="114"/>
  <c r="O14" i="114"/>
  <c r="K14" i="114"/>
  <c r="L14" i="114"/>
  <c r="H14" i="114"/>
  <c r="R14" i="114"/>
  <c r="AG14" i="126"/>
  <c r="AK14" i="126" s="1"/>
  <c r="G14" i="126"/>
  <c r="H14" i="126"/>
  <c r="M14" i="126"/>
  <c r="I14" i="126"/>
  <c r="L14" i="126"/>
  <c r="K14" i="126"/>
  <c r="W49" i="129"/>
  <c r="V9" i="125"/>
  <c r="V46" i="125" s="1"/>
  <c r="Z8" i="125"/>
  <c r="S45" i="125"/>
  <c r="T8" i="121"/>
  <c r="W11" i="121"/>
  <c r="H10" i="121"/>
  <c r="AA10" i="121"/>
  <c r="AG10" i="121" s="1"/>
  <c r="V9" i="122"/>
  <c r="V46" i="122" s="1"/>
  <c r="Z8" i="122"/>
  <c r="S45" i="122"/>
  <c r="G8" i="124"/>
  <c r="J11" i="124"/>
  <c r="T8" i="140"/>
  <c r="W11" i="140"/>
  <c r="H10" i="140"/>
  <c r="AA10" i="140"/>
  <c r="V9" i="140"/>
  <c r="V46" i="140" s="1"/>
  <c r="Z8" i="140"/>
  <c r="S45" i="140"/>
  <c r="G8" i="139"/>
  <c r="J11" i="139"/>
  <c r="T8" i="122"/>
  <c r="H10" i="122"/>
  <c r="W11" i="122"/>
  <c r="AA10" i="122"/>
  <c r="G8" i="122"/>
  <c r="J11" i="122"/>
  <c r="AF10" i="121"/>
  <c r="V9" i="124"/>
  <c r="V46" i="124" s="1"/>
  <c r="Z8" i="124"/>
  <c r="AF8" i="124" s="1"/>
  <c r="S45" i="124"/>
  <c r="G8" i="123"/>
  <c r="J11" i="123"/>
  <c r="V9" i="139"/>
  <c r="V46" i="139" s="1"/>
  <c r="Z8" i="139"/>
  <c r="S45" i="139"/>
  <c r="J11" i="121"/>
  <c r="G8" i="121"/>
  <c r="W11" i="124"/>
  <c r="T8" i="124"/>
  <c r="H10" i="124"/>
  <c r="AA10" i="124"/>
  <c r="G8" i="125"/>
  <c r="J11" i="125"/>
  <c r="W11" i="139"/>
  <c r="T8" i="139"/>
  <c r="H10" i="139"/>
  <c r="AA10" i="139"/>
  <c r="V9" i="123"/>
  <c r="V46" i="123" s="1"/>
  <c r="Z8" i="123"/>
  <c r="S45" i="123"/>
  <c r="W11" i="125"/>
  <c r="T8" i="125"/>
  <c r="H10" i="125"/>
  <c r="AA10" i="125"/>
  <c r="AF10" i="122"/>
  <c r="V9" i="121"/>
  <c r="V46" i="121" s="1"/>
  <c r="Z8" i="121"/>
  <c r="S45" i="121"/>
  <c r="G8" i="140"/>
  <c r="J11" i="140"/>
  <c r="W11" i="123"/>
  <c r="T8" i="123"/>
  <c r="H10" i="123"/>
  <c r="AA10" i="123"/>
  <c r="R40" i="116"/>
  <c r="M40" i="116"/>
  <c r="G40" i="116"/>
  <c r="Q40" i="116"/>
  <c r="I40" i="116"/>
  <c r="K40" i="116"/>
  <c r="H40" i="116"/>
  <c r="N40" i="116"/>
  <c r="J40" i="116"/>
  <c r="O40" i="116"/>
  <c r="L40" i="116"/>
  <c r="P40" i="116"/>
  <c r="O38" i="116"/>
  <c r="K38" i="116"/>
  <c r="P28" i="114"/>
  <c r="Q28" i="114"/>
  <c r="H38" i="116"/>
  <c r="I38" i="116"/>
  <c r="N28" i="114"/>
  <c r="P38" i="116"/>
  <c r="R38" i="116"/>
  <c r="J28" i="114"/>
  <c r="M38" i="116"/>
  <c r="G38" i="116"/>
  <c r="Q38" i="116"/>
  <c r="I28" i="114"/>
  <c r="H28" i="114"/>
  <c r="L28" i="114"/>
  <c r="M28" i="114"/>
  <c r="O28" i="114"/>
  <c r="L38" i="116"/>
  <c r="G28" i="114"/>
  <c r="K28" i="114"/>
  <c r="J38" i="116"/>
  <c r="R28" i="114"/>
  <c r="H26" i="114"/>
  <c r="I26" i="114"/>
  <c r="P26" i="114"/>
  <c r="L26" i="114"/>
  <c r="J26" i="114"/>
  <c r="O26" i="114"/>
  <c r="N26" i="114"/>
  <c r="G26" i="114"/>
  <c r="M26" i="114"/>
  <c r="K26" i="114"/>
  <c r="Q26" i="114"/>
  <c r="P22" i="114"/>
  <c r="L22" i="114"/>
  <c r="O22" i="114"/>
  <c r="K22" i="114"/>
  <c r="N22" i="114"/>
  <c r="Q22" i="114"/>
  <c r="H22" i="114"/>
  <c r="M22" i="114"/>
  <c r="J22" i="114"/>
  <c r="G22" i="114"/>
  <c r="I22" i="114"/>
  <c r="J20" i="114"/>
  <c r="H20" i="114"/>
  <c r="M20" i="114"/>
  <c r="K20" i="114"/>
  <c r="L20" i="114"/>
  <c r="P20" i="114"/>
  <c r="R20" i="114"/>
  <c r="N20" i="114"/>
  <c r="Q20" i="114"/>
  <c r="G20" i="114"/>
  <c r="O20" i="114"/>
  <c r="I12" i="116"/>
  <c r="I50" i="116" s="1"/>
  <c r="P12" i="116"/>
  <c r="P50" i="116" s="1"/>
  <c r="J12" i="116"/>
  <c r="J50" i="116" s="1"/>
  <c r="H12" i="116"/>
  <c r="H50" i="116" s="1"/>
  <c r="Q12" i="116"/>
  <c r="Q50" i="116" s="1"/>
  <c r="R12" i="116"/>
  <c r="M12" i="116"/>
  <c r="M50" i="116" s="1"/>
  <c r="N12" i="116"/>
  <c r="N50" i="116" s="1"/>
  <c r="K12" i="116"/>
  <c r="K50" i="116" s="1"/>
  <c r="L12" i="116"/>
  <c r="L50" i="116" s="1"/>
  <c r="O12" i="116"/>
  <c r="O50" i="116" s="1"/>
  <c r="AV38" i="115"/>
  <c r="AY38" i="115" s="1"/>
  <c r="AK40" i="114"/>
  <c r="AO40" i="114"/>
  <c r="AR40" i="114"/>
  <c r="AJ40" i="114"/>
  <c r="AQ40" i="114"/>
  <c r="AI40" i="114"/>
  <c r="AP40" i="114"/>
  <c r="AH40" i="114"/>
  <c r="AG40" i="114"/>
  <c r="AN40" i="114"/>
  <c r="AM40" i="114"/>
  <c r="AL40" i="114"/>
  <c r="AP38" i="114"/>
  <c r="AH38" i="114"/>
  <c r="AO38" i="114"/>
  <c r="AG38" i="114"/>
  <c r="AN38" i="114"/>
  <c r="AK38" i="114"/>
  <c r="AM38" i="114"/>
  <c r="AR38" i="114"/>
  <c r="AJ38" i="114"/>
  <c r="AQ38" i="114"/>
  <c r="AI38" i="114"/>
  <c r="AG12" i="114"/>
  <c r="AH12" i="114"/>
  <c r="AK12" i="114"/>
  <c r="AQ12" i="114"/>
  <c r="G24" i="114"/>
  <c r="AO12" i="114"/>
  <c r="AL12" i="114"/>
  <c r="AP12" i="114"/>
  <c r="AM12" i="114"/>
  <c r="AJ12" i="114"/>
  <c r="AR12" i="114"/>
  <c r="AI12" i="114"/>
  <c r="O36" i="114"/>
  <c r="J36" i="114"/>
  <c r="Q36" i="114"/>
  <c r="M36" i="114"/>
  <c r="I36" i="114"/>
  <c r="G36" i="114"/>
  <c r="L36" i="114"/>
  <c r="K36" i="114"/>
  <c r="P36" i="114"/>
  <c r="R36" i="114"/>
  <c r="H36" i="114"/>
  <c r="G34" i="114"/>
  <c r="K34" i="114"/>
  <c r="M34" i="114"/>
  <c r="O34" i="114"/>
  <c r="P34" i="114"/>
  <c r="J34" i="114"/>
  <c r="I34" i="114"/>
  <c r="R34" i="114"/>
  <c r="Q34" i="114"/>
  <c r="L34" i="114"/>
  <c r="N34" i="114"/>
  <c r="J47" i="114"/>
  <c r="J53" i="114" s="1"/>
  <c r="L32" i="114"/>
  <c r="K32" i="114"/>
  <c r="R32" i="114"/>
  <c r="M32" i="114"/>
  <c r="Q32" i="114"/>
  <c r="I32" i="114"/>
  <c r="P32" i="114"/>
  <c r="H32" i="114"/>
  <c r="O32" i="114"/>
  <c r="G32" i="114"/>
  <c r="N32" i="114"/>
  <c r="AC40" i="114"/>
  <c r="U40" i="114"/>
  <c r="V40" i="114"/>
  <c r="AB40" i="114"/>
  <c r="T40" i="114"/>
  <c r="AA40" i="114"/>
  <c r="AD40" i="114"/>
  <c r="Z40" i="114"/>
  <c r="Y40" i="114"/>
  <c r="X40" i="114"/>
  <c r="AE40" i="114"/>
  <c r="J32" i="114"/>
  <c r="W40" i="114"/>
  <c r="J46" i="114"/>
  <c r="J52" i="114" s="1"/>
  <c r="Y38" i="114"/>
  <c r="X38" i="114"/>
  <c r="AE38" i="114"/>
  <c r="AD38" i="114"/>
  <c r="V38" i="114"/>
  <c r="AC38" i="114"/>
  <c r="U38" i="114"/>
  <c r="Z38" i="114"/>
  <c r="AB38" i="114"/>
  <c r="T38" i="114"/>
  <c r="AA38" i="114"/>
  <c r="K24" i="114"/>
  <c r="R24" i="114"/>
  <c r="H24" i="114"/>
  <c r="L24" i="114"/>
  <c r="P24" i="114"/>
  <c r="J24" i="114"/>
  <c r="I24" i="114"/>
  <c r="M24" i="114"/>
  <c r="N24" i="114"/>
  <c r="O24" i="114"/>
  <c r="P18" i="114"/>
  <c r="I18" i="114"/>
  <c r="L18" i="114"/>
  <c r="K18" i="114"/>
  <c r="R18" i="114"/>
  <c r="O18" i="114"/>
  <c r="J18" i="114"/>
  <c r="G18" i="114"/>
  <c r="Q18" i="114"/>
  <c r="M18" i="114"/>
  <c r="N18" i="114"/>
  <c r="L16" i="114"/>
  <c r="G16" i="114"/>
  <c r="K16" i="114"/>
  <c r="AB12" i="114"/>
  <c r="AE12" i="114"/>
  <c r="H16" i="114"/>
  <c r="W12" i="114"/>
  <c r="U12" i="114"/>
  <c r="AA12" i="114"/>
  <c r="O16" i="114"/>
  <c r="R16" i="114"/>
  <c r="V12" i="114"/>
  <c r="V50" i="114" s="1"/>
  <c r="P16" i="114"/>
  <c r="J16" i="114"/>
  <c r="I16" i="114"/>
  <c r="Z12" i="114"/>
  <c r="T12" i="114"/>
  <c r="Q16" i="114"/>
  <c r="AD12" i="114"/>
  <c r="M16" i="114"/>
  <c r="AC12" i="114"/>
  <c r="N16" i="114"/>
  <c r="Y12" i="114"/>
  <c r="X49" i="129"/>
  <c r="AF14" i="129"/>
  <c r="AJ14" i="129" s="1"/>
  <c r="J12" i="129"/>
  <c r="K12" i="129"/>
  <c r="L12" i="129"/>
  <c r="H12" i="129"/>
  <c r="I12" i="129"/>
  <c r="G12" i="129"/>
  <c r="AV22" i="114"/>
  <c r="AY22" i="114" s="1"/>
  <c r="L49" i="114"/>
  <c r="G40" i="115"/>
  <c r="AV40" i="115"/>
  <c r="AY40" i="115" s="1"/>
  <c r="Y20" i="43"/>
  <c r="I66" i="105"/>
  <c r="F49" i="116"/>
  <c r="AT32" i="115"/>
  <c r="AW32" i="115" s="1"/>
  <c r="G49" i="114"/>
  <c r="G46" i="114"/>
  <c r="G52" i="114" s="1"/>
  <c r="F11" i="114"/>
  <c r="I12" i="114" s="1"/>
  <c r="AA44" i="114"/>
  <c r="Y44" i="114"/>
  <c r="O63" i="43"/>
  <c r="F68" i="43"/>
  <c r="E15" i="43"/>
  <c r="V20" i="43"/>
  <c r="G20" i="43"/>
  <c r="P20" i="43"/>
  <c r="M20" i="43"/>
  <c r="J20" i="43"/>
  <c r="S20" i="43"/>
  <c r="G15" i="43"/>
  <c r="M17" i="43" s="1"/>
  <c r="AA66" i="12"/>
  <c r="R65" i="12"/>
  <c r="U66" i="12"/>
  <c r="W66" i="12"/>
  <c r="Z66" i="12"/>
  <c r="X66" i="12"/>
  <c r="V66" i="12"/>
  <c r="T66" i="12"/>
  <c r="AH12" i="129"/>
  <c r="AL12" i="129" s="1"/>
  <c r="Y49" i="129"/>
  <c r="AA49" i="129"/>
  <c r="AC49" i="129"/>
  <c r="AC49" i="126"/>
  <c r="J38" i="129"/>
  <c r="H38" i="129"/>
  <c r="G38" i="129"/>
  <c r="J40" i="129"/>
  <c r="I40" i="129"/>
  <c r="K40" i="129"/>
  <c r="L40" i="129"/>
  <c r="O67" i="118"/>
  <c r="J67" i="118"/>
  <c r="AB49" i="129"/>
  <c r="H40" i="129"/>
  <c r="M40" i="129"/>
  <c r="J51" i="126"/>
  <c r="AT34" i="115"/>
  <c r="AW34" i="115" s="1"/>
  <c r="AT30" i="115"/>
  <c r="AW30" i="115" s="1"/>
  <c r="AU38" i="115"/>
  <c r="AX38" i="115" s="1"/>
  <c r="AB14" i="118"/>
  <c r="AB67" i="118" s="1"/>
  <c r="X14" i="118"/>
  <c r="X67" i="118" s="1"/>
  <c r="U14" i="118"/>
  <c r="U67" i="118" s="1"/>
  <c r="R14" i="118"/>
  <c r="R67" i="118" s="1"/>
  <c r="I14" i="118"/>
  <c r="AH14" i="118" s="1"/>
  <c r="AC14" i="118"/>
  <c r="AC67" i="118" s="1"/>
  <c r="Y14" i="118"/>
  <c r="V14" i="118"/>
  <c r="V67" i="118" s="1"/>
  <c r="N14" i="118"/>
  <c r="N67" i="118" s="1"/>
  <c r="K14" i="118"/>
  <c r="K67" i="118" s="1"/>
  <c r="Z14" i="118"/>
  <c r="Z67" i="118" s="1"/>
  <c r="W14" i="118"/>
  <c r="W67" i="118" s="1"/>
  <c r="S14" i="118"/>
  <c r="S67" i="118" s="1"/>
  <c r="P14" i="118"/>
  <c r="P67" i="118" s="1"/>
  <c r="L14" i="118"/>
  <c r="L67" i="118" s="1"/>
  <c r="AA14" i="118"/>
  <c r="AA67" i="118" s="1"/>
  <c r="T67" i="118"/>
  <c r="Q14" i="118"/>
  <c r="Q67" i="118" s="1"/>
  <c r="M14" i="118"/>
  <c r="M67" i="118" s="1"/>
  <c r="H14" i="118"/>
  <c r="H67" i="118" s="1"/>
  <c r="G14" i="118"/>
  <c r="G67" i="118" s="1"/>
  <c r="E13" i="118"/>
  <c r="G68" i="23"/>
  <c r="F68" i="23"/>
  <c r="K39" i="27"/>
  <c r="K47" i="27"/>
  <c r="K11" i="27"/>
  <c r="H44" i="27"/>
  <c r="H50" i="27" s="1"/>
  <c r="K37" i="27"/>
  <c r="AD10" i="27"/>
  <c r="K14" i="111"/>
  <c r="L14" i="111" s="1"/>
  <c r="L11" i="111"/>
  <c r="F12" i="111"/>
  <c r="F49" i="111" s="1"/>
  <c r="H12" i="111"/>
  <c r="H49" i="111" s="1"/>
  <c r="E12" i="111"/>
  <c r="E49" i="111" s="1"/>
  <c r="G12" i="111"/>
  <c r="I12" i="111"/>
  <c r="I49" i="111" s="1"/>
  <c r="D48" i="111"/>
  <c r="N52" i="114"/>
  <c r="F43" i="114"/>
  <c r="AW37" i="115"/>
  <c r="AW11" i="115"/>
  <c r="U67" i="12"/>
  <c r="F66" i="12"/>
  <c r="I67" i="12"/>
  <c r="U54" i="77"/>
  <c r="S55" i="77"/>
  <c r="P55" i="77"/>
  <c r="L55" i="77"/>
  <c r="M55" i="77"/>
  <c r="J55" i="77"/>
  <c r="N55" i="77"/>
  <c r="K55" i="77"/>
  <c r="Q55" i="77"/>
  <c r="O55" i="77"/>
  <c r="H55" i="77"/>
  <c r="F55" i="77"/>
  <c r="I55" i="77"/>
  <c r="R55" i="77"/>
  <c r="G55" i="77"/>
  <c r="S52" i="77"/>
  <c r="P52" i="77"/>
  <c r="J52" i="77"/>
  <c r="N52" i="77"/>
  <c r="L52" i="77"/>
  <c r="K52" i="77"/>
  <c r="M52" i="77"/>
  <c r="R52" i="77"/>
  <c r="H52" i="77"/>
  <c r="O52" i="77"/>
  <c r="Q52" i="77"/>
  <c r="G52" i="77"/>
  <c r="F52" i="77"/>
  <c r="I52" i="77"/>
  <c r="L36" i="119"/>
  <c r="H36" i="119"/>
  <c r="F36" i="119"/>
  <c r="G36" i="119"/>
  <c r="I36" i="119"/>
  <c r="J36" i="119"/>
  <c r="K36" i="119"/>
  <c r="E36" i="119"/>
  <c r="F59" i="43"/>
  <c r="X59" i="43"/>
  <c r="R59" i="43"/>
  <c r="U59" i="43"/>
  <c r="L59" i="43"/>
  <c r="O59" i="43"/>
  <c r="I59" i="43"/>
  <c r="F65" i="43"/>
  <c r="F72" i="43" s="1"/>
  <c r="X56" i="43"/>
  <c r="R56" i="43"/>
  <c r="L56" i="43"/>
  <c r="F56" i="43"/>
  <c r="U56" i="43"/>
  <c r="O56" i="43"/>
  <c r="I56" i="43"/>
  <c r="AJ56" i="118"/>
  <c r="AM56" i="118" s="1"/>
  <c r="AH56" i="118"/>
  <c r="AK56" i="118" s="1"/>
  <c r="AH53" i="118"/>
  <c r="AK53" i="118" s="1"/>
  <c r="AJ53" i="118"/>
  <c r="AM53" i="118" s="1"/>
  <c r="AH17" i="118"/>
  <c r="AK17" i="118" s="1"/>
  <c r="AG12" i="118"/>
  <c r="AK12" i="118" s="1"/>
  <c r="E65" i="118"/>
  <c r="AL12" i="118"/>
  <c r="AJ17" i="118"/>
  <c r="AM17" i="118" s="1"/>
  <c r="AJ36" i="121"/>
  <c r="K49" i="121"/>
  <c r="K48" i="121"/>
  <c r="K45" i="121"/>
  <c r="Q46" i="121"/>
  <c r="H48" i="121"/>
  <c r="AJ34" i="121"/>
  <c r="H43" i="121"/>
  <c r="H49" i="121" s="1"/>
  <c r="K40" i="121"/>
  <c r="AG36" i="121"/>
  <c r="I46" i="121"/>
  <c r="H68" i="23"/>
  <c r="AF113" i="24"/>
  <c r="AF461" i="24"/>
  <c r="AF460" i="24"/>
  <c r="AF345" i="24"/>
  <c r="M68" i="23"/>
  <c r="I68" i="23"/>
  <c r="L68" i="23"/>
  <c r="J68" i="23"/>
  <c r="N68" i="23"/>
  <c r="K52" i="126"/>
  <c r="AA43" i="126"/>
  <c r="X43" i="126"/>
  <c r="AI29" i="126"/>
  <c r="J48" i="126"/>
  <c r="AG40" i="129"/>
  <c r="AK40" i="129" s="1"/>
  <c r="AG38" i="129"/>
  <c r="AK38" i="129" s="1"/>
  <c r="AJ37" i="129"/>
  <c r="AI37" i="129"/>
  <c r="L52" i="126"/>
  <c r="AJ13" i="126"/>
  <c r="Y43" i="126"/>
  <c r="AB43" i="126"/>
  <c r="M48" i="126"/>
  <c r="Z43" i="126"/>
  <c r="V52" i="126"/>
  <c r="W43" i="126"/>
  <c r="AJ11" i="129"/>
  <c r="AI11" i="129"/>
  <c r="AI39" i="129"/>
  <c r="AJ39" i="129"/>
  <c r="AG12" i="129"/>
  <c r="AK12" i="129" s="1"/>
  <c r="K42" i="27"/>
  <c r="J48" i="27"/>
  <c r="AD38" i="27"/>
  <c r="H47" i="27"/>
  <c r="H51" i="27"/>
  <c r="I48" i="27"/>
  <c r="Q48" i="27"/>
  <c r="K50" i="27"/>
  <c r="AD36" i="27"/>
  <c r="AH52" i="48"/>
  <c r="AI52" i="48" s="1"/>
  <c r="AH55" i="48"/>
  <c r="AI55" i="48" s="1"/>
  <c r="B52" i="48"/>
  <c r="A52" i="48" s="1"/>
  <c r="B55" i="48"/>
  <c r="A55" i="48" s="1"/>
  <c r="B14" i="48"/>
  <c r="A14" i="48" s="1"/>
  <c r="H67" i="48"/>
  <c r="G66" i="48"/>
  <c r="P14" i="105"/>
  <c r="R14" i="105" s="1"/>
  <c r="J67" i="105"/>
  <c r="N53" i="114"/>
  <c r="N49" i="114"/>
  <c r="AR50" i="116"/>
  <c r="AT30" i="116"/>
  <c r="AW30" i="116" s="1"/>
  <c r="AQ50" i="116"/>
  <c r="AL50" i="116"/>
  <c r="AM50" i="116"/>
  <c r="AV38" i="116"/>
  <c r="AY38" i="116" s="1"/>
  <c r="AI50" i="116"/>
  <c r="AP50" i="116"/>
  <c r="AJ50" i="116"/>
  <c r="AN50" i="116"/>
  <c r="AO50" i="116"/>
  <c r="AG50" i="116"/>
  <c r="AK50" i="116"/>
  <c r="AV12" i="116"/>
  <c r="AY12" i="116" s="1"/>
  <c r="Z50" i="116"/>
  <c r="W50" i="116"/>
  <c r="AE50" i="116"/>
  <c r="AW39" i="116"/>
  <c r="AB50" i="116"/>
  <c r="AU40" i="116"/>
  <c r="AX40" i="116" s="1"/>
  <c r="AC50" i="116"/>
  <c r="F46" i="116"/>
  <c r="F52" i="116" s="1"/>
  <c r="Y50" i="116"/>
  <c r="V50" i="116"/>
  <c r="AA50" i="116"/>
  <c r="AD50" i="116"/>
  <c r="U50" i="116"/>
  <c r="T50" i="116"/>
  <c r="X50" i="116"/>
  <c r="AT36" i="115"/>
  <c r="AW36" i="115" s="1"/>
  <c r="AW39" i="115"/>
  <c r="AU40" i="115"/>
  <c r="AX40" i="115" s="1"/>
  <c r="G38" i="115"/>
  <c r="AT22" i="115"/>
  <c r="AW22" i="115" s="1"/>
  <c r="V50" i="115"/>
  <c r="Q44" i="115"/>
  <c r="P44" i="115"/>
  <c r="F53" i="115"/>
  <c r="L44" i="115"/>
  <c r="I44" i="115"/>
  <c r="J44" i="115"/>
  <c r="N44" i="115"/>
  <c r="G44" i="115"/>
  <c r="O44" i="115"/>
  <c r="R44" i="115"/>
  <c r="F52" i="115"/>
  <c r="M44" i="115"/>
  <c r="K44" i="115"/>
  <c r="AT24" i="115"/>
  <c r="AW24" i="115" s="1"/>
  <c r="AT16" i="115"/>
  <c r="AW16" i="115" s="1"/>
  <c r="AU12" i="115"/>
  <c r="AX12" i="115" s="1"/>
  <c r="AC50" i="115"/>
  <c r="AE50" i="115"/>
  <c r="F49" i="115"/>
  <c r="H12" i="115"/>
  <c r="H50" i="115" s="1"/>
  <c r="X67" i="12"/>
  <c r="H67" i="12"/>
  <c r="J67" i="12"/>
  <c r="B14" i="12"/>
  <c r="A14" i="12" s="1"/>
  <c r="AB56" i="12"/>
  <c r="AC56" i="12" s="1"/>
  <c r="AB53" i="12"/>
  <c r="AC53" i="12" s="1"/>
  <c r="V67" i="12"/>
  <c r="AB14" i="12"/>
  <c r="AC14" i="12" s="1"/>
  <c r="W67" i="12"/>
  <c r="T67" i="12"/>
  <c r="Y67" i="12"/>
  <c r="S66" i="12"/>
  <c r="B56" i="12"/>
  <c r="A56" i="12" s="1"/>
  <c r="K67" i="12"/>
  <c r="AA48" i="17"/>
  <c r="O48" i="17"/>
  <c r="L48" i="17"/>
  <c r="H68" i="77"/>
  <c r="Q68" i="77"/>
  <c r="O68" i="77"/>
  <c r="P68" i="77"/>
  <c r="D63" i="77"/>
  <c r="D70" i="77" s="1"/>
  <c r="L68" i="77"/>
  <c r="U51" i="77"/>
  <c r="G68" i="77"/>
  <c r="N68" i="77"/>
  <c r="J68" i="77"/>
  <c r="K68" i="77"/>
  <c r="E67" i="77"/>
  <c r="N34" i="119"/>
  <c r="O34" i="119" s="1"/>
  <c r="N32" i="119"/>
  <c r="O32" i="119" s="1"/>
  <c r="N28" i="119"/>
  <c r="O28" i="119" s="1"/>
  <c r="N30" i="119"/>
  <c r="O30" i="119" s="1"/>
  <c r="N26" i="119"/>
  <c r="O26" i="119" s="1"/>
  <c r="N20" i="119"/>
  <c r="O20" i="119" s="1"/>
  <c r="N16" i="119"/>
  <c r="O16" i="119" s="1"/>
  <c r="N22" i="119"/>
  <c r="O22" i="119" s="1"/>
  <c r="N18" i="119"/>
  <c r="O18" i="119" s="1"/>
  <c r="H10" i="119"/>
  <c r="G10" i="119"/>
  <c r="N14" i="119"/>
  <c r="O14" i="119" s="1"/>
  <c r="I10" i="119"/>
  <c r="E10" i="119"/>
  <c r="E47" i="119" s="1"/>
  <c r="J10" i="119"/>
  <c r="N12" i="119"/>
  <c r="O12" i="119" s="1"/>
  <c r="L10" i="119"/>
  <c r="K10" i="119"/>
  <c r="O9" i="119"/>
  <c r="D43" i="119"/>
  <c r="D49" i="119" s="1"/>
  <c r="O35" i="119"/>
  <c r="D50" i="119"/>
  <c r="K41" i="119"/>
  <c r="L41" i="119"/>
  <c r="N38" i="119"/>
  <c r="O38" i="119" s="1"/>
  <c r="D46" i="119"/>
  <c r="F41" i="119"/>
  <c r="F47" i="119" s="1"/>
  <c r="G41" i="119"/>
  <c r="J41" i="119"/>
  <c r="H41" i="119"/>
  <c r="I41" i="119"/>
  <c r="F66" i="43"/>
  <c r="F73" i="43" s="1"/>
  <c r="L63" i="43"/>
  <c r="N72" i="43"/>
  <c r="N73" i="43"/>
  <c r="M72" i="43"/>
  <c r="M73" i="43"/>
  <c r="AI21" i="130"/>
  <c r="K51" i="126"/>
  <c r="H52" i="126"/>
  <c r="AI33" i="126"/>
  <c r="AI17" i="126"/>
  <c r="J52" i="126"/>
  <c r="AJ27" i="126"/>
  <c r="AF11" i="130"/>
  <c r="H48" i="130"/>
  <c r="K40" i="111"/>
  <c r="L40" i="111" s="1"/>
  <c r="K38" i="111"/>
  <c r="L38" i="111" s="1"/>
  <c r="AK11" i="130"/>
  <c r="AE11" i="130"/>
  <c r="N48" i="130"/>
  <c r="AG24" i="126"/>
  <c r="AK24" i="126" s="1"/>
  <c r="AF344" i="24"/>
  <c r="AF229" i="24"/>
  <c r="AF55" i="24"/>
  <c r="AF228" i="24"/>
  <c r="AF112" i="24"/>
  <c r="AF286" i="24"/>
  <c r="AF287" i="24"/>
  <c r="AF54" i="24"/>
  <c r="L51" i="126"/>
  <c r="V48" i="126"/>
  <c r="AK39" i="126"/>
  <c r="AI15" i="126"/>
  <c r="AJ23" i="126"/>
  <c r="AJ31" i="126"/>
  <c r="AI23" i="126"/>
  <c r="AJ15" i="126"/>
  <c r="M51" i="126"/>
  <c r="M52" i="126"/>
  <c r="AG34" i="126"/>
  <c r="AK34" i="126" s="1"/>
  <c r="I52" i="126"/>
  <c r="AF37" i="126"/>
  <c r="V45" i="126"/>
  <c r="V51" i="126" s="1"/>
  <c r="AE37" i="126"/>
  <c r="I45" i="126"/>
  <c r="I51" i="126" s="1"/>
  <c r="K48" i="126"/>
  <c r="AE39" i="126"/>
  <c r="AG28" i="126"/>
  <c r="AK28" i="126" s="1"/>
  <c r="AG16" i="126"/>
  <c r="AK16" i="126" s="1"/>
  <c r="AG36" i="126"/>
  <c r="AK36" i="126" s="1"/>
  <c r="AH24" i="126"/>
  <c r="AL24" i="126" s="1"/>
  <c r="AJ29" i="126"/>
  <c r="AL11" i="126"/>
  <c r="AG11" i="126"/>
  <c r="AL37" i="126"/>
  <c r="AI35" i="126"/>
  <c r="AH16" i="126"/>
  <c r="AL16" i="126" s="1"/>
  <c r="AH36" i="126"/>
  <c r="AL36" i="126" s="1"/>
  <c r="AI31" i="126"/>
  <c r="AJ17" i="126"/>
  <c r="H51" i="126"/>
  <c r="AJ19" i="126"/>
  <c r="AJ35" i="126"/>
  <c r="AI13" i="126"/>
  <c r="AF39" i="126"/>
  <c r="I48" i="126"/>
  <c r="L48" i="126"/>
  <c r="AK21" i="126"/>
  <c r="AG32" i="126"/>
  <c r="AK32" i="126" s="1"/>
  <c r="AI19" i="126"/>
  <c r="AK37" i="126"/>
  <c r="AI27" i="126"/>
  <c r="AJ33" i="126"/>
  <c r="AL39" i="126"/>
  <c r="K45" i="27"/>
  <c r="K51" i="27" s="1"/>
  <c r="W48" i="27"/>
  <c r="AT32" i="116"/>
  <c r="AW32" i="116" s="1"/>
  <c r="AT34" i="116"/>
  <c r="AW34" i="116" s="1"/>
  <c r="AV40" i="116"/>
  <c r="AY40" i="116" s="1"/>
  <c r="R50" i="116"/>
  <c r="AT14" i="116"/>
  <c r="AW14" i="116" s="1"/>
  <c r="AT28" i="116"/>
  <c r="AW28" i="116" s="1"/>
  <c r="AT18" i="116"/>
  <c r="AW18" i="116" s="1"/>
  <c r="AW11" i="116"/>
  <c r="AU12" i="116"/>
  <c r="AX12" i="116" s="1"/>
  <c r="AU38" i="116"/>
  <c r="AX38" i="116" s="1"/>
  <c r="G50" i="116"/>
  <c r="AT24" i="116"/>
  <c r="AW24" i="116" s="1"/>
  <c r="AW37" i="116"/>
  <c r="P53" i="114"/>
  <c r="P49" i="114"/>
  <c r="H52" i="114"/>
  <c r="AV14" i="114"/>
  <c r="AY14" i="114" s="1"/>
  <c r="J49" i="114"/>
  <c r="W44" i="114"/>
  <c r="K49" i="114"/>
  <c r="P52" i="114"/>
  <c r="T44" i="114"/>
  <c r="O49" i="114"/>
  <c r="I53" i="114"/>
  <c r="AV20" i="114"/>
  <c r="AY20" i="114" s="1"/>
  <c r="Y50" i="115"/>
  <c r="AC44" i="114"/>
  <c r="O40" i="115"/>
  <c r="Z50" i="115"/>
  <c r="AD50" i="115"/>
  <c r="AB50" i="115"/>
  <c r="AA50" i="115"/>
  <c r="W50" i="115"/>
  <c r="X50" i="115"/>
  <c r="K52" i="114"/>
  <c r="K53" i="114"/>
  <c r="O52" i="114"/>
  <c r="AW27" i="114"/>
  <c r="Q53" i="114"/>
  <c r="Q49" i="114"/>
  <c r="Q52" i="114"/>
  <c r="O53" i="114"/>
  <c r="AU24" i="114"/>
  <c r="AX24" i="114" s="1"/>
  <c r="I40" i="115"/>
  <c r="H40" i="115"/>
  <c r="L40" i="115"/>
  <c r="J40" i="115"/>
  <c r="Q40" i="115"/>
  <c r="N40" i="115"/>
  <c r="M40" i="115"/>
  <c r="R40" i="115"/>
  <c r="K40" i="115"/>
  <c r="P40" i="115"/>
  <c r="AU32" i="114"/>
  <c r="AX32" i="114" s="1"/>
  <c r="AV34" i="114"/>
  <c r="AY34" i="114" s="1"/>
  <c r="R53" i="114"/>
  <c r="R52" i="114"/>
  <c r="AU14" i="114"/>
  <c r="AX14" i="114" s="1"/>
  <c r="AV30" i="114"/>
  <c r="AY30" i="114" s="1"/>
  <c r="AW21" i="114"/>
  <c r="J12" i="115"/>
  <c r="Q12" i="115"/>
  <c r="N12" i="115"/>
  <c r="K12" i="115"/>
  <c r="M12" i="115"/>
  <c r="O12" i="115"/>
  <c r="L12" i="115"/>
  <c r="I12" i="115"/>
  <c r="P12" i="115"/>
  <c r="R12" i="115"/>
  <c r="J38" i="115"/>
  <c r="I38" i="115"/>
  <c r="O38" i="115"/>
  <c r="L38" i="115"/>
  <c r="P38" i="115"/>
  <c r="N38" i="115"/>
  <c r="Q38" i="115"/>
  <c r="H38" i="115"/>
  <c r="M38" i="115"/>
  <c r="R38" i="115"/>
  <c r="K38" i="115"/>
  <c r="AU30" i="114"/>
  <c r="AX30" i="114" s="1"/>
  <c r="AU22" i="114"/>
  <c r="AX22" i="114" s="1"/>
  <c r="AU36" i="114"/>
  <c r="AX36" i="114" s="1"/>
  <c r="AU18" i="114"/>
  <c r="AX18" i="114" s="1"/>
  <c r="AU20" i="114"/>
  <c r="AX20" i="114" s="1"/>
  <c r="M49" i="114"/>
  <c r="AV16" i="114"/>
  <c r="AY16" i="114" s="1"/>
  <c r="AV28" i="114"/>
  <c r="AY28" i="114" s="1"/>
  <c r="AV36" i="114"/>
  <c r="AY36" i="114" s="1"/>
  <c r="AV24" i="114"/>
  <c r="AY24" i="114" s="1"/>
  <c r="AY37" i="114"/>
  <c r="AW15" i="114"/>
  <c r="AU28" i="114"/>
  <c r="AX28" i="114" s="1"/>
  <c r="I52" i="114"/>
  <c r="L53" i="114"/>
  <c r="L52" i="114"/>
  <c r="AW31" i="114"/>
  <c r="AW29" i="114"/>
  <c r="AW13" i="114"/>
  <c r="AW17" i="114"/>
  <c r="AY11" i="114"/>
  <c r="AW33" i="114"/>
  <c r="AF46" i="114"/>
  <c r="AF52" i="114" s="1"/>
  <c r="S46" i="114"/>
  <c r="S52" i="114" s="1"/>
  <c r="G47" i="114"/>
  <c r="G53" i="114" s="1"/>
  <c r="AT39" i="114"/>
  <c r="AF47" i="114"/>
  <c r="AF53" i="114" s="1"/>
  <c r="S47" i="114"/>
  <c r="S53" i="114" s="1"/>
  <c r="H49" i="114"/>
  <c r="R49" i="114"/>
  <c r="I49" i="114"/>
  <c r="AT11" i="114"/>
  <c r="AF49" i="114"/>
  <c r="AM44" i="114"/>
  <c r="AJ44" i="114"/>
  <c r="AH44" i="114"/>
  <c r="AP44" i="114"/>
  <c r="AN44" i="114"/>
  <c r="AK44" i="114"/>
  <c r="AO44" i="114"/>
  <c r="AL44" i="114"/>
  <c r="AI44" i="114"/>
  <c r="AQ44" i="114"/>
  <c r="AR44" i="114"/>
  <c r="S49" i="114"/>
  <c r="AE44" i="114"/>
  <c r="AD44" i="114"/>
  <c r="AB44" i="114"/>
  <c r="Z44" i="114"/>
  <c r="X44" i="114"/>
  <c r="U44" i="114"/>
  <c r="AU16" i="114"/>
  <c r="AX16" i="114" s="1"/>
  <c r="AX37" i="114"/>
  <c r="AW19" i="114"/>
  <c r="AY39" i="114"/>
  <c r="AT37" i="114"/>
  <c r="M52" i="114"/>
  <c r="AU34" i="114"/>
  <c r="AX34" i="114" s="1"/>
  <c r="AU26" i="114"/>
  <c r="AX26" i="114" s="1"/>
  <c r="AV32" i="114"/>
  <c r="AY32" i="114" s="1"/>
  <c r="M53" i="114"/>
  <c r="H53" i="114"/>
  <c r="AV26" i="114"/>
  <c r="AY26" i="114" s="1"/>
  <c r="AX11" i="114"/>
  <c r="AW23" i="114"/>
  <c r="AX39" i="114"/>
  <c r="AW25" i="114"/>
  <c r="AW35" i="114"/>
  <c r="AV18" i="114"/>
  <c r="AY18" i="114" s="1"/>
  <c r="B53" i="12"/>
  <c r="A53" i="12" s="1"/>
  <c r="G61" i="43"/>
  <c r="M63" i="43" s="1"/>
  <c r="F20" i="43"/>
  <c r="E54" i="43"/>
  <c r="F55" i="43" s="1"/>
  <c r="E57" i="43"/>
  <c r="F63" i="43"/>
  <c r="AA63" i="43"/>
  <c r="X63" i="43"/>
  <c r="I63" i="43"/>
  <c r="R63" i="43"/>
  <c r="U63" i="43"/>
  <c r="K54" i="43"/>
  <c r="G57" i="43"/>
  <c r="M68" i="43"/>
  <c r="K61" i="43"/>
  <c r="N68" i="43"/>
  <c r="L68" i="43"/>
  <c r="G54" i="43"/>
  <c r="F39" i="114"/>
  <c r="J40" i="114" s="1"/>
  <c r="Q49" i="130"/>
  <c r="U49" i="130"/>
  <c r="T49" i="130"/>
  <c r="R49" i="130"/>
  <c r="S49" i="130"/>
  <c r="F37" i="114"/>
  <c r="J38" i="114" s="1"/>
  <c r="AJ21" i="126"/>
  <c r="H11" i="126"/>
  <c r="N11" i="126"/>
  <c r="P49" i="130"/>
  <c r="AB50" i="114" l="1"/>
  <c r="AK50" i="114"/>
  <c r="AF14" i="126"/>
  <c r="AJ14" i="126" s="1"/>
  <c r="S12" i="126"/>
  <c r="U12" i="126"/>
  <c r="O12" i="126"/>
  <c r="P12" i="126"/>
  <c r="Q12" i="126"/>
  <c r="R12" i="126"/>
  <c r="T12" i="126"/>
  <c r="AG10" i="125"/>
  <c r="AF8" i="139"/>
  <c r="AG10" i="140"/>
  <c r="AF8" i="123"/>
  <c r="AG10" i="123"/>
  <c r="H8" i="125"/>
  <c r="K11" i="125"/>
  <c r="W9" i="139"/>
  <c r="W46" i="139" s="1"/>
  <c r="AA8" i="139"/>
  <c r="T45" i="139"/>
  <c r="J9" i="121"/>
  <c r="J46" i="121" s="1"/>
  <c r="G45" i="121"/>
  <c r="H8" i="122"/>
  <c r="K11" i="122"/>
  <c r="K11" i="140"/>
  <c r="H8" i="140"/>
  <c r="W9" i="125"/>
  <c r="W46" i="125" s="1"/>
  <c r="AA8" i="125"/>
  <c r="T45" i="125"/>
  <c r="W9" i="122"/>
  <c r="W46" i="122" s="1"/>
  <c r="AA8" i="122"/>
  <c r="AG8" i="122" s="1"/>
  <c r="T45" i="122"/>
  <c r="K11" i="121"/>
  <c r="H8" i="121"/>
  <c r="J9" i="125"/>
  <c r="J46" i="125" s="1"/>
  <c r="G45" i="125"/>
  <c r="J9" i="139"/>
  <c r="J46" i="139" s="1"/>
  <c r="G45" i="139"/>
  <c r="W9" i="121"/>
  <c r="W46" i="121" s="1"/>
  <c r="AA8" i="121"/>
  <c r="T45" i="121"/>
  <c r="W9" i="123"/>
  <c r="W46" i="123" s="1"/>
  <c r="AA8" i="123"/>
  <c r="T45" i="123"/>
  <c r="W9" i="140"/>
  <c r="W46" i="140" s="1"/>
  <c r="AA8" i="140"/>
  <c r="T45" i="140"/>
  <c r="AF8" i="121"/>
  <c r="AG10" i="124"/>
  <c r="J9" i="124"/>
  <c r="J46" i="124" s="1"/>
  <c r="G45" i="124"/>
  <c r="K11" i="139"/>
  <c r="H8" i="139"/>
  <c r="K11" i="124"/>
  <c r="H8" i="124"/>
  <c r="J9" i="122"/>
  <c r="J46" i="122" s="1"/>
  <c r="G45" i="122"/>
  <c r="AF8" i="140"/>
  <c r="AF8" i="125"/>
  <c r="J9" i="140"/>
  <c r="J46" i="140" s="1"/>
  <c r="G45" i="140"/>
  <c r="K11" i="123"/>
  <c r="H8" i="123"/>
  <c r="AG10" i="139"/>
  <c r="W9" i="124"/>
  <c r="W46" i="124" s="1"/>
  <c r="AA8" i="124"/>
  <c r="T45" i="124"/>
  <c r="J9" i="123"/>
  <c r="J46" i="123" s="1"/>
  <c r="G45" i="123"/>
  <c r="AG10" i="122"/>
  <c r="AF8" i="122"/>
  <c r="L40" i="114"/>
  <c r="K40" i="114"/>
  <c r="R40" i="114"/>
  <c r="M40" i="114"/>
  <c r="Q40" i="114"/>
  <c r="I40" i="114"/>
  <c r="P40" i="114"/>
  <c r="H40" i="114"/>
  <c r="O40" i="114"/>
  <c r="G40" i="114"/>
  <c r="N40" i="114"/>
  <c r="P38" i="114"/>
  <c r="H38" i="114"/>
  <c r="Q38" i="114"/>
  <c r="O38" i="114"/>
  <c r="G38" i="114"/>
  <c r="N38" i="114"/>
  <c r="M38" i="114"/>
  <c r="L38" i="114"/>
  <c r="K38" i="114"/>
  <c r="R38" i="114"/>
  <c r="I38" i="114"/>
  <c r="M12" i="114"/>
  <c r="K12" i="114"/>
  <c r="R12" i="114"/>
  <c r="Q12" i="114"/>
  <c r="G12" i="114"/>
  <c r="P12" i="114"/>
  <c r="L12" i="114"/>
  <c r="H12" i="114"/>
  <c r="O12" i="114"/>
  <c r="N12" i="114"/>
  <c r="J12" i="114"/>
  <c r="T55" i="77"/>
  <c r="U55" i="77" s="1"/>
  <c r="AE50" i="114"/>
  <c r="F11" i="126"/>
  <c r="G12" i="126" s="1"/>
  <c r="H48" i="126"/>
  <c r="Y50" i="114"/>
  <c r="F49" i="114"/>
  <c r="K19" i="43"/>
  <c r="I19" i="43"/>
  <c r="H19" i="43"/>
  <c r="F19" i="43"/>
  <c r="J19" i="43"/>
  <c r="O16" i="43"/>
  <c r="AA50" i="114"/>
  <c r="AB17" i="43"/>
  <c r="V17" i="43"/>
  <c r="J17" i="43"/>
  <c r="M70" i="43"/>
  <c r="P17" i="43"/>
  <c r="G17" i="43"/>
  <c r="S17" i="43"/>
  <c r="Y17" i="43"/>
  <c r="N44" i="114"/>
  <c r="AB13" i="12"/>
  <c r="AC13" i="12" s="1"/>
  <c r="AE11" i="126"/>
  <c r="Z50" i="114"/>
  <c r="I67" i="118"/>
  <c r="AJ14" i="118"/>
  <c r="AM14" i="118" s="1"/>
  <c r="Y49" i="126"/>
  <c r="K12" i="111"/>
  <c r="L12" i="111" s="1"/>
  <c r="G49" i="111"/>
  <c r="M44" i="114"/>
  <c r="G66" i="43"/>
  <c r="G73" i="43" s="1"/>
  <c r="P59" i="43"/>
  <c r="V59" i="43"/>
  <c r="Y59" i="43"/>
  <c r="G59" i="43"/>
  <c r="S59" i="43"/>
  <c r="M59" i="43"/>
  <c r="J59" i="43"/>
  <c r="E66" i="43"/>
  <c r="X58" i="43"/>
  <c r="T58" i="43"/>
  <c r="P58" i="43"/>
  <c r="J58" i="43"/>
  <c r="R58" i="43"/>
  <c r="G58" i="43"/>
  <c r="W58" i="43"/>
  <c r="S58" i="43"/>
  <c r="O58" i="43"/>
  <c r="M58" i="43"/>
  <c r="Y58" i="43"/>
  <c r="U58" i="43"/>
  <c r="Q58" i="43"/>
  <c r="K58" i="43"/>
  <c r="L58" i="43"/>
  <c r="V58" i="43"/>
  <c r="N58" i="43"/>
  <c r="H58" i="43"/>
  <c r="I58" i="43"/>
  <c r="F58" i="43"/>
  <c r="G65" i="43"/>
  <c r="G72" i="43" s="1"/>
  <c r="S56" i="43"/>
  <c r="G56" i="43"/>
  <c r="P56" i="43"/>
  <c r="V56" i="43"/>
  <c r="Y56" i="43"/>
  <c r="M56" i="43"/>
  <c r="J56" i="43"/>
  <c r="Y55" i="43"/>
  <c r="U55" i="43"/>
  <c r="Q55" i="43"/>
  <c r="M55" i="43"/>
  <c r="S55" i="43"/>
  <c r="K55" i="43"/>
  <c r="X55" i="43"/>
  <c r="P55" i="43"/>
  <c r="L55" i="43"/>
  <c r="V55" i="43"/>
  <c r="R55" i="43"/>
  <c r="N55" i="43"/>
  <c r="J55" i="43"/>
  <c r="W55" i="43"/>
  <c r="O55" i="43"/>
  <c r="T55" i="43"/>
  <c r="G55" i="43"/>
  <c r="H55" i="43"/>
  <c r="I55" i="43"/>
  <c r="E66" i="118"/>
  <c r="AG13" i="118"/>
  <c r="AK13" i="118" s="1"/>
  <c r="AK14" i="118"/>
  <c r="F67" i="118"/>
  <c r="Y67" i="118"/>
  <c r="AA49" i="126"/>
  <c r="Z49" i="126"/>
  <c r="X49" i="126"/>
  <c r="AF40" i="129"/>
  <c r="AJ40" i="129" s="1"/>
  <c r="AF38" i="129"/>
  <c r="AJ38" i="129" s="1"/>
  <c r="AF12" i="129"/>
  <c r="AJ12" i="129" s="1"/>
  <c r="W49" i="126"/>
  <c r="AJ39" i="126"/>
  <c r="AB49" i="126"/>
  <c r="AI39" i="126"/>
  <c r="K48" i="27"/>
  <c r="AT40" i="116"/>
  <c r="AW40" i="116" s="1"/>
  <c r="N50" i="115"/>
  <c r="W50" i="114"/>
  <c r="AT40" i="115"/>
  <c r="AW40" i="115" s="1"/>
  <c r="M50" i="115"/>
  <c r="AT38" i="115"/>
  <c r="AW38" i="115" s="1"/>
  <c r="L50" i="115"/>
  <c r="Q50" i="115"/>
  <c r="R50" i="115"/>
  <c r="P50" i="115"/>
  <c r="J50" i="115"/>
  <c r="O50" i="115"/>
  <c r="I50" i="115"/>
  <c r="K50" i="115"/>
  <c r="G50" i="115"/>
  <c r="AT12" i="115"/>
  <c r="AW12" i="115" s="1"/>
  <c r="T52" i="77"/>
  <c r="U52" i="77" s="1"/>
  <c r="H47" i="119"/>
  <c r="L47" i="119"/>
  <c r="G47" i="119"/>
  <c r="N10" i="119"/>
  <c r="O10" i="119" s="1"/>
  <c r="I47" i="119"/>
  <c r="K47" i="119"/>
  <c r="J47" i="119"/>
  <c r="N36" i="119"/>
  <c r="O36" i="119" s="1"/>
  <c r="L70" i="43"/>
  <c r="K65" i="43"/>
  <c r="K72" i="43" s="1"/>
  <c r="E65" i="43"/>
  <c r="K73" i="43"/>
  <c r="AI37" i="126"/>
  <c r="AJ37" i="126"/>
  <c r="AG12" i="130"/>
  <c r="AK12" i="130" s="1"/>
  <c r="O49" i="130"/>
  <c r="AF28" i="126"/>
  <c r="AJ28" i="126" s="1"/>
  <c r="AF16" i="126"/>
  <c r="AJ16" i="126" s="1"/>
  <c r="AF32" i="126"/>
  <c r="AJ32" i="126" s="1"/>
  <c r="AF30" i="126"/>
  <c r="AJ30" i="126" s="1"/>
  <c r="AI11" i="130"/>
  <c r="AJ11" i="130"/>
  <c r="AF11" i="126"/>
  <c r="AF36" i="126"/>
  <c r="AJ36" i="126" s="1"/>
  <c r="AH12" i="126"/>
  <c r="AL12" i="126" s="1"/>
  <c r="AG38" i="126"/>
  <c r="AK38" i="126" s="1"/>
  <c r="AF24" i="126"/>
  <c r="AJ24" i="126" s="1"/>
  <c r="AI21" i="126"/>
  <c r="AH40" i="126"/>
  <c r="AL40" i="126" s="1"/>
  <c r="AH38" i="126"/>
  <c r="AL38" i="126" s="1"/>
  <c r="AF20" i="126"/>
  <c r="AJ20" i="126" s="1"/>
  <c r="AG40" i="126"/>
  <c r="AK40" i="126" s="1"/>
  <c r="AK11" i="126"/>
  <c r="AT12" i="116"/>
  <c r="AW12" i="116" s="1"/>
  <c r="AT38" i="116"/>
  <c r="AW38" i="116" s="1"/>
  <c r="AH50" i="114"/>
  <c r="R44" i="114"/>
  <c r="AC50" i="114"/>
  <c r="AU12" i="114"/>
  <c r="AX12" i="114" s="1"/>
  <c r="U50" i="114"/>
  <c r="AL50" i="114"/>
  <c r="I44" i="114"/>
  <c r="L44" i="114"/>
  <c r="AW39" i="114"/>
  <c r="AT24" i="114"/>
  <c r="AW24" i="114" s="1"/>
  <c r="AT22" i="114"/>
  <c r="AW22" i="114" s="1"/>
  <c r="AT20" i="114"/>
  <c r="AW20" i="114" s="1"/>
  <c r="AP50" i="114"/>
  <c r="AT16" i="114"/>
  <c r="AW16" i="114" s="1"/>
  <c r="AT28" i="114"/>
  <c r="AW28" i="114" s="1"/>
  <c r="X50" i="114"/>
  <c r="AO50" i="114"/>
  <c r="H44" i="114"/>
  <c r="F47" i="114"/>
  <c r="F53" i="114" s="1"/>
  <c r="AV38" i="114"/>
  <c r="AY38" i="114" s="1"/>
  <c r="AT18" i="114"/>
  <c r="AW18" i="114" s="1"/>
  <c r="AT32" i="114"/>
  <c r="AW32" i="114" s="1"/>
  <c r="AT14" i="114"/>
  <c r="AW14" i="114" s="1"/>
  <c r="AT36" i="114"/>
  <c r="AW36" i="114" s="1"/>
  <c r="AV12" i="114"/>
  <c r="AY12" i="114" s="1"/>
  <c r="AW37" i="114"/>
  <c r="AD50" i="114"/>
  <c r="AQ50" i="114"/>
  <c r="AJ50" i="114"/>
  <c r="AW11" i="114"/>
  <c r="F46" i="114"/>
  <c r="F52" i="114" s="1"/>
  <c r="J44" i="114"/>
  <c r="O44" i="114"/>
  <c r="Q44" i="114"/>
  <c r="K44" i="114"/>
  <c r="P44" i="114"/>
  <c r="AR50" i="114"/>
  <c r="AV40" i="114"/>
  <c r="AY40" i="114" s="1"/>
  <c r="AT30" i="114"/>
  <c r="AW30" i="114" s="1"/>
  <c r="AT26" i="114"/>
  <c r="AW26" i="114" s="1"/>
  <c r="AU38" i="114"/>
  <c r="AX38" i="114" s="1"/>
  <c r="AT34" i="114"/>
  <c r="AW34" i="114" s="1"/>
  <c r="AU40" i="114"/>
  <c r="AX40" i="114" s="1"/>
  <c r="T50" i="114"/>
  <c r="AG50" i="114"/>
  <c r="AI50" i="114"/>
  <c r="AN50" i="114"/>
  <c r="AM50" i="114"/>
  <c r="G44" i="114"/>
  <c r="K68" i="43"/>
  <c r="K16" i="43"/>
  <c r="W19" i="43"/>
  <c r="R19" i="43"/>
  <c r="P19" i="43"/>
  <c r="X19" i="43"/>
  <c r="S19" i="43"/>
  <c r="Q19" i="43"/>
  <c r="U19" i="43"/>
  <c r="T19" i="43"/>
  <c r="Y19" i="43"/>
  <c r="V19" i="43"/>
  <c r="N19" i="43"/>
  <c r="O19" i="43"/>
  <c r="G19" i="43"/>
  <c r="M19" i="43"/>
  <c r="L19" i="43"/>
  <c r="V63" i="43"/>
  <c r="G63" i="43"/>
  <c r="AB63" i="43"/>
  <c r="J63" i="43"/>
  <c r="Y63" i="43"/>
  <c r="S63" i="43"/>
  <c r="G68" i="43"/>
  <c r="P63" i="43"/>
  <c r="E61" i="43"/>
  <c r="F17" i="43"/>
  <c r="F70" i="43" s="1"/>
  <c r="U17" i="43"/>
  <c r="U70" i="43" s="1"/>
  <c r="AA17" i="43"/>
  <c r="AA70" i="43" s="1"/>
  <c r="I17" i="43"/>
  <c r="I70" i="43" s="1"/>
  <c r="R17" i="43"/>
  <c r="R70" i="43" s="1"/>
  <c r="X17" i="43"/>
  <c r="X70" i="43" s="1"/>
  <c r="O70" i="43"/>
  <c r="M49" i="130"/>
  <c r="L49" i="130"/>
  <c r="K49" i="130"/>
  <c r="I49" i="130"/>
  <c r="J49" i="130"/>
  <c r="H49" i="130"/>
  <c r="L50" i="114" l="1"/>
  <c r="K12" i="126"/>
  <c r="G70" i="43"/>
  <c r="AG8" i="125"/>
  <c r="AG8" i="140"/>
  <c r="K9" i="123"/>
  <c r="K46" i="123" s="1"/>
  <c r="H45" i="123"/>
  <c r="K9" i="124"/>
  <c r="K46" i="124" s="1"/>
  <c r="H45" i="124"/>
  <c r="K9" i="122"/>
  <c r="K46" i="122" s="1"/>
  <c r="H45" i="122"/>
  <c r="K9" i="139"/>
  <c r="K46" i="139" s="1"/>
  <c r="H45" i="139"/>
  <c r="AG8" i="123"/>
  <c r="AG8" i="139"/>
  <c r="AG8" i="124"/>
  <c r="K9" i="121"/>
  <c r="K46" i="121" s="1"/>
  <c r="H45" i="121"/>
  <c r="K9" i="140"/>
  <c r="K46" i="140" s="1"/>
  <c r="H45" i="140"/>
  <c r="AG8" i="121"/>
  <c r="K9" i="125"/>
  <c r="K46" i="125" s="1"/>
  <c r="H45" i="125"/>
  <c r="M12" i="126"/>
  <c r="N50" i="114"/>
  <c r="L12" i="126"/>
  <c r="AJ11" i="126"/>
  <c r="I12" i="126"/>
  <c r="J12" i="126"/>
  <c r="H12" i="126"/>
  <c r="AI11" i="126"/>
  <c r="G62" i="43"/>
  <c r="Q62" i="43"/>
  <c r="P70" i="43"/>
  <c r="AB70" i="43"/>
  <c r="V70" i="43"/>
  <c r="J70" i="43"/>
  <c r="S70" i="43"/>
  <c r="Y70" i="43"/>
  <c r="E68" i="43"/>
  <c r="Q50" i="114"/>
  <c r="M50" i="114"/>
  <c r="F16" i="43"/>
  <c r="K62" i="43"/>
  <c r="K69" i="43" s="1"/>
  <c r="E72" i="43"/>
  <c r="E73" i="43"/>
  <c r="F62" i="43"/>
  <c r="AF12" i="130"/>
  <c r="AJ12" i="130" s="1"/>
  <c r="G49" i="130"/>
  <c r="AF40" i="126"/>
  <c r="AJ40" i="126" s="1"/>
  <c r="AG12" i="126"/>
  <c r="AK12" i="126" s="1"/>
  <c r="AF38" i="126"/>
  <c r="AJ38" i="126" s="1"/>
  <c r="I50" i="114"/>
  <c r="H50" i="114"/>
  <c r="R50" i="114"/>
  <c r="K50" i="114"/>
  <c r="AT40" i="114"/>
  <c r="AW40" i="114" s="1"/>
  <c r="AT38" i="114"/>
  <c r="AW38" i="114" s="1"/>
  <c r="P50" i="114"/>
  <c r="J50" i="114"/>
  <c r="AT12" i="114"/>
  <c r="AW12" i="114" s="1"/>
  <c r="G50" i="114"/>
  <c r="O50" i="114"/>
  <c r="AA62" i="43"/>
  <c r="H62" i="43"/>
  <c r="X62" i="43"/>
  <c r="W62" i="43"/>
  <c r="S62" i="43"/>
  <c r="AB62" i="43"/>
  <c r="T62" i="43"/>
  <c r="V62" i="43"/>
  <c r="I62" i="43"/>
  <c r="U62" i="43"/>
  <c r="R62" i="43"/>
  <c r="Y62" i="43"/>
  <c r="J62" i="43"/>
  <c r="P62" i="43"/>
  <c r="O62" i="43"/>
  <c r="L62" i="43"/>
  <c r="Z62" i="43"/>
  <c r="M62" i="43"/>
  <c r="N62" i="43"/>
  <c r="S16" i="43"/>
  <c r="U16" i="43"/>
  <c r="AB16" i="43"/>
  <c r="W16" i="43"/>
  <c r="V16" i="43"/>
  <c r="AA16" i="43"/>
  <c r="T16" i="43"/>
  <c r="I16" i="43"/>
  <c r="Y16" i="43"/>
  <c r="Q16" i="43"/>
  <c r="P16" i="43"/>
  <c r="J16" i="43"/>
  <c r="J69" i="43" s="1"/>
  <c r="R16" i="43"/>
  <c r="Z16" i="43"/>
  <c r="X16" i="43"/>
  <c r="H16" i="43"/>
  <c r="G16" i="43"/>
  <c r="M16" i="43"/>
  <c r="L16" i="43"/>
  <c r="N16" i="43"/>
  <c r="H69" i="109"/>
  <c r="G69" i="43" l="1"/>
  <c r="AF12" i="126"/>
  <c r="AJ12" i="126" s="1"/>
  <c r="Q69" i="43"/>
  <c r="F69" i="43"/>
  <c r="AB69" i="43"/>
  <c r="N69" i="43"/>
  <c r="R69" i="43"/>
  <c r="Y69" i="43"/>
  <c r="V69" i="43"/>
  <c r="S69" i="43"/>
  <c r="AA69" i="43"/>
  <c r="O69" i="43"/>
  <c r="X69" i="43"/>
  <c r="P69" i="43"/>
  <c r="T69" i="43"/>
  <c r="L69" i="43"/>
  <c r="W69" i="43"/>
  <c r="H69" i="43"/>
  <c r="I69" i="43"/>
  <c r="M69" i="43"/>
  <c r="Z69" i="43"/>
  <c r="U69" i="43"/>
  <c r="H68" i="109"/>
  <c r="R28" i="137"/>
  <c r="S28" i="137" s="1"/>
  <c r="R46" i="137"/>
  <c r="S46" i="137" s="1"/>
  <c r="R20" i="137"/>
  <c r="S20" i="137" s="1"/>
  <c r="R37" i="137"/>
  <c r="S37" i="137" s="1"/>
  <c r="R34" i="137"/>
  <c r="S34" i="137" s="1"/>
  <c r="P55" i="137"/>
  <c r="R31" i="137"/>
  <c r="S31" i="137" s="1"/>
  <c r="S19" i="137"/>
  <c r="R29" i="137"/>
  <c r="S29" i="137" s="1"/>
  <c r="R50" i="137"/>
  <c r="S50" i="137" s="1"/>
  <c r="R23" i="137"/>
  <c r="S23" i="137" s="1"/>
  <c r="R38" i="137"/>
  <c r="S38" i="137" s="1"/>
  <c r="R26" i="137"/>
  <c r="S26" i="137" s="1"/>
  <c r="R35" i="137"/>
  <c r="S35" i="137" s="1"/>
  <c r="R40" i="137"/>
  <c r="S40" i="137" s="1"/>
  <c r="R43" i="137"/>
  <c r="S43" i="137" s="1"/>
  <c r="R49" i="137"/>
  <c r="S49" i="137" s="1"/>
  <c r="R25" i="137"/>
  <c r="S25" i="137" s="1"/>
  <c r="R22" i="137"/>
  <c r="S22" i="137" s="1"/>
  <c r="R32" i="137"/>
  <c r="S32" i="137" s="1"/>
  <c r="R44" i="137"/>
  <c r="S44" i="137" s="1"/>
  <c r="R41" i="137"/>
  <c r="S41" i="137" s="1"/>
  <c r="R47" i="137"/>
  <c r="S47" i="137" s="1"/>
  <c r="R17" i="137"/>
  <c r="S17" i="137" s="1"/>
  <c r="R52" i="137"/>
  <c r="S52" i="137" s="1"/>
  <c r="P64" i="137" l="1"/>
  <c r="P71" i="137" s="1"/>
  <c r="P56" i="137"/>
  <c r="R56" i="137" s="1"/>
  <c r="S56" i="137" s="1"/>
  <c r="P60" i="137"/>
  <c r="P67" i="137" s="1"/>
  <c r="K68" i="137"/>
  <c r="N68" i="137"/>
  <c r="I68" i="137"/>
  <c r="H68" i="137"/>
  <c r="S13" i="137"/>
  <c r="G68" i="137"/>
  <c r="J68" i="137"/>
  <c r="F68" i="137"/>
  <c r="L68" i="137"/>
  <c r="E66" i="137"/>
  <c r="M68" i="137"/>
  <c r="R55" i="137"/>
  <c r="S55" i="137" s="1"/>
  <c r="P63" i="137"/>
  <c r="P70" i="137" s="1"/>
  <c r="R53" i="137"/>
  <c r="S53" i="137" s="1"/>
  <c r="R14" i="137" l="1"/>
  <c r="S14" i="137" s="1"/>
  <c r="E67" i="137"/>
  <c r="O45" i="129" l="1"/>
  <c r="O42" i="126"/>
  <c r="O48" i="126" s="1"/>
  <c r="O46" i="129"/>
  <c r="O42" i="129"/>
  <c r="O48" i="129" s="1"/>
  <c r="AG25" i="129"/>
  <c r="N25" i="126"/>
  <c r="N25" i="129"/>
  <c r="G25" i="129"/>
  <c r="O45" i="126"/>
  <c r="G25" i="126"/>
  <c r="O26" i="126" l="1"/>
  <c r="P26" i="126"/>
  <c r="R26" i="126"/>
  <c r="T26" i="126"/>
  <c r="U26" i="126"/>
  <c r="S26" i="126"/>
  <c r="Q26" i="126"/>
  <c r="T26" i="129"/>
  <c r="O26" i="129"/>
  <c r="U26" i="129"/>
  <c r="P26" i="129"/>
  <c r="R26" i="129"/>
  <c r="S26" i="129"/>
  <c r="Q26" i="129"/>
  <c r="AE25" i="129"/>
  <c r="N45" i="126"/>
  <c r="AF25" i="126"/>
  <c r="G42" i="126"/>
  <c r="AE25" i="126"/>
  <c r="N42" i="129"/>
  <c r="R43" i="129" s="1"/>
  <c r="R49" i="129" s="1"/>
  <c r="G46" i="129"/>
  <c r="F25" i="129"/>
  <c r="N45" i="129"/>
  <c r="G45" i="129"/>
  <c r="AK25" i="129"/>
  <c r="N46" i="126"/>
  <c r="N42" i="126"/>
  <c r="S43" i="126" s="1"/>
  <c r="S49" i="126" s="1"/>
  <c r="O51" i="129"/>
  <c r="F25" i="126"/>
  <c r="G26" i="126" s="1"/>
  <c r="O52" i="129"/>
  <c r="AG25" i="126"/>
  <c r="AK25" i="126" s="1"/>
  <c r="N46" i="129"/>
  <c r="O51" i="126"/>
  <c r="AF25" i="129"/>
  <c r="G42" i="129"/>
  <c r="O46" i="126"/>
  <c r="O52" i="126" s="1"/>
  <c r="G46" i="126"/>
  <c r="G45" i="126"/>
  <c r="AG26" i="129" l="1"/>
  <c r="AK26" i="129" s="1"/>
  <c r="K26" i="126"/>
  <c r="L26" i="126"/>
  <c r="M26" i="126"/>
  <c r="H26" i="126"/>
  <c r="I26" i="126"/>
  <c r="J26" i="126"/>
  <c r="K26" i="129"/>
  <c r="M26" i="129"/>
  <c r="L26" i="129"/>
  <c r="H26" i="129"/>
  <c r="I26" i="129"/>
  <c r="J26" i="129"/>
  <c r="AG26" i="126"/>
  <c r="AK26" i="126" s="1"/>
  <c r="G26" i="129"/>
  <c r="U43" i="129"/>
  <c r="U49" i="129" s="1"/>
  <c r="AI25" i="129"/>
  <c r="R43" i="126"/>
  <c r="R49" i="126" s="1"/>
  <c r="O43" i="126"/>
  <c r="O49" i="126" s="1"/>
  <c r="G48" i="126"/>
  <c r="N52" i="126"/>
  <c r="Q43" i="126"/>
  <c r="Q49" i="126" s="1"/>
  <c r="AI25" i="126"/>
  <c r="Q43" i="129"/>
  <c r="Q49" i="129" s="1"/>
  <c r="O43" i="129"/>
  <c r="O49" i="129" s="1"/>
  <c r="N48" i="129"/>
  <c r="P43" i="129"/>
  <c r="P49" i="129" s="1"/>
  <c r="S43" i="129"/>
  <c r="S49" i="129" s="1"/>
  <c r="N51" i="129"/>
  <c r="N52" i="129"/>
  <c r="T43" i="129"/>
  <c r="T49" i="129" s="1"/>
  <c r="T43" i="126"/>
  <c r="T49" i="126" s="1"/>
  <c r="N48" i="126"/>
  <c r="U43" i="126"/>
  <c r="U49" i="126" s="1"/>
  <c r="P43" i="126"/>
  <c r="P49" i="126" s="1"/>
  <c r="N51" i="126"/>
  <c r="F46" i="126"/>
  <c r="F45" i="126"/>
  <c r="F42" i="126"/>
  <c r="H43" i="126" s="1"/>
  <c r="H49" i="126" s="1"/>
  <c r="G52" i="126"/>
  <c r="G51" i="126"/>
  <c r="AJ25" i="126"/>
  <c r="G48" i="129"/>
  <c r="G51" i="129"/>
  <c r="F45" i="129"/>
  <c r="F46" i="129"/>
  <c r="F42" i="129"/>
  <c r="F48" i="129" s="1"/>
  <c r="AJ25" i="129"/>
  <c r="G52" i="129"/>
  <c r="AF26" i="129" l="1"/>
  <c r="AJ26" i="129" s="1"/>
  <c r="AF26" i="126"/>
  <c r="AJ26" i="126" s="1"/>
  <c r="F52" i="126"/>
  <c r="J43" i="126"/>
  <c r="J49" i="126" s="1"/>
  <c r="F48" i="126"/>
  <c r="G43" i="126"/>
  <c r="G49" i="126" s="1"/>
  <c r="L43" i="126"/>
  <c r="L49" i="126" s="1"/>
  <c r="K43" i="126"/>
  <c r="K49" i="126" s="1"/>
  <c r="F51" i="126"/>
  <c r="I43" i="126"/>
  <c r="I49" i="126" s="1"/>
  <c r="M43" i="126"/>
  <c r="M49" i="126" s="1"/>
  <c r="L43" i="129"/>
  <c r="L49" i="129" s="1"/>
  <c r="I43" i="129"/>
  <c r="I49" i="129" s="1"/>
  <c r="M43" i="129"/>
  <c r="M49" i="129" s="1"/>
  <c r="J43" i="129"/>
  <c r="J49" i="129" s="1"/>
  <c r="K43" i="129"/>
  <c r="K49" i="129" s="1"/>
  <c r="H43" i="129"/>
  <c r="H49" i="129" s="1"/>
  <c r="F51" i="129"/>
  <c r="G43" i="129"/>
  <c r="G49" i="129" s="1"/>
  <c r="F52" i="129"/>
  <c r="N14" i="23"/>
  <c r="N67" i="23" s="1"/>
  <c r="O14" i="23"/>
  <c r="O67" i="23" s="1"/>
  <c r="H14" i="23"/>
  <c r="H67" i="23" s="1"/>
  <c r="G14" i="23"/>
  <c r="G67" i="23" s="1"/>
  <c r="J14" i="23"/>
  <c r="J67" i="23" s="1"/>
  <c r="I14" i="23"/>
  <c r="I67" i="23" s="1"/>
  <c r="F67" i="23"/>
  <c r="E14" i="23"/>
  <c r="E67" i="23" s="1"/>
  <c r="L14" i="23"/>
  <c r="L67" i="23" s="1"/>
  <c r="K14" i="23"/>
  <c r="K67" i="23" s="1"/>
  <c r="M14" i="23"/>
  <c r="M67" i="23" s="1"/>
  <c r="S13" i="23"/>
  <c r="D66" i="23"/>
  <c r="R14" i="23" l="1"/>
  <c r="S14" i="23" s="1"/>
</calcChain>
</file>

<file path=xl/sharedStrings.xml><?xml version="1.0" encoding="utf-8"?>
<sst xmlns="http://schemas.openxmlformats.org/spreadsheetml/2006/main" count="4134" uniqueCount="960">
  <si>
    <t>令和５年度　福井県勤労者就業環境基礎調査　統計表　目次</t>
    <rPh sb="0" eb="2">
      <t>レイワ</t>
    </rPh>
    <rPh sb="3" eb="5">
      <t>ネンド</t>
    </rPh>
    <rPh sb="6" eb="9">
      <t>フクイケン</t>
    </rPh>
    <rPh sb="9" eb="12">
      <t>キンロウシャ</t>
    </rPh>
    <rPh sb="12" eb="20">
      <t>シュウギョウカンキョウキソチョウサ</t>
    </rPh>
    <rPh sb="21" eb="24">
      <t>トウケイヒョウ</t>
    </rPh>
    <rPh sb="25" eb="27">
      <t>モクジ</t>
    </rPh>
    <phoneticPr fontId="2"/>
  </si>
  <si>
    <t>（１）回答事業所の現況</t>
    <rPh sb="3" eb="5">
      <t>カイトウ</t>
    </rPh>
    <rPh sb="5" eb="8">
      <t>ジギョウショ</t>
    </rPh>
    <rPh sb="9" eb="11">
      <t>ゲンキョウ</t>
    </rPh>
    <phoneticPr fontId="2"/>
  </si>
  <si>
    <t>表１</t>
    <rPh sb="0" eb="1">
      <t>ヒョウ</t>
    </rPh>
    <phoneticPr fontId="2"/>
  </si>
  <si>
    <t>回答事業所における各雇用形態の有無</t>
    <rPh sb="0" eb="5">
      <t>カイトウジギョウショ</t>
    </rPh>
    <rPh sb="9" eb="14">
      <t>カクコヨウケイタイ</t>
    </rPh>
    <rPh sb="15" eb="17">
      <t>ウム</t>
    </rPh>
    <phoneticPr fontId="2"/>
  </si>
  <si>
    <t>表２</t>
    <rPh sb="0" eb="1">
      <t>ヒョウ</t>
    </rPh>
    <phoneticPr fontId="2"/>
  </si>
  <si>
    <t>回答事業所における従業員の雇用形態別内訳</t>
    <phoneticPr fontId="2"/>
  </si>
  <si>
    <t>表３－１</t>
    <rPh sb="0" eb="1">
      <t>ヒョウ</t>
    </rPh>
    <phoneticPr fontId="2"/>
  </si>
  <si>
    <t>回答事業所における従業員の雇用形態別内訳（60歳以上）</t>
    <phoneticPr fontId="2"/>
  </si>
  <si>
    <t>表３－２</t>
    <rPh sb="0" eb="1">
      <t>ヒョウ</t>
    </rPh>
    <phoneticPr fontId="2"/>
  </si>
  <si>
    <t>回答事業所における従業員の雇用形態別内訳（60～65歳）</t>
    <phoneticPr fontId="2"/>
  </si>
  <si>
    <t>表３－３</t>
    <rPh sb="0" eb="1">
      <t>ヒョウ</t>
    </rPh>
    <phoneticPr fontId="2"/>
  </si>
  <si>
    <t>回答事業所における従業員の雇用形態別内訳（66歳以上）</t>
    <phoneticPr fontId="2"/>
  </si>
  <si>
    <t>表４</t>
    <rPh sb="0" eb="1">
      <t>ヒョウ</t>
    </rPh>
    <phoneticPr fontId="2"/>
  </si>
  <si>
    <t>早期離職の状況</t>
    <phoneticPr fontId="2"/>
  </si>
  <si>
    <t>表５－１</t>
    <rPh sb="0" eb="1">
      <t>ヒョウ</t>
    </rPh>
    <phoneticPr fontId="2"/>
  </si>
  <si>
    <t>女性管理職の状況</t>
    <phoneticPr fontId="2"/>
  </si>
  <si>
    <t>表５－２</t>
    <rPh sb="0" eb="1">
      <t>ヒョウ</t>
    </rPh>
    <phoneticPr fontId="2"/>
  </si>
  <si>
    <t>女性リーダーの状況</t>
    <phoneticPr fontId="2"/>
  </si>
  <si>
    <t>表５－３</t>
    <rPh sb="0" eb="1">
      <t>ヒョウ</t>
    </rPh>
    <phoneticPr fontId="2"/>
  </si>
  <si>
    <t>平均勤続年数の状況</t>
    <phoneticPr fontId="2"/>
  </si>
  <si>
    <t>（２）就業規則</t>
    <rPh sb="3" eb="7">
      <t>シュウギョウキソク</t>
    </rPh>
    <phoneticPr fontId="2"/>
  </si>
  <si>
    <t>表６</t>
    <rPh sb="0" eb="1">
      <t>ヒョウ</t>
    </rPh>
    <phoneticPr fontId="2"/>
  </si>
  <si>
    <t>就業規則の作成の有無</t>
    <rPh sb="0" eb="4">
      <t>シュウギョウキソク</t>
    </rPh>
    <rPh sb="5" eb="7">
      <t>サクセイ</t>
    </rPh>
    <rPh sb="8" eb="10">
      <t>ウム</t>
    </rPh>
    <phoneticPr fontId="2"/>
  </si>
  <si>
    <t>（３）労働時間・休日・休暇</t>
    <rPh sb="3" eb="7">
      <t>ロウドウジカン</t>
    </rPh>
    <rPh sb="8" eb="10">
      <t>キュウジツ</t>
    </rPh>
    <rPh sb="11" eb="13">
      <t>キュウカ</t>
    </rPh>
    <phoneticPr fontId="2"/>
  </si>
  <si>
    <t>表７</t>
    <rPh sb="0" eb="1">
      <t>ヒョウ</t>
    </rPh>
    <phoneticPr fontId="2"/>
  </si>
  <si>
    <t>週休制の状況</t>
    <rPh sb="0" eb="2">
      <t>シュウキュウ</t>
    </rPh>
    <rPh sb="2" eb="3">
      <t>セイ</t>
    </rPh>
    <rPh sb="4" eb="6">
      <t>ジョウキョウ</t>
    </rPh>
    <phoneticPr fontId="2"/>
  </si>
  <si>
    <t>表８</t>
    <rPh sb="0" eb="1">
      <t>ヒョウ</t>
    </rPh>
    <phoneticPr fontId="2"/>
  </si>
  <si>
    <t>所定外労働（残業）の状況</t>
    <phoneticPr fontId="2"/>
  </si>
  <si>
    <t>表９</t>
    <rPh sb="0" eb="1">
      <t>ヒョウ</t>
    </rPh>
    <phoneticPr fontId="2"/>
  </si>
  <si>
    <t>恒常的な所定外労働時間（残業）削減のための取組</t>
    <phoneticPr fontId="2"/>
  </si>
  <si>
    <t>表１０</t>
    <rPh sb="0" eb="1">
      <t>ヒョウ</t>
    </rPh>
    <phoneticPr fontId="2"/>
  </si>
  <si>
    <t>年次有給休暇の状況</t>
    <phoneticPr fontId="2"/>
  </si>
  <si>
    <t>表１１</t>
    <rPh sb="0" eb="1">
      <t>ヒョウ</t>
    </rPh>
    <phoneticPr fontId="2"/>
  </si>
  <si>
    <t>年次有給休暇取得促進のための取組</t>
    <phoneticPr fontId="2"/>
  </si>
  <si>
    <t>（４）非正規従業員の雇用管理</t>
    <rPh sb="3" eb="9">
      <t>ヒセイキジュウギョウイン</t>
    </rPh>
    <rPh sb="10" eb="14">
      <t>コヨウカンリ</t>
    </rPh>
    <phoneticPr fontId="2"/>
  </si>
  <si>
    <t>非正規従業員の正規従業員への転換実績（パートタイム労働者）</t>
    <rPh sb="25" eb="28">
      <t>ロウドウシャ</t>
    </rPh>
    <phoneticPr fontId="2"/>
  </si>
  <si>
    <t>表１２－２</t>
    <rPh sb="0" eb="1">
      <t>ヒョウ</t>
    </rPh>
    <phoneticPr fontId="2"/>
  </si>
  <si>
    <t>非正規従業員の正規従業員への転換実績（派遣労働者）</t>
    <rPh sb="19" eb="21">
      <t>ハケン</t>
    </rPh>
    <rPh sb="21" eb="24">
      <t>ロウドウシャ</t>
    </rPh>
    <phoneticPr fontId="2"/>
  </si>
  <si>
    <t>表１２－３</t>
    <rPh sb="0" eb="1">
      <t>ヒョウ</t>
    </rPh>
    <phoneticPr fontId="2"/>
  </si>
  <si>
    <t>非正規従業員の正規従業員への転換実績（その他）</t>
    <rPh sb="21" eb="22">
      <t>タ</t>
    </rPh>
    <phoneticPr fontId="2"/>
  </si>
  <si>
    <t>（５）育児・介護休業制度</t>
    <rPh sb="3" eb="5">
      <t>イクジ</t>
    </rPh>
    <rPh sb="6" eb="12">
      <t>カイゴキュウギョウセイド</t>
    </rPh>
    <phoneticPr fontId="2"/>
  </si>
  <si>
    <t>表１３－１</t>
    <rPh sb="0" eb="1">
      <t>ヒョウ</t>
    </rPh>
    <phoneticPr fontId="2"/>
  </si>
  <si>
    <t>育児休業制度の有無および利用できる期間（正規従業員）</t>
    <phoneticPr fontId="2"/>
  </si>
  <si>
    <t>表１３－２</t>
    <rPh sb="0" eb="1">
      <t>ヒョウ</t>
    </rPh>
    <phoneticPr fontId="2"/>
  </si>
  <si>
    <t>育児休業制度の有無および利用できる期間（パートタイム労働者）</t>
    <phoneticPr fontId="2"/>
  </si>
  <si>
    <t>表１４</t>
    <rPh sb="0" eb="1">
      <t>ヒョウ</t>
    </rPh>
    <phoneticPr fontId="2"/>
  </si>
  <si>
    <t>育児休業の取得状況</t>
    <phoneticPr fontId="2"/>
  </si>
  <si>
    <t>表１５－１</t>
    <rPh sb="0" eb="1">
      <t>ヒョウ</t>
    </rPh>
    <phoneticPr fontId="2"/>
  </si>
  <si>
    <t>育児休業を開始した者(開始予定の者も含む)の取得期間別内訳（男女計）</t>
  </si>
  <si>
    <t>表１５－２</t>
    <rPh sb="0" eb="1">
      <t>ヒョウ</t>
    </rPh>
    <phoneticPr fontId="2"/>
  </si>
  <si>
    <t>育児休業を開始した者(開始予定の者も含む)の取得期間別内訳（男）</t>
  </si>
  <si>
    <t>表１５－３</t>
    <rPh sb="0" eb="1">
      <t>ヒョウ</t>
    </rPh>
    <phoneticPr fontId="2"/>
  </si>
  <si>
    <t>育児休業を開始した者(開始予定の者も含む)の取得期間別内訳（女）</t>
  </si>
  <si>
    <t>表１５－４</t>
    <rPh sb="0" eb="1">
      <t>ヒョウ</t>
    </rPh>
    <phoneticPr fontId="2"/>
  </si>
  <si>
    <t>育児のための休暇取得者の取得期間別内訳（男女計）</t>
  </si>
  <si>
    <t>表１５－５</t>
    <rPh sb="0" eb="1">
      <t>ヒョウ</t>
    </rPh>
    <phoneticPr fontId="2"/>
  </si>
  <si>
    <t>育児のための休暇取得者の取得期間別内訳（男）</t>
  </si>
  <si>
    <t>表１５－６</t>
    <rPh sb="0" eb="1">
      <t>ヒョウ</t>
    </rPh>
    <phoneticPr fontId="2"/>
  </si>
  <si>
    <t>育児のための休暇取得者の取得期間別内訳（女）</t>
  </si>
  <si>
    <t>表１６－１</t>
    <rPh sb="0" eb="1">
      <t>ヒョウ</t>
    </rPh>
    <phoneticPr fontId="2"/>
  </si>
  <si>
    <t>育児休業制度を取得する際の課題（男）</t>
    <phoneticPr fontId="2"/>
  </si>
  <si>
    <t>表１６－２</t>
    <rPh sb="0" eb="1">
      <t>ヒョウ</t>
    </rPh>
    <phoneticPr fontId="2"/>
  </si>
  <si>
    <t>育児休業制度を取得する際の課題（女）</t>
    <phoneticPr fontId="2"/>
  </si>
  <si>
    <t>表１７</t>
    <rPh sb="0" eb="1">
      <t>ヒョウ</t>
    </rPh>
    <phoneticPr fontId="2"/>
  </si>
  <si>
    <t>妊娠または出産により退職した女性労働者</t>
    <phoneticPr fontId="2"/>
  </si>
  <si>
    <t>表１８－１</t>
    <rPh sb="0" eb="1">
      <t>ヒョウ</t>
    </rPh>
    <phoneticPr fontId="2"/>
  </si>
  <si>
    <t>育児・介護による退職者の再雇用制度の有無</t>
    <phoneticPr fontId="2"/>
  </si>
  <si>
    <t>表１８－２</t>
    <rPh sb="0" eb="1">
      <t>ヒョウ</t>
    </rPh>
    <phoneticPr fontId="2"/>
  </si>
  <si>
    <t>育児・介護による退職者の再雇用実績の有無</t>
    <phoneticPr fontId="2"/>
  </si>
  <si>
    <t>表１９－１</t>
    <rPh sb="0" eb="1">
      <t>ヒョウ</t>
    </rPh>
    <phoneticPr fontId="2"/>
  </si>
  <si>
    <t>介護休業制度の有無および利用できる期間（正規従業員）</t>
    <phoneticPr fontId="2"/>
  </si>
  <si>
    <t>表１９－２</t>
    <rPh sb="0" eb="1">
      <t>ヒョウ</t>
    </rPh>
    <phoneticPr fontId="2"/>
  </si>
  <si>
    <t>介護休業制度の有無および利用できる期間（パートタイム労働者）</t>
    <phoneticPr fontId="2"/>
  </si>
  <si>
    <t>表２０</t>
    <rPh sb="0" eb="1">
      <t>ヒョウ</t>
    </rPh>
    <phoneticPr fontId="2"/>
  </si>
  <si>
    <t>介護休業の取得状況</t>
    <phoneticPr fontId="2"/>
  </si>
  <si>
    <t>表２１－１</t>
    <rPh sb="0" eb="1">
      <t>ヒョウ</t>
    </rPh>
    <phoneticPr fontId="2"/>
  </si>
  <si>
    <t>介護休業より復職した者の取得期間別内訳（男女計）</t>
    <phoneticPr fontId="2"/>
  </si>
  <si>
    <t>表２１－２</t>
    <rPh sb="0" eb="1">
      <t>ヒョウ</t>
    </rPh>
    <phoneticPr fontId="2"/>
  </si>
  <si>
    <t>介護休業より復職した者の取得期間別内訳（男）</t>
    <phoneticPr fontId="2"/>
  </si>
  <si>
    <t>表２１－３</t>
    <rPh sb="0" eb="1">
      <t>ヒョウ</t>
    </rPh>
    <phoneticPr fontId="2"/>
  </si>
  <si>
    <t>介護休業より復職した者の取得期間別内訳（女）</t>
    <phoneticPr fontId="2"/>
  </si>
  <si>
    <t>（６）仕事と家庭の両立支援</t>
    <rPh sb="3" eb="5">
      <t>シゴト</t>
    </rPh>
    <rPh sb="6" eb="8">
      <t>カテイ</t>
    </rPh>
    <rPh sb="9" eb="13">
      <t>リョウリツシエン</t>
    </rPh>
    <phoneticPr fontId="2"/>
  </si>
  <si>
    <t>表２２</t>
    <rPh sb="0" eb="1">
      <t>ヒョウ</t>
    </rPh>
    <phoneticPr fontId="2"/>
  </si>
  <si>
    <t>育児のための勤務時間短縮等措置の制度の有無</t>
    <phoneticPr fontId="2"/>
  </si>
  <si>
    <t>表２３－１</t>
    <rPh sb="0" eb="1">
      <t>ヒョウ</t>
    </rPh>
    <phoneticPr fontId="2"/>
  </si>
  <si>
    <t>育児のための勤務時間短縮等措置の有無および利用できる期間（短時間勤務）</t>
    <phoneticPr fontId="2"/>
  </si>
  <si>
    <t>表２３－２</t>
    <rPh sb="0" eb="1">
      <t>ヒョウ</t>
    </rPh>
    <phoneticPr fontId="2"/>
  </si>
  <si>
    <t>育児のための勤務時間短縮等措置の有無および利用できる期間（フレックスタイム制利用者）</t>
    <phoneticPr fontId="2"/>
  </si>
  <si>
    <t>表２３－３</t>
    <rPh sb="0" eb="1">
      <t>ヒョウ</t>
    </rPh>
    <phoneticPr fontId="2"/>
  </si>
  <si>
    <t>育児のための勤務時間短縮等措置の有無および利用できる期間（始業・就業時刻の繰上・繰下）</t>
    <phoneticPr fontId="2"/>
  </si>
  <si>
    <t>表２３－４</t>
    <rPh sb="0" eb="1">
      <t>ヒョウ</t>
    </rPh>
    <phoneticPr fontId="2"/>
  </si>
  <si>
    <t>育児のための勤務時間短縮等措置の有無および利用できる期間（所定外労働の免除）</t>
    <phoneticPr fontId="2"/>
  </si>
  <si>
    <t>表２３－５</t>
    <rPh sb="0" eb="1">
      <t>ヒョウ</t>
    </rPh>
    <phoneticPr fontId="2"/>
  </si>
  <si>
    <t>育児のための勤務時間短縮等措置の有無および利用できる期間（在宅勤務）</t>
    <phoneticPr fontId="2"/>
  </si>
  <si>
    <t>表２３－６</t>
    <rPh sb="0" eb="1">
      <t>ヒョウ</t>
    </rPh>
    <phoneticPr fontId="2"/>
  </si>
  <si>
    <t>育児のための勤務時間短縮等措置の有無および利用できる期間（事業所内託児施設）</t>
    <phoneticPr fontId="2"/>
  </si>
  <si>
    <t>表２３－７</t>
    <rPh sb="0" eb="1">
      <t>ヒョウ</t>
    </rPh>
    <phoneticPr fontId="2"/>
  </si>
  <si>
    <t>育児のための勤務時間短縮等措置の有無および利用できる期間（費用援助）</t>
    <phoneticPr fontId="2"/>
  </si>
  <si>
    <t>表２３－８</t>
    <rPh sb="0" eb="1">
      <t>ヒョウ</t>
    </rPh>
    <phoneticPr fontId="2"/>
  </si>
  <si>
    <t>育児のための勤務時間短縮等措置の有無および利用できる期間（１歳以上の子の育休）</t>
    <phoneticPr fontId="2"/>
  </si>
  <si>
    <t>表２４－１</t>
    <rPh sb="0" eb="1">
      <t>ヒョウ</t>
    </rPh>
    <phoneticPr fontId="2"/>
  </si>
  <si>
    <t>育児のための勤務時間短縮等措置の利用状況（短時間勤務利用者）</t>
    <phoneticPr fontId="2"/>
  </si>
  <si>
    <t>表２４－２</t>
    <rPh sb="0" eb="1">
      <t>ヒョウ</t>
    </rPh>
    <phoneticPr fontId="2"/>
  </si>
  <si>
    <t>育児のための勤務時間短縮等措置の利用状況（フレックスタイム制利用者）</t>
    <phoneticPr fontId="2"/>
  </si>
  <si>
    <t>表２４－３</t>
    <rPh sb="0" eb="1">
      <t>ヒョウ</t>
    </rPh>
    <phoneticPr fontId="2"/>
  </si>
  <si>
    <t>育児のための勤務時間短縮等措置の利用状況（始業・就業時刻の繰上・繰下）</t>
    <phoneticPr fontId="2"/>
  </si>
  <si>
    <t>表２４－４</t>
    <rPh sb="0" eb="1">
      <t>ヒョウ</t>
    </rPh>
    <phoneticPr fontId="2"/>
  </si>
  <si>
    <t>育児のための勤務時間短縮等措置の利用状況（所定外労働の免除）</t>
    <phoneticPr fontId="2"/>
  </si>
  <si>
    <t>表２４－５</t>
    <rPh sb="0" eb="1">
      <t>ヒョウ</t>
    </rPh>
    <phoneticPr fontId="2"/>
  </si>
  <si>
    <t>育児のための勤務時間短縮等措置の利用状況（在宅勤務）</t>
    <phoneticPr fontId="2"/>
  </si>
  <si>
    <t>表２４－６</t>
    <rPh sb="0" eb="1">
      <t>ヒョウ</t>
    </rPh>
    <phoneticPr fontId="2"/>
  </si>
  <si>
    <t>育児のための勤務時間短縮等措置の利用状況（事業所内託児施設）</t>
    <phoneticPr fontId="2"/>
  </si>
  <si>
    <t>表２４－７</t>
    <rPh sb="0" eb="1">
      <t>ヒョウ</t>
    </rPh>
    <phoneticPr fontId="2"/>
  </si>
  <si>
    <t>育児のための勤務時間短縮等措置の利用状況（費用援助）</t>
    <phoneticPr fontId="2"/>
  </si>
  <si>
    <t>表２５</t>
    <rPh sb="0" eb="1">
      <t>ヒョウ</t>
    </rPh>
    <phoneticPr fontId="2"/>
  </si>
  <si>
    <t>勤務時間短縮制度等の課題</t>
    <phoneticPr fontId="2"/>
  </si>
  <si>
    <t>表２６</t>
    <rPh sb="0" eb="1">
      <t>ヒョウ</t>
    </rPh>
    <phoneticPr fontId="2"/>
  </si>
  <si>
    <t>子の看護休暇制度の有無、賃金の取扱い等</t>
    <phoneticPr fontId="2"/>
  </si>
  <si>
    <t>（７）男女雇用機会均等関係</t>
    <rPh sb="3" eb="5">
      <t>ダンジョ</t>
    </rPh>
    <rPh sb="5" eb="7">
      <t>コヨウ</t>
    </rPh>
    <rPh sb="7" eb="13">
      <t>キカイキントウカンケイ</t>
    </rPh>
    <phoneticPr fontId="2"/>
  </si>
  <si>
    <t>表２７－１</t>
    <rPh sb="0" eb="1">
      <t>ヒョウ</t>
    </rPh>
    <phoneticPr fontId="2"/>
  </si>
  <si>
    <t>ポジティブ・アクションの取組状況</t>
    <phoneticPr fontId="2"/>
  </si>
  <si>
    <t>表２７－２</t>
    <rPh sb="0" eb="1">
      <t>ヒョウ</t>
    </rPh>
    <phoneticPr fontId="2"/>
  </si>
  <si>
    <t>　　　　　　同上　　　　　　　　　</t>
    <phoneticPr fontId="2"/>
  </si>
  <si>
    <t>（８）高年齢者雇用関係</t>
    <rPh sb="3" eb="7">
      <t>コウネンレイシャ</t>
    </rPh>
    <rPh sb="7" eb="9">
      <t>コヨウ</t>
    </rPh>
    <rPh sb="9" eb="11">
      <t>カンケイ</t>
    </rPh>
    <phoneticPr fontId="2"/>
  </si>
  <si>
    <t>表２８－１</t>
    <rPh sb="0" eb="1">
      <t>ヒョウ</t>
    </rPh>
    <phoneticPr fontId="2"/>
  </si>
  <si>
    <t>高年齢者の採用および雇用拡大の検討状況</t>
    <phoneticPr fontId="2"/>
  </si>
  <si>
    <t>表２８－２</t>
    <rPh sb="0" eb="1">
      <t>ヒョウ</t>
    </rPh>
    <phoneticPr fontId="2"/>
  </si>
  <si>
    <t>高年齢者採用時の業務内容</t>
    <phoneticPr fontId="2"/>
  </si>
  <si>
    <t>（９）人材育成関係</t>
    <rPh sb="3" eb="9">
      <t>ジンザイイクセイカンケイ</t>
    </rPh>
    <phoneticPr fontId="2"/>
  </si>
  <si>
    <t>表２９</t>
    <rPh sb="0" eb="1">
      <t>ヒョウ</t>
    </rPh>
    <phoneticPr fontId="2"/>
  </si>
  <si>
    <t>人材育成・従業員キャリアアップ支援として実施しているもの</t>
    <phoneticPr fontId="2"/>
  </si>
  <si>
    <t>表３０－１</t>
    <rPh sb="0" eb="1">
      <t>ヒョウ</t>
    </rPh>
    <phoneticPr fontId="2"/>
  </si>
  <si>
    <t>教育訓練に関する国等の助成金活用の有無</t>
    <phoneticPr fontId="2"/>
  </si>
  <si>
    <t>表３０－２</t>
    <rPh sb="0" eb="1">
      <t>ヒョウ</t>
    </rPh>
    <phoneticPr fontId="2"/>
  </si>
  <si>
    <t>国等の助成金を活用していない事業所の活用していない理由</t>
    <phoneticPr fontId="2"/>
  </si>
  <si>
    <t>表３１－１</t>
    <rPh sb="0" eb="1">
      <t>ヒョウ</t>
    </rPh>
    <phoneticPr fontId="2"/>
  </si>
  <si>
    <t>高度教育の必要性の有無　</t>
    <phoneticPr fontId="2"/>
  </si>
  <si>
    <t>表３１－２</t>
    <rPh sb="0" eb="1">
      <t>ヒョウ</t>
    </rPh>
    <phoneticPr fontId="2"/>
  </si>
  <si>
    <t>高度教育の必要性を感じる分野</t>
    <phoneticPr fontId="2"/>
  </si>
  <si>
    <t>（１０）多様な人材の活用関係</t>
    <rPh sb="4" eb="6">
      <t>タヨウ</t>
    </rPh>
    <rPh sb="7" eb="9">
      <t>ジンザイ</t>
    </rPh>
    <rPh sb="10" eb="12">
      <t>カツヨウ</t>
    </rPh>
    <rPh sb="12" eb="14">
      <t>カンケイ</t>
    </rPh>
    <phoneticPr fontId="2"/>
  </si>
  <si>
    <t>表３２－１</t>
    <rPh sb="0" eb="1">
      <t>ヒョウ</t>
    </rPh>
    <phoneticPr fontId="2"/>
  </si>
  <si>
    <t xml:space="preserve">外国人労働者の雇用状況（在留資格の種別） </t>
    <phoneticPr fontId="2"/>
  </si>
  <si>
    <t>表３２－２</t>
    <rPh sb="0" eb="1">
      <t>ヒョウ</t>
    </rPh>
    <phoneticPr fontId="2"/>
  </si>
  <si>
    <t xml:space="preserve">外国人労働者の今後の雇用予定 </t>
    <phoneticPr fontId="2"/>
  </si>
  <si>
    <t>（１１）働き方改革関係</t>
    <rPh sb="4" eb="5">
      <t>ハタラ</t>
    </rPh>
    <rPh sb="6" eb="9">
      <t>カタカイカク</t>
    </rPh>
    <rPh sb="9" eb="11">
      <t>カンケイ</t>
    </rPh>
    <phoneticPr fontId="2"/>
  </si>
  <si>
    <t>表３３－１</t>
    <rPh sb="0" eb="1">
      <t>ヒョウ</t>
    </rPh>
    <phoneticPr fontId="2"/>
  </si>
  <si>
    <t>テレワーク（在宅勤務）導入の有無</t>
    <phoneticPr fontId="2"/>
  </si>
  <si>
    <t>表３３－２</t>
    <rPh sb="0" eb="1">
      <t>ヒョウ</t>
    </rPh>
    <phoneticPr fontId="2"/>
  </si>
  <si>
    <t>テレワーク（在宅勤務）導入の成果、成果として期待するもの</t>
    <phoneticPr fontId="2"/>
  </si>
  <si>
    <t>表３３－３</t>
    <rPh sb="0" eb="1">
      <t>ヒョウ</t>
    </rPh>
    <phoneticPr fontId="2"/>
  </si>
  <si>
    <t>テレワーク（在宅勤務）を導入したがやめた、導入していない理由</t>
    <phoneticPr fontId="2"/>
  </si>
  <si>
    <t>表３３－４</t>
    <rPh sb="0" eb="1">
      <t>ヒョウ</t>
    </rPh>
    <phoneticPr fontId="2"/>
  </si>
  <si>
    <t>導入を検討している、検討したいと考える働き方</t>
    <phoneticPr fontId="2"/>
  </si>
  <si>
    <t>（１２）雇用関係</t>
    <rPh sb="4" eb="6">
      <t>コヨウ</t>
    </rPh>
    <rPh sb="6" eb="8">
      <t>カンケイ</t>
    </rPh>
    <phoneticPr fontId="2"/>
  </si>
  <si>
    <t>表３４－１</t>
    <rPh sb="0" eb="1">
      <t>ヒョウ</t>
    </rPh>
    <phoneticPr fontId="2"/>
  </si>
  <si>
    <t>公正採用選考人権啓発推進員の有無</t>
    <phoneticPr fontId="2"/>
  </si>
  <si>
    <t>表３４－２</t>
    <rPh sb="0" eb="1">
      <t>ヒョウ</t>
    </rPh>
    <phoneticPr fontId="2"/>
  </si>
  <si>
    <t>公正採用選考人権啓発推進員選任に関する研修会への参加の有無</t>
    <phoneticPr fontId="2"/>
  </si>
  <si>
    <t>表３５－１</t>
    <phoneticPr fontId="2"/>
  </si>
  <si>
    <t>賃上げ実施の有無</t>
    <rPh sb="0" eb="2">
      <t>チンア</t>
    </rPh>
    <rPh sb="3" eb="5">
      <t>ジッシ</t>
    </rPh>
    <rPh sb="6" eb="8">
      <t>ウム</t>
    </rPh>
    <phoneticPr fontId="2"/>
  </si>
  <si>
    <t>表３５－２</t>
    <phoneticPr fontId="2"/>
  </si>
  <si>
    <t>賃上げ実施事業所における賃上げ幅の昨年度比較</t>
    <rPh sb="0" eb="2">
      <t>チンア</t>
    </rPh>
    <rPh sb="3" eb="8">
      <t>ジッシジギョウショ</t>
    </rPh>
    <rPh sb="12" eb="14">
      <t>チンア</t>
    </rPh>
    <rPh sb="15" eb="16">
      <t>ハバ</t>
    </rPh>
    <rPh sb="17" eb="22">
      <t>サクネンドヒカク</t>
    </rPh>
    <phoneticPr fontId="2"/>
  </si>
  <si>
    <t>表３５－３</t>
    <rPh sb="0" eb="1">
      <t>ヒョウ</t>
    </rPh>
    <phoneticPr fontId="2"/>
  </si>
  <si>
    <t>賃上げ実施事業所における実施理由</t>
    <rPh sb="0" eb="2">
      <t>チンア</t>
    </rPh>
    <rPh sb="3" eb="8">
      <t>ジッシジギョウショ</t>
    </rPh>
    <rPh sb="12" eb="16">
      <t>ジッシリユウ</t>
    </rPh>
    <phoneticPr fontId="2"/>
  </si>
  <si>
    <t>表３５－４</t>
    <rPh sb="0" eb="1">
      <t>ヒョウ</t>
    </rPh>
    <phoneticPr fontId="2"/>
  </si>
  <si>
    <t>賃上げの課題</t>
    <rPh sb="0" eb="2">
      <t>チンア</t>
    </rPh>
    <rPh sb="4" eb="6">
      <t>カダイ</t>
    </rPh>
    <phoneticPr fontId="2"/>
  </si>
  <si>
    <t>表１　回答事業所における各雇用形態の有無</t>
    <rPh sb="0" eb="1">
      <t>ﾋｮｳ</t>
    </rPh>
    <phoneticPr fontId="2" type="halfwidthKatakana"/>
  </si>
  <si>
    <t>１段目：事業所数</t>
    <rPh sb="1" eb="3">
      <t>ﾀﾞﾝﾒ</t>
    </rPh>
    <rPh sb="4" eb="7">
      <t>ｼﾞｷﾞｮｳｼｮ</t>
    </rPh>
    <rPh sb="7" eb="8">
      <t>ｽｳ</t>
    </rPh>
    <phoneticPr fontId="2" type="halfwidthKatakana"/>
  </si>
  <si>
    <t>２段目：総計（事業所数）に対する割合</t>
    <rPh sb="1" eb="3">
      <t>ﾀﾞﾝﾒ</t>
    </rPh>
    <rPh sb="4" eb="6">
      <t>ｿｳｹｲ</t>
    </rPh>
    <rPh sb="7" eb="10">
      <t>ｼﾞｷﾞｮｳｼｮ</t>
    </rPh>
    <rPh sb="10" eb="11">
      <t>ｽｳ</t>
    </rPh>
    <rPh sb="13" eb="14">
      <t>ﾀｲ</t>
    </rPh>
    <rPh sb="16" eb="18">
      <t>ﾜﾘｱｲ</t>
    </rPh>
    <phoneticPr fontId="2" type="halfwidthKatakana"/>
  </si>
  <si>
    <t>３段目：男性のいる事業所、女性のいる事業所ごとでの構成比</t>
    <rPh sb="1" eb="3">
      <t>ﾀﾞﾝﾒ</t>
    </rPh>
    <rPh sb="4" eb="6">
      <t>ﾀﾞﾝｾｲ</t>
    </rPh>
    <rPh sb="9" eb="12">
      <t>ｼﾞｷﾞｮｳｼｮ</t>
    </rPh>
    <rPh sb="13" eb="15">
      <t>ｼﾞｮｾｲ</t>
    </rPh>
    <rPh sb="18" eb="21">
      <t>ｼﾞｷﾞｮｳｼｮ</t>
    </rPh>
    <rPh sb="25" eb="28">
      <t>ｺｳｾｲﾋ</t>
    </rPh>
    <phoneticPr fontId="2" type="halfwidthKatakana"/>
  </si>
  <si>
    <t>（単位：社、％）</t>
    <rPh sb="1" eb="3">
      <t>ﾀﾝｲ</t>
    </rPh>
    <rPh sb="4" eb="5">
      <t>ｼｬ</t>
    </rPh>
    <phoneticPr fontId="2" type="halfwidthKatakana"/>
  </si>
  <si>
    <t xml:space="preserve"> 総 計</t>
    <phoneticPr fontId="2" type="halfwidthKatakana"/>
  </si>
  <si>
    <t>　男性のいる事業所</t>
    <phoneticPr fontId="2" type="halfwidthKatakana"/>
  </si>
  <si>
    <t>　女性のいる事業所</t>
    <phoneticPr fontId="2" type="halfwidthKatakana"/>
  </si>
  <si>
    <t>正規従業員のいる事業所</t>
    <phoneticPr fontId="2" type="halfwidthKatakana"/>
  </si>
  <si>
    <t>非正規従業員のいる事業所</t>
    <rPh sb="0" eb="1">
      <t>ﾋ</t>
    </rPh>
    <phoneticPr fontId="2" type="halfwidthKatakana"/>
  </si>
  <si>
    <t>非正規従業員の雇用形態区分</t>
    <rPh sb="0" eb="1">
      <t>ﾋ</t>
    </rPh>
    <rPh sb="1" eb="3">
      <t>ｾｲｷ</t>
    </rPh>
    <rPh sb="3" eb="6">
      <t>ｼﾞｭｳｷﾞｮｳｲﾝ</t>
    </rPh>
    <rPh sb="7" eb="9">
      <t>ｺﾖｳ</t>
    </rPh>
    <rPh sb="9" eb="11">
      <t>ｹｲﾀｲ</t>
    </rPh>
    <rPh sb="11" eb="13">
      <t>ｸﾌﾞﾝ</t>
    </rPh>
    <phoneticPr fontId="2" type="halfwidthKatakana"/>
  </si>
  <si>
    <t>パートタイム労働者のいる事業所</t>
    <rPh sb="6" eb="9">
      <t>ﾛｳﾄﾞｳｼｬ</t>
    </rPh>
    <rPh sb="12" eb="15">
      <t>ｼﾞｷﾞｮｳｼｮ</t>
    </rPh>
    <phoneticPr fontId="2" type="halfwidthKatakana"/>
  </si>
  <si>
    <t>派遣従業員のいる事業所</t>
    <rPh sb="0" eb="2">
      <t>ﾊｹﾝ</t>
    </rPh>
    <rPh sb="2" eb="5">
      <t>ｼﾞｭｳｷﾞｮｳｲﾝ</t>
    </rPh>
    <rPh sb="8" eb="11">
      <t>ｼﾞｷﾞｮｳｼｮ</t>
    </rPh>
    <phoneticPr fontId="2" type="halfwidthKatakana"/>
  </si>
  <si>
    <r>
      <t>その他</t>
    </r>
    <r>
      <rPr>
        <sz val="8"/>
        <rFont val="ＭＳ Ｐ明朝"/>
        <family val="1"/>
        <charset val="128"/>
      </rPr>
      <t>(※)</t>
    </r>
    <r>
      <rPr>
        <sz val="11"/>
        <rFont val="ＭＳ Ｐ明朝"/>
        <family val="1"/>
        <charset val="128"/>
      </rPr>
      <t>のいる事業所</t>
    </r>
    <rPh sb="2" eb="3">
      <t>ﾀ</t>
    </rPh>
    <rPh sb="9" eb="12">
      <t>ｼﾞｷﾞｮｳｼｮ</t>
    </rPh>
    <phoneticPr fontId="2" type="halfwidthKatakana"/>
  </si>
  <si>
    <t>1日および1週の所定労働時間（日数）が正規従業員と同じ者のいる事業所</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rPh sb="31" eb="34">
      <t>ｼﾞｷﾞｮｳｼｮ</t>
    </rPh>
    <phoneticPr fontId="2" type="halfwidthKatakana"/>
  </si>
  <si>
    <t>1日または1週の所定労働時間（日数）が正規従業員より短い者のいる事業所</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rPh sb="32" eb="35">
      <t>ｼﾞｷﾞｮｳｼｮ</t>
    </rPh>
    <phoneticPr fontId="2" type="halfwidthKatakana"/>
  </si>
  <si>
    <t>計</t>
    <rPh sb="0" eb="1">
      <t>ｹｲ</t>
    </rPh>
    <phoneticPr fontId="2" type="halfwidthKatakana"/>
  </si>
  <si>
    <t>産業</t>
    <phoneticPr fontId="2" type="halfwidthKatakana"/>
  </si>
  <si>
    <t>建設業</t>
  </si>
  <si>
    <t>製造業</t>
  </si>
  <si>
    <t>運輸・通信業、
電気・ガス・水道業</t>
    <phoneticPr fontId="2" type="halfwidthKatakana"/>
  </si>
  <si>
    <t>卸売業・小売業</t>
    <rPh sb="2" eb="3">
      <t>ｷﾞｮｳ</t>
    </rPh>
    <rPh sb="6" eb="7">
      <t>ｷﾞｮｳ</t>
    </rPh>
    <phoneticPr fontId="2" type="halfwidthKatakana"/>
  </si>
  <si>
    <t>金融業・保険業</t>
    <rPh sb="2" eb="3">
      <t>ｷﾞｮｳ</t>
    </rPh>
    <phoneticPr fontId="2" type="halfwidthKatakana"/>
  </si>
  <si>
    <t>サービス業</t>
  </si>
  <si>
    <t>企業規模</t>
    <rPh sb="0" eb="2">
      <t>ｷｷﾞｮｳ</t>
    </rPh>
    <rPh sb="2" eb="4">
      <t>ｷﾎﾞ</t>
    </rPh>
    <phoneticPr fontId="2" type="halfwidthKatakana"/>
  </si>
  <si>
    <t>9人以下</t>
    <rPh sb="2" eb="4">
      <t>ｲｶ</t>
    </rPh>
    <phoneticPr fontId="2" type="halfwidthKatakana"/>
  </si>
  <si>
    <t>10～29人</t>
    <phoneticPr fontId="2" type="halfwidthKatakana"/>
  </si>
  <si>
    <t>30～49人</t>
    <phoneticPr fontId="2" type="halfwidthKatakana"/>
  </si>
  <si>
    <t>50～99人</t>
    <phoneticPr fontId="2" type="halfwidthKatakana"/>
  </si>
  <si>
    <t>100～299人</t>
  </si>
  <si>
    <t>300人以上</t>
    <rPh sb="4" eb="6">
      <t>ｲｼﾞｮｳ</t>
    </rPh>
    <phoneticPr fontId="2" type="halfwidthKatakana"/>
  </si>
  <si>
    <t>（再掲）</t>
    <rPh sb="1" eb="2">
      <t>サイ</t>
    </rPh>
    <rPh sb="2" eb="3">
      <t>ケイ</t>
    </rPh>
    <phoneticPr fontId="2"/>
  </si>
  <si>
    <t>10～299人</t>
  </si>
  <si>
    <t>30人以上</t>
    <rPh sb="3" eb="5">
      <t>イジョウ</t>
    </rPh>
    <phoneticPr fontId="2"/>
  </si>
  <si>
    <t>※その他の非正規従業員･･･嘱託従業員、他企業からの出向従業員、臨時的雇用者、アルバイト等</t>
    <rPh sb="3" eb="4">
      <t>ﾀ</t>
    </rPh>
    <rPh sb="5" eb="6">
      <t>ﾋ</t>
    </rPh>
    <rPh sb="6" eb="8">
      <t>ｾｲｷ</t>
    </rPh>
    <rPh sb="8" eb="11">
      <t>ｼﾞｭｳｷﾞｮｳｲﾝ</t>
    </rPh>
    <rPh sb="14" eb="16">
      <t>ｼｮｸﾀｸ</t>
    </rPh>
    <rPh sb="16" eb="19">
      <t>ｼﾞｭｳｷﾞｮｳｲﾝ</t>
    </rPh>
    <rPh sb="20" eb="23">
      <t>ﾀｷｷﾞｮｳ</t>
    </rPh>
    <rPh sb="26" eb="28">
      <t>ｼｭｯｺｳ</t>
    </rPh>
    <rPh sb="28" eb="31">
      <t>ｼﾞｭｳｷﾞｮｳｲﾝ</t>
    </rPh>
    <rPh sb="32" eb="35">
      <t>ﾘﾝｼﾞﾃｷ</t>
    </rPh>
    <rPh sb="35" eb="38">
      <t>ｺﾖｳｼｬ</t>
    </rPh>
    <rPh sb="44" eb="45">
      <t>ﾄｳ</t>
    </rPh>
    <phoneticPr fontId="2" type="halfwidthKatakana"/>
  </si>
  <si>
    <t>企業規模別事業所数計</t>
    <rPh sb="0" eb="2">
      <t>ｷｷﾞｮｳ</t>
    </rPh>
    <rPh sb="2" eb="4">
      <t>ｷﾎﾞ</t>
    </rPh>
    <rPh sb="4" eb="5">
      <t>ﾍﾞﾂ</t>
    </rPh>
    <rPh sb="5" eb="8">
      <t>ｼﾞｷﾞｮｳｼｮ</t>
    </rPh>
    <rPh sb="8" eb="9">
      <t>ｽｳ</t>
    </rPh>
    <rPh sb="9" eb="10">
      <t>ｹｲ</t>
    </rPh>
    <phoneticPr fontId="2" type="halfwidthKatakana"/>
  </si>
  <si>
    <t>　/総事業所数計</t>
    <rPh sb="2" eb="3">
      <t>ｿｳ</t>
    </rPh>
    <rPh sb="3" eb="6">
      <t>ｼﾞｷﾞｮｳｼｮ</t>
    </rPh>
    <rPh sb="6" eb="7">
      <t>ｽｳ</t>
    </rPh>
    <rPh sb="7" eb="8">
      <t>ｹｲ</t>
    </rPh>
    <phoneticPr fontId="2" type="halfwidthKatakana"/>
  </si>
  <si>
    <t>　/小計事業所数</t>
    <rPh sb="2" eb="4">
      <t>ｼｮｳｹｲ</t>
    </rPh>
    <rPh sb="4" eb="7">
      <t>ｼﾞｷﾞｮｳｼｮ</t>
    </rPh>
    <rPh sb="7" eb="8">
      <t>ｽｳ</t>
    </rPh>
    <phoneticPr fontId="2" type="halfwidthKatakana"/>
  </si>
  <si>
    <t>再掲</t>
    <rPh sb="0" eb="2">
      <t>ｻｲｹｲ</t>
    </rPh>
    <phoneticPr fontId="2" type="halfwidthKatakana"/>
  </si>
  <si>
    <t>上記チェック（ゼロならOK）</t>
    <rPh sb="0" eb="1">
      <t>ｳｴ</t>
    </rPh>
    <rPh sb="1" eb="2">
      <t>ｷ</t>
    </rPh>
    <phoneticPr fontId="2" type="halfwidthKatakana"/>
  </si>
  <si>
    <t>表２　回答事業所における従業員の雇用形態別内訳</t>
    <rPh sb="16" eb="18">
      <t>ｺﾖｳ</t>
    </rPh>
    <rPh sb="18" eb="20">
      <t>ｹｲﾀｲ</t>
    </rPh>
    <rPh sb="20" eb="21">
      <t>ﾍﾞﾂ</t>
    </rPh>
    <phoneticPr fontId="2" type="halfwidthKatakana"/>
  </si>
  <si>
    <t>１段目：事業所数または人数</t>
    <rPh sb="1" eb="3">
      <t>ﾀﾞﾝﾒ</t>
    </rPh>
    <rPh sb="4" eb="7">
      <t>ｼﾞｷﾞｮｳｼｮ</t>
    </rPh>
    <rPh sb="7" eb="8">
      <t>ｶｽﾞ</t>
    </rPh>
    <rPh sb="11" eb="13">
      <t>ﾆﾝｽﾞｳ</t>
    </rPh>
    <phoneticPr fontId="2" type="halfwidthKatakana"/>
  </si>
  <si>
    <t>２段目：従業員数（総数）に対する割合</t>
    <rPh sb="1" eb="3">
      <t>ﾀﾞﾝﾒ</t>
    </rPh>
    <rPh sb="4" eb="6">
      <t>ｼﾞｭｳｷﾞｮｳ</t>
    </rPh>
    <rPh sb="6" eb="8">
      <t>ｲﾝｽｳ</t>
    </rPh>
    <rPh sb="9" eb="11">
      <t>ｿｳｽｳ</t>
    </rPh>
    <rPh sb="13" eb="14">
      <t>ﾀｲ</t>
    </rPh>
    <rPh sb="16" eb="18">
      <t>ﾜﾘｱｲ</t>
    </rPh>
    <phoneticPr fontId="2" type="halfwidthKatakana"/>
  </si>
  <si>
    <t>３段目：男女別従業員数（総数）に対する割合</t>
    <rPh sb="1" eb="3">
      <t>ﾀﾞﾝﾒ</t>
    </rPh>
    <rPh sb="4" eb="6">
      <t>ﾀﾞﾝｼﾞｮ</t>
    </rPh>
    <rPh sb="6" eb="7">
      <t>ﾍﾞﾂ</t>
    </rPh>
    <rPh sb="7" eb="10">
      <t>ｼﾞｭｳｷﾞｮｳｲﾝ</t>
    </rPh>
    <rPh sb="10" eb="11">
      <t>ｽｳ</t>
    </rPh>
    <rPh sb="12" eb="14">
      <t>ｿｳｽｳ</t>
    </rPh>
    <rPh sb="16" eb="17">
      <t>ﾀｲ</t>
    </rPh>
    <rPh sb="19" eb="21">
      <t>ﾜﾘｱｲ</t>
    </rPh>
    <phoneticPr fontId="2" type="halfwidthKatakana"/>
  </si>
  <si>
    <t>（単位：社、人、％）</t>
    <rPh sb="1" eb="3">
      <t>ﾀﾝｲ</t>
    </rPh>
    <rPh sb="4" eb="5">
      <t>ｼｬ</t>
    </rPh>
    <rPh sb="6" eb="7">
      <t>ﾆﾝ</t>
    </rPh>
    <phoneticPr fontId="2" type="halfwidthKatakana"/>
  </si>
  <si>
    <t>回答
事業所数</t>
    <rPh sb="0" eb="2">
      <t>ｶｲﾄｳ</t>
    </rPh>
    <rPh sb="3" eb="6">
      <t>ｼﾞｷﾞｮｳｼｮ</t>
    </rPh>
    <phoneticPr fontId="2" type="halfwidthKatakana"/>
  </si>
  <si>
    <t>従業員数
（総数）</t>
    <rPh sb="6" eb="8">
      <t>ｿｳｽｳ</t>
    </rPh>
    <phoneticPr fontId="2" type="halfwidthKatakana"/>
  </si>
  <si>
    <t>正規
従業員</t>
    <phoneticPr fontId="2" type="halfwidthKatakana"/>
  </si>
  <si>
    <t>非正規
従業員</t>
    <phoneticPr fontId="2" type="halfwidthKatakana"/>
  </si>
  <si>
    <t>パートタイム労働者</t>
    <rPh sb="6" eb="9">
      <t>ﾛｳﾄﾞｳｼｬ</t>
    </rPh>
    <phoneticPr fontId="2" type="halfwidthKatakana"/>
  </si>
  <si>
    <t>1日および1週の所定労働時間（日数）が正規従業員と同じ者</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phoneticPr fontId="2" type="halfwidthKatakana"/>
  </si>
  <si>
    <t>1日または1週の所定労働時間（日数）が正規従業員より短い者</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phoneticPr fontId="2" type="halfwidthKatakana"/>
  </si>
  <si>
    <t>派遣
従業員</t>
    <rPh sb="0" eb="2">
      <t>ﾊｹﾝ</t>
    </rPh>
    <rPh sb="3" eb="6">
      <t>ｼﾞｭｳｷﾞｮｳｲﾝ</t>
    </rPh>
    <phoneticPr fontId="2" type="halfwidthKatakana"/>
  </si>
  <si>
    <t>その他の労働者</t>
    <rPh sb="2" eb="3">
      <t>ﾀ</t>
    </rPh>
    <rPh sb="4" eb="7">
      <t>ﾛｳﾄﾞｳｼｬ</t>
    </rPh>
    <phoneticPr fontId="2" type="halfwidthKatakana"/>
  </si>
  <si>
    <t>男</t>
  </si>
  <si>
    <t>女</t>
    <rPh sb="0" eb="1">
      <t>ｵﾝﾅ</t>
    </rPh>
    <phoneticPr fontId="2" type="halfwidthKatakana"/>
  </si>
  <si>
    <t>運輸・通信業、
電気・ガス・水道業</t>
    <rPh sb="8" eb="9">
      <t>ﾃﾞﾝ</t>
    </rPh>
    <phoneticPr fontId="2" type="halfwidthKatakana"/>
  </si>
  <si>
    <t>企業規模別事業所・従業員数計</t>
    <rPh sb="0" eb="2">
      <t>ｷｷﾞｮｳ</t>
    </rPh>
    <rPh sb="2" eb="4">
      <t>ｷﾎﾞ</t>
    </rPh>
    <rPh sb="4" eb="5">
      <t>ﾍﾞﾂ</t>
    </rPh>
    <rPh sb="5" eb="8">
      <t>ｼﾞｷﾞｮｳｼｮ</t>
    </rPh>
    <rPh sb="9" eb="12">
      <t>ｼﾞｭｳｷﾞｮｳｲﾝ</t>
    </rPh>
    <rPh sb="12" eb="13">
      <t>ｽｳ</t>
    </rPh>
    <rPh sb="13" eb="14">
      <t>ｹｲ</t>
    </rPh>
    <phoneticPr fontId="2" type="halfwidthKatakana"/>
  </si>
  <si>
    <t>　/総従業員数</t>
    <rPh sb="2" eb="3">
      <t>ｿｳ</t>
    </rPh>
    <rPh sb="3" eb="6">
      <t>ｼﾞｭｳｷﾞｮｳｲﾝ</t>
    </rPh>
    <rPh sb="6" eb="7">
      <t>ｽｳ</t>
    </rPh>
    <phoneticPr fontId="2" type="halfwidthKatakana"/>
  </si>
  <si>
    <t>　/男（女）総従業員数</t>
    <rPh sb="2" eb="3">
      <t>ｵﾄｺ</t>
    </rPh>
    <rPh sb="4" eb="5">
      <t>ｵﾝﾅ</t>
    </rPh>
    <rPh sb="6" eb="7">
      <t>ｿｳ</t>
    </rPh>
    <rPh sb="7" eb="10">
      <t>ｼﾞｭｳｷﾞｮｳｲﾝ</t>
    </rPh>
    <rPh sb="10" eb="11">
      <t>ｽｳ</t>
    </rPh>
    <phoneticPr fontId="2" type="halfwidthKatakana"/>
  </si>
  <si>
    <t>表３－１　回答事業所における従業員の雇用形態別内訳（60歳以上）</t>
    <rPh sb="18" eb="20">
      <t>ｺﾖｳ</t>
    </rPh>
    <rPh sb="20" eb="22">
      <t>ｹｲﾀｲ</t>
    </rPh>
    <rPh sb="22" eb="23">
      <t>ﾍﾞﾂ</t>
    </rPh>
    <rPh sb="28" eb="31">
      <t>ｻｲｲｼﾞｮｳ</t>
    </rPh>
    <phoneticPr fontId="2" type="halfwidthKatakana"/>
  </si>
  <si>
    <t>60歳以上の従業員数
（総数）</t>
    <rPh sb="2" eb="5">
      <t>ｻｲｲｼﾞｮｳ</t>
    </rPh>
    <rPh sb="6" eb="9">
      <t>ｼﾞｭｳｷﾞｮｳｲﾝ</t>
    </rPh>
    <rPh sb="12" eb="14">
      <t>ｿｳｽｳ</t>
    </rPh>
    <phoneticPr fontId="2" type="halfwidthKatakana"/>
  </si>
  <si>
    <t>正規
従業員
（60歳以上）</t>
    <rPh sb="10" eb="13">
      <t>ｻｲｲｼﾞｮｳ</t>
    </rPh>
    <phoneticPr fontId="2" type="halfwidthKatakana"/>
  </si>
  <si>
    <t>非正規
従業員
（60歳以上）</t>
    <rPh sb="11" eb="14">
      <t>ｻｲｲｼﾞｮｳ</t>
    </rPh>
    <phoneticPr fontId="2" type="halfwidthKatakana"/>
  </si>
  <si>
    <t>パートタイム労働者
（60歳以上）</t>
    <rPh sb="6" eb="9">
      <t>ﾛｳﾄﾞｳｼｬ</t>
    </rPh>
    <rPh sb="13" eb="14">
      <t>ｻｲ</t>
    </rPh>
    <rPh sb="14" eb="16">
      <t>ｲｼﾞｮｳ</t>
    </rPh>
    <phoneticPr fontId="2" type="halfwidthKatakana"/>
  </si>
  <si>
    <t>1日および1週の所定労働時間（日数）が正規従業員と同じ者
(60歳以上)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rPh sb="32" eb="35">
      <t>ｻｲｲｼﾞｮｳ</t>
    </rPh>
    <phoneticPr fontId="2" type="halfwidthKatakana"/>
  </si>
  <si>
    <t>1日または1週の所定労働時間（日数）が正規従業員より短い者
(60歳以上)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rPh sb="33" eb="36">
      <t>ｻｲｲｼﾞｮｳ</t>
    </rPh>
    <phoneticPr fontId="2" type="halfwidthKatakana"/>
  </si>
  <si>
    <t>派遣
従業員
（60歳以上）</t>
    <rPh sb="0" eb="2">
      <t>ﾊｹﾝ</t>
    </rPh>
    <rPh sb="3" eb="6">
      <t>ｼﾞｭｳｷﾞｮｳｲﾝ</t>
    </rPh>
    <rPh sb="10" eb="13">
      <t>ｻｲｲｼﾞｮｳ</t>
    </rPh>
    <phoneticPr fontId="2" type="halfwidthKatakana"/>
  </si>
  <si>
    <t>その他の労働者
（60歳以上）</t>
    <rPh sb="2" eb="3">
      <t>ﾀ</t>
    </rPh>
    <rPh sb="4" eb="7">
      <t>ﾛｳﾄﾞｳｼｬ</t>
    </rPh>
    <rPh sb="11" eb="14">
      <t>ｻｲｲｼﾞｮｳ</t>
    </rPh>
    <phoneticPr fontId="2" type="halfwidthKatakana"/>
  </si>
  <si>
    <t>企業規模別事業所・従業員数計</t>
  </si>
  <si>
    <t>　/総従業員数</t>
  </si>
  <si>
    <t>　/男（女）総従業員数</t>
  </si>
  <si>
    <t>再掲</t>
    <rPh sb="0" eb="2">
      <t>サイケイ</t>
    </rPh>
    <phoneticPr fontId="2"/>
  </si>
  <si>
    <t>上記チェック（ゼロならOK）</t>
  </si>
  <si>
    <t>表３－２　回答事業所における従業員の雇用形態別内訳（60～65歳）</t>
    <rPh sb="18" eb="20">
      <t>ｺﾖｳ</t>
    </rPh>
    <rPh sb="20" eb="22">
      <t>ｹｲﾀｲ</t>
    </rPh>
    <rPh sb="22" eb="23">
      <t>ﾍﾞﾂ</t>
    </rPh>
    <rPh sb="31" eb="32">
      <t>ｻｲ</t>
    </rPh>
    <phoneticPr fontId="2" type="halfwidthKatakana"/>
  </si>
  <si>
    <t>60～65歳の従業員数
（総数）</t>
    <rPh sb="7" eb="10">
      <t>ｼﾞｭｳｷﾞｮｳｲﾝ</t>
    </rPh>
    <rPh sb="13" eb="15">
      <t>ｿｳｽｳ</t>
    </rPh>
    <phoneticPr fontId="2" type="halfwidthKatakana"/>
  </si>
  <si>
    <t>正規
従業員
（60～65歳）</t>
    <phoneticPr fontId="2" type="halfwidthKatakana"/>
  </si>
  <si>
    <t>非正規
従業員
（60～65歳）</t>
    <phoneticPr fontId="2" type="halfwidthKatakana"/>
  </si>
  <si>
    <t>パートタイム労働者
（60～65歳）</t>
    <rPh sb="6" eb="9">
      <t>ﾛｳﾄﾞｳｼｬ</t>
    </rPh>
    <phoneticPr fontId="2" type="halfwidthKatakana"/>
  </si>
  <si>
    <t>1日および1週の所定労働時間（日数）が正規従業員と同じ者
(60～65歳)</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phoneticPr fontId="2" type="halfwidthKatakana"/>
  </si>
  <si>
    <t>1日または1週の所定労働時間（日数）が正規従業員より短い者
(60～65歳)</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phoneticPr fontId="2" type="halfwidthKatakana"/>
  </si>
  <si>
    <t>派遣
従業員
（60～65歳）</t>
    <rPh sb="0" eb="2">
      <t>ﾊｹﾝ</t>
    </rPh>
    <rPh sb="3" eb="6">
      <t>ｼﾞｭｳｷﾞｮｳｲﾝ</t>
    </rPh>
    <phoneticPr fontId="2" type="halfwidthKatakana"/>
  </si>
  <si>
    <t>その他の労働者
（60～65歳）</t>
    <rPh sb="2" eb="3">
      <t>ﾀ</t>
    </rPh>
    <rPh sb="4" eb="7">
      <t>ﾛｳﾄﾞｳｼｬ</t>
    </rPh>
    <phoneticPr fontId="2" type="halfwidthKatakana"/>
  </si>
  <si>
    <t>表３　回答事業所における従業員の雇用形態別内訳（60歳以上）</t>
    <rPh sb="16" eb="18">
      <t>ｺﾖｳ</t>
    </rPh>
    <rPh sb="18" eb="20">
      <t>ｹｲﾀｲ</t>
    </rPh>
    <rPh sb="20" eb="21">
      <t>ﾍﾞﾂ</t>
    </rPh>
    <rPh sb="26" eb="29">
      <t>ｻｲｲｼﾞｮｳ</t>
    </rPh>
    <phoneticPr fontId="2" type="halfwidthKatakana"/>
  </si>
  <si>
    <t>表３－３　回答事業所における従業員の雇用形態別内訳（66歳以上）</t>
    <rPh sb="18" eb="20">
      <t>ｺﾖｳ</t>
    </rPh>
    <rPh sb="20" eb="22">
      <t>ｹｲﾀｲ</t>
    </rPh>
    <rPh sb="22" eb="23">
      <t>ﾍﾞﾂ</t>
    </rPh>
    <phoneticPr fontId="2" type="halfwidthKatakana"/>
  </si>
  <si>
    <t>66歳以上の従業員数
（総数）</t>
    <rPh sb="6" eb="9">
      <t>ｼﾞｭｳｷﾞｮｳｲﾝ</t>
    </rPh>
    <rPh sb="12" eb="14">
      <t>ｿｳｽｳ</t>
    </rPh>
    <phoneticPr fontId="2" type="halfwidthKatakana"/>
  </si>
  <si>
    <t>正規
従業員
（66歳以上）</t>
    <phoneticPr fontId="2" type="halfwidthKatakana"/>
  </si>
  <si>
    <t>非正規
従業員
（66歳以上）</t>
    <phoneticPr fontId="2" type="halfwidthKatakana"/>
  </si>
  <si>
    <t>パートタイム労働者
（66歳以上）</t>
    <rPh sb="6" eb="9">
      <t>ﾛｳﾄﾞｳｼｬ</t>
    </rPh>
    <rPh sb="14" eb="16">
      <t>ｲｼﾞｮｳ</t>
    </rPh>
    <phoneticPr fontId="2" type="halfwidthKatakana"/>
  </si>
  <si>
    <t>1日および1週の所定労働時間（日数）が正規従業員と同じ者
(66歳以上)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phoneticPr fontId="2" type="halfwidthKatakana"/>
  </si>
  <si>
    <t>1日または1週の所定労働時間（日数）が正規従業員より短い者
(66歳以上)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phoneticPr fontId="2" type="halfwidthKatakana"/>
  </si>
  <si>
    <t>派遣
従業員
（66歳以上）</t>
    <rPh sb="0" eb="2">
      <t>ﾊｹﾝ</t>
    </rPh>
    <rPh sb="3" eb="6">
      <t>ｼﾞｭｳｷﾞｮｳｲﾝ</t>
    </rPh>
    <phoneticPr fontId="2" type="halfwidthKatakana"/>
  </si>
  <si>
    <t>その他の労働者
（66歳以上）</t>
    <rPh sb="2" eb="3">
      <t>ﾀ</t>
    </rPh>
    <rPh sb="4" eb="7">
      <t>ﾛｳﾄﾞｳｼｬ</t>
    </rPh>
    <phoneticPr fontId="2" type="halfwidthKatakana"/>
  </si>
  <si>
    <t>表４　早期離職の状況</t>
    <rPh sb="3" eb="5">
      <t>ソウキ</t>
    </rPh>
    <rPh sb="5" eb="7">
      <t>リショク</t>
    </rPh>
    <rPh sb="8" eb="10">
      <t>ジョウキョウ</t>
    </rPh>
    <phoneticPr fontId="2"/>
  </si>
  <si>
    <t>　　　　１段目：事業所数または採用者数もしくは離職者数</t>
    <rPh sb="5" eb="7">
      <t>ﾀﾞﾝﾒ</t>
    </rPh>
    <rPh sb="8" eb="11">
      <t>ｼﾞｷﾞｮｳｼｮ</t>
    </rPh>
    <rPh sb="11" eb="12">
      <t>ｽｳ</t>
    </rPh>
    <rPh sb="15" eb="18">
      <t>ｻｲﾖｳｼｬ</t>
    </rPh>
    <rPh sb="18" eb="19">
      <t>ｽｳ</t>
    </rPh>
    <rPh sb="23" eb="26">
      <t>ﾘｼｮｸｼｬ</t>
    </rPh>
    <rPh sb="26" eb="27">
      <t>ｽｳ</t>
    </rPh>
    <phoneticPr fontId="2" type="halfwidthKatakana"/>
  </si>
  <si>
    <t>　　　　２段目：回答事業所数に対する割合</t>
    <rPh sb="5" eb="7">
      <t>ﾀﾞﾝﾒ</t>
    </rPh>
    <rPh sb="8" eb="10">
      <t>ｶｲﾄｳ</t>
    </rPh>
    <rPh sb="10" eb="13">
      <t>ｼﾞｷﾞｮｳｼｮ</t>
    </rPh>
    <rPh sb="13" eb="14">
      <t>ｽｳ</t>
    </rPh>
    <rPh sb="15" eb="16">
      <t>ﾀｲ</t>
    </rPh>
    <rPh sb="18" eb="20">
      <t>ﾜﾘｱｲ</t>
    </rPh>
    <phoneticPr fontId="2" type="halfwidthKatakana"/>
  </si>
  <si>
    <t xml:space="preserve">                 または、過去3年間の採用者数に対する割合</t>
    <rPh sb="21" eb="23">
      <t>カコ</t>
    </rPh>
    <rPh sb="24" eb="26">
      <t>ネンカン</t>
    </rPh>
    <rPh sb="27" eb="30">
      <t>サイヨウシャ</t>
    </rPh>
    <rPh sb="30" eb="31">
      <t>スウ</t>
    </rPh>
    <rPh sb="32" eb="33">
      <t>タイ</t>
    </rPh>
    <rPh sb="35" eb="37">
      <t>ワリアイ</t>
    </rPh>
    <phoneticPr fontId="2"/>
  </si>
  <si>
    <t>　　　　３段目：過去３年間に採用者のあった事業所数に対する割合</t>
    <rPh sb="5" eb="7">
      <t>ﾀﾞﾝﾒ</t>
    </rPh>
    <rPh sb="8" eb="10">
      <t>ｶｺ</t>
    </rPh>
    <rPh sb="11" eb="13">
      <t>ﾈﾝｶﾝ</t>
    </rPh>
    <rPh sb="14" eb="16">
      <t>ｻｲﾖｳ</t>
    </rPh>
    <rPh sb="16" eb="17">
      <t>ｼｬ</t>
    </rPh>
    <rPh sb="21" eb="25">
      <t>ｼﾞｷﾞｮｳｼｮｽｳ</t>
    </rPh>
    <rPh sb="26" eb="27">
      <t>ﾀｲ</t>
    </rPh>
    <rPh sb="29" eb="31">
      <t>ﾜﾘｱｲ</t>
    </rPh>
    <phoneticPr fontId="2" type="halfwidthKatakana"/>
  </si>
  <si>
    <t>　　　　　　　　現在までに離職した者に対する割合</t>
    <phoneticPr fontId="2"/>
  </si>
  <si>
    <t>（単位：社、人、％）</t>
    <rPh sb="1" eb="3">
      <t>タンイ</t>
    </rPh>
    <rPh sb="4" eb="5">
      <t>シャ</t>
    </rPh>
    <rPh sb="6" eb="7">
      <t>ニン</t>
    </rPh>
    <phoneticPr fontId="2"/>
  </si>
  <si>
    <t>回答
事業所数</t>
    <rPh sb="0" eb="2">
      <t>カイトウ</t>
    </rPh>
    <rPh sb="3" eb="6">
      <t>ジギョウショ</t>
    </rPh>
    <rPh sb="6" eb="7">
      <t>スウ</t>
    </rPh>
    <phoneticPr fontId="2"/>
  </si>
  <si>
    <t>過去3年間に採用者のあった事業所数</t>
    <rPh sb="0" eb="2">
      <t>カコ</t>
    </rPh>
    <rPh sb="3" eb="5">
      <t>ネンカン</t>
    </rPh>
    <rPh sb="6" eb="8">
      <t>サイヨウ</t>
    </rPh>
    <rPh sb="8" eb="9">
      <t>シャ</t>
    </rPh>
    <rPh sb="13" eb="16">
      <t>ジギョウショ</t>
    </rPh>
    <rPh sb="16" eb="17">
      <t>スウ</t>
    </rPh>
    <phoneticPr fontId="2"/>
  </si>
  <si>
    <t>左記のうち離職者のあった事業所数</t>
    <rPh sb="0" eb="2">
      <t>サキ</t>
    </rPh>
    <rPh sb="5" eb="8">
      <t>リショクシャ</t>
    </rPh>
    <rPh sb="12" eb="15">
      <t>ジギョウショ</t>
    </rPh>
    <rPh sb="15" eb="16">
      <t>スウ</t>
    </rPh>
    <phoneticPr fontId="2"/>
  </si>
  <si>
    <t>過去3年間の
採用者数</t>
    <rPh sb="0" eb="2">
      <t>カコ</t>
    </rPh>
    <rPh sb="3" eb="5">
      <t>ネンカン</t>
    </rPh>
    <rPh sb="7" eb="10">
      <t>サイヨウシャ</t>
    </rPh>
    <rPh sb="10" eb="11">
      <t>スウ</t>
    </rPh>
    <phoneticPr fontId="2"/>
  </si>
  <si>
    <t>過去3年間に採用した者のうち、現在までに離職した者</t>
    <rPh sb="0" eb="2">
      <t>カコ</t>
    </rPh>
    <rPh sb="3" eb="5">
      <t>ネンカン</t>
    </rPh>
    <rPh sb="6" eb="8">
      <t>サイヨウ</t>
    </rPh>
    <rPh sb="10" eb="11">
      <t>モノ</t>
    </rPh>
    <rPh sb="15" eb="17">
      <t>ゲンザイ</t>
    </rPh>
    <rPh sb="20" eb="22">
      <t>リショク</t>
    </rPh>
    <rPh sb="24" eb="25">
      <t>モノ</t>
    </rPh>
    <phoneticPr fontId="2"/>
  </si>
  <si>
    <t>うち、26歳以下の者</t>
    <rPh sb="5" eb="6">
      <t>サイ</t>
    </rPh>
    <rPh sb="6" eb="8">
      <t>イカ</t>
    </rPh>
    <rPh sb="9" eb="10">
      <t>モノ</t>
    </rPh>
    <phoneticPr fontId="2"/>
  </si>
  <si>
    <t>その他</t>
  </si>
  <si>
    <t>計</t>
    <rPh sb="0" eb="1">
      <t>ケイ</t>
    </rPh>
    <phoneticPr fontId="2"/>
  </si>
  <si>
    <t>産業</t>
    <phoneticPr fontId="2"/>
  </si>
  <si>
    <t>建設業</t>
    <rPh sb="0" eb="3">
      <t>ケンセツギョウ</t>
    </rPh>
    <phoneticPr fontId="2"/>
  </si>
  <si>
    <t>製造業</t>
    <rPh sb="0" eb="3">
      <t>セイゾウギョウ</t>
    </rPh>
    <phoneticPr fontId="2"/>
  </si>
  <si>
    <t>運輸・通信業、
電気・ガス・水道業</t>
    <phoneticPr fontId="2"/>
  </si>
  <si>
    <t>卸売業・小売業</t>
    <rPh sb="0" eb="2">
      <t>オロシウリ</t>
    </rPh>
    <rPh sb="2" eb="3">
      <t>ギョウ</t>
    </rPh>
    <rPh sb="4" eb="6">
      <t>コウリ</t>
    </rPh>
    <rPh sb="6" eb="7">
      <t>ギョウ</t>
    </rPh>
    <phoneticPr fontId="2"/>
  </si>
  <si>
    <t>金融業・保険業</t>
    <rPh sb="0" eb="2">
      <t>キンユウ</t>
    </rPh>
    <rPh sb="2" eb="3">
      <t>ギョウ</t>
    </rPh>
    <rPh sb="4" eb="7">
      <t>ホケンギョウ</t>
    </rPh>
    <phoneticPr fontId="2"/>
  </si>
  <si>
    <t>サービス業</t>
    <rPh sb="4" eb="5">
      <t>ギョウ</t>
    </rPh>
    <phoneticPr fontId="2"/>
  </si>
  <si>
    <t>企業規模</t>
    <rPh sb="0" eb="2">
      <t>キギョウ</t>
    </rPh>
    <rPh sb="2" eb="4">
      <t>キボ</t>
    </rPh>
    <phoneticPr fontId="2"/>
  </si>
  <si>
    <t>9人以下</t>
    <rPh sb="2" eb="4">
      <t>イカ</t>
    </rPh>
    <phoneticPr fontId="2"/>
  </si>
  <si>
    <t>10～29人</t>
    <phoneticPr fontId="2"/>
  </si>
  <si>
    <t>30～49人</t>
    <phoneticPr fontId="2"/>
  </si>
  <si>
    <t>50～99人</t>
    <phoneticPr fontId="2"/>
  </si>
  <si>
    <t>100～299人</t>
    <phoneticPr fontId="2"/>
  </si>
  <si>
    <t>300人以上</t>
    <rPh sb="4" eb="6">
      <t>イジョウ</t>
    </rPh>
    <phoneticPr fontId="2"/>
  </si>
  <si>
    <t>（再掲）</t>
    <rPh sb="1" eb="3">
      <t>サイケイ</t>
    </rPh>
    <phoneticPr fontId="2"/>
  </si>
  <si>
    <t>10～299人</t>
    <rPh sb="6" eb="7">
      <t>ニン</t>
    </rPh>
    <phoneticPr fontId="2"/>
  </si>
  <si>
    <t>30人以上</t>
    <rPh sb="2" eb="3">
      <t>ニン</t>
    </rPh>
    <rPh sb="3" eb="5">
      <t>イジョウ</t>
    </rPh>
    <phoneticPr fontId="2"/>
  </si>
  <si>
    <t>　/総事業所数または採用者数</t>
    <rPh sb="2" eb="3">
      <t>ソウ</t>
    </rPh>
    <rPh sb="3" eb="6">
      <t>ジギョウショ</t>
    </rPh>
    <rPh sb="6" eb="7">
      <t>スウ</t>
    </rPh>
    <rPh sb="10" eb="13">
      <t>サイヨウシャ</t>
    </rPh>
    <rPh sb="13" eb="14">
      <t>スウ</t>
    </rPh>
    <phoneticPr fontId="2"/>
  </si>
  <si>
    <t>　/離職者数</t>
    <rPh sb="2" eb="5">
      <t>リショクシャ</t>
    </rPh>
    <rPh sb="5" eb="6">
      <t>スウ</t>
    </rPh>
    <phoneticPr fontId="2"/>
  </si>
  <si>
    <t>表５－１　女性管理職の状況</t>
    <rPh sb="0" eb="1">
      <t>ヒョウ</t>
    </rPh>
    <rPh sb="5" eb="7">
      <t>ジョセイ</t>
    </rPh>
    <rPh sb="7" eb="9">
      <t>カンリ</t>
    </rPh>
    <rPh sb="9" eb="10">
      <t>ショク</t>
    </rPh>
    <rPh sb="11" eb="13">
      <t>ジョウキョウ</t>
    </rPh>
    <phoneticPr fontId="2"/>
  </si>
  <si>
    <t>１段目：事業所数または管理職者数</t>
    <rPh sb="1" eb="3">
      <t>ﾀﾞﾝﾒ</t>
    </rPh>
    <rPh sb="4" eb="7">
      <t>ｼﾞｷﾞｮｳｼｮ</t>
    </rPh>
    <rPh sb="7" eb="8">
      <t>ｽｳ</t>
    </rPh>
    <rPh sb="11" eb="13">
      <t>ｶﾝﾘ</t>
    </rPh>
    <rPh sb="13" eb="14">
      <t>ｼｮｸ</t>
    </rPh>
    <rPh sb="14" eb="15">
      <t>ｼｬ</t>
    </rPh>
    <rPh sb="15" eb="16">
      <t>ｽｳ</t>
    </rPh>
    <phoneticPr fontId="2" type="halfwidthKatakana"/>
  </si>
  <si>
    <t>２段目：管理職者数に対する女性管理職者の割合</t>
    <rPh sb="1" eb="3">
      <t>ﾀﾞﾝﾒ</t>
    </rPh>
    <rPh sb="4" eb="6">
      <t>ｶﾝﾘ</t>
    </rPh>
    <rPh sb="6" eb="7">
      <t>ｼｮｸ</t>
    </rPh>
    <rPh sb="7" eb="8">
      <t>ｼｬ</t>
    </rPh>
    <rPh sb="8" eb="9">
      <t>ｽｳ</t>
    </rPh>
    <rPh sb="10" eb="11">
      <t>ﾀｲ</t>
    </rPh>
    <rPh sb="13" eb="15">
      <t>ｼﾞｮｾｲ</t>
    </rPh>
    <rPh sb="15" eb="17">
      <t>ｶﾝﾘ</t>
    </rPh>
    <rPh sb="17" eb="18">
      <t>ｼｮｸ</t>
    </rPh>
    <rPh sb="18" eb="19">
      <t>ｼｬ</t>
    </rPh>
    <rPh sb="20" eb="22">
      <t>ﾜﾘｱｲ</t>
    </rPh>
    <phoneticPr fontId="2" type="halfwidthKatakana"/>
  </si>
  <si>
    <t>回答事業所数</t>
    <rPh sb="0" eb="2">
      <t>カイトウ</t>
    </rPh>
    <rPh sb="2" eb="5">
      <t>ジギョウショ</t>
    </rPh>
    <rPh sb="5" eb="6">
      <t>スウ</t>
    </rPh>
    <phoneticPr fontId="2"/>
  </si>
  <si>
    <t>管理職者の人数</t>
    <rPh sb="0" eb="2">
      <t>カンリ</t>
    </rPh>
    <rPh sb="2" eb="3">
      <t>ショク</t>
    </rPh>
    <rPh sb="3" eb="4">
      <t>シャ</t>
    </rPh>
    <rPh sb="5" eb="7">
      <t>ニンズウ</t>
    </rPh>
    <phoneticPr fontId="2"/>
  </si>
  <si>
    <t>うち、女性管理職者の人数</t>
    <rPh sb="3" eb="5">
      <t>ジョセイ</t>
    </rPh>
    <rPh sb="5" eb="7">
      <t>カンリ</t>
    </rPh>
    <rPh sb="7" eb="8">
      <t>ショク</t>
    </rPh>
    <rPh sb="8" eb="9">
      <t>シャ</t>
    </rPh>
    <rPh sb="10" eb="12">
      <t>ニンズウ</t>
    </rPh>
    <phoneticPr fontId="2"/>
  </si>
  <si>
    <t>企業規模別事業所・管理職数計</t>
    <rPh sb="9" eb="11">
      <t>カンリ</t>
    </rPh>
    <rPh sb="11" eb="12">
      <t>ショク</t>
    </rPh>
    <phoneticPr fontId="2"/>
  </si>
  <si>
    <t>　/管理職数</t>
    <rPh sb="2" eb="4">
      <t>カンリ</t>
    </rPh>
    <rPh sb="4" eb="5">
      <t>ショク</t>
    </rPh>
    <rPh sb="5" eb="6">
      <t>スウ</t>
    </rPh>
    <phoneticPr fontId="2"/>
  </si>
  <si>
    <t>表５－２　女性リーダーの状況</t>
    <rPh sb="0" eb="1">
      <t>ヒョウ</t>
    </rPh>
    <rPh sb="5" eb="7">
      <t>ジョセイ</t>
    </rPh>
    <rPh sb="12" eb="14">
      <t>ジョウキョウ</t>
    </rPh>
    <phoneticPr fontId="2"/>
  </si>
  <si>
    <t>１段目：事業所数またはリーダーの人数</t>
    <rPh sb="1" eb="3">
      <t>ﾀﾞﾝﾒ</t>
    </rPh>
    <rPh sb="4" eb="7">
      <t>ｼﾞｷﾞｮｳｼｮ</t>
    </rPh>
    <rPh sb="7" eb="8">
      <t>ｽｳ</t>
    </rPh>
    <rPh sb="16" eb="17">
      <t>ﾆﾝ</t>
    </rPh>
    <rPh sb="17" eb="18">
      <t>ｽｳ</t>
    </rPh>
    <phoneticPr fontId="2" type="halfwidthKatakana"/>
  </si>
  <si>
    <t>２段目：リーダーの人数に対する女性リーダーの割合</t>
    <rPh sb="1" eb="3">
      <t>ﾀﾞﾝﾒ</t>
    </rPh>
    <rPh sb="9" eb="11">
      <t>ﾆﾝｽﾞｳ</t>
    </rPh>
    <rPh sb="12" eb="13">
      <t>ﾀｲ</t>
    </rPh>
    <rPh sb="15" eb="17">
      <t>ｼﾞｮｾｲ</t>
    </rPh>
    <rPh sb="22" eb="24">
      <t>ﾜﾘｱｲ</t>
    </rPh>
    <phoneticPr fontId="2" type="halfwidthKatakana"/>
  </si>
  <si>
    <t>リーダーの人数</t>
    <rPh sb="5" eb="7">
      <t>ニンズウ</t>
    </rPh>
    <phoneticPr fontId="2"/>
  </si>
  <si>
    <t>うち、女性リーダーの人数</t>
    <rPh sb="3" eb="5">
      <t>ジョセイ</t>
    </rPh>
    <rPh sb="10" eb="12">
      <t>ニンズウ</t>
    </rPh>
    <phoneticPr fontId="2"/>
  </si>
  <si>
    <t>（正規従業員）</t>
    <rPh sb="1" eb="3">
      <t>セイキ</t>
    </rPh>
    <rPh sb="3" eb="6">
      <t>ジュウギョウイン</t>
    </rPh>
    <phoneticPr fontId="2"/>
  </si>
  <si>
    <t>（単位：社、年）</t>
    <rPh sb="1" eb="3">
      <t>ﾀﾝｲ</t>
    </rPh>
    <rPh sb="4" eb="5">
      <t>ｼｬ</t>
    </rPh>
    <rPh sb="6" eb="7">
      <t>ﾈﾝ</t>
    </rPh>
    <phoneticPr fontId="2" type="halfwidthKatakana"/>
  </si>
  <si>
    <t>男性従業員</t>
    <rPh sb="0" eb="2">
      <t>ダンセイ</t>
    </rPh>
    <rPh sb="2" eb="5">
      <t>ジュウギョウイン</t>
    </rPh>
    <phoneticPr fontId="2"/>
  </si>
  <si>
    <t>女性従業員</t>
    <rPh sb="0" eb="2">
      <t>ジョセイ</t>
    </rPh>
    <rPh sb="2" eb="5">
      <t>ジュウギョウイン</t>
    </rPh>
    <phoneticPr fontId="2"/>
  </si>
  <si>
    <t>産業</t>
    <rPh sb="0" eb="2">
      <t>サンギョウ</t>
    </rPh>
    <phoneticPr fontId="2"/>
  </si>
  <si>
    <t>運輸・通信業、
電気・ガス・水道業</t>
    <rPh sb="0" eb="2">
      <t>ウンユ</t>
    </rPh>
    <rPh sb="3" eb="5">
      <t>ツウシン</t>
    </rPh>
    <rPh sb="5" eb="6">
      <t>ギョウ</t>
    </rPh>
    <phoneticPr fontId="2"/>
  </si>
  <si>
    <t>企業規模</t>
    <rPh sb="0" eb="2">
      <t>キギョウ</t>
    </rPh>
    <phoneticPr fontId="2"/>
  </si>
  <si>
    <t>9人以下</t>
    <rPh sb="1" eb="2">
      <t>ニン</t>
    </rPh>
    <rPh sb="2" eb="4">
      <t>イカ</t>
    </rPh>
    <phoneticPr fontId="2"/>
  </si>
  <si>
    <t>10～29人</t>
    <rPh sb="5" eb="6">
      <t>ニン</t>
    </rPh>
    <phoneticPr fontId="2"/>
  </si>
  <si>
    <t>30～49人</t>
    <rPh sb="5" eb="6">
      <t>ニン</t>
    </rPh>
    <phoneticPr fontId="2"/>
  </si>
  <si>
    <t>50～99人</t>
    <rPh sb="5" eb="6">
      <t>ニン</t>
    </rPh>
    <phoneticPr fontId="2"/>
  </si>
  <si>
    <t>100～299人</t>
    <rPh sb="7" eb="8">
      <t>ニン</t>
    </rPh>
    <phoneticPr fontId="2"/>
  </si>
  <si>
    <t>300人以上</t>
    <rPh sb="3" eb="4">
      <t>ニン</t>
    </rPh>
    <rPh sb="4" eb="6">
      <t>イジョウ</t>
    </rPh>
    <phoneticPr fontId="2"/>
  </si>
  <si>
    <t>（再掲）
　　　10～299人</t>
    <rPh sb="1" eb="3">
      <t>サイケイ</t>
    </rPh>
    <rPh sb="14" eb="15">
      <t>ニン</t>
    </rPh>
    <phoneticPr fontId="2"/>
  </si>
  <si>
    <t>（再掲）
　　　30人以上</t>
    <rPh sb="1" eb="3">
      <t>サイケイ</t>
    </rPh>
    <rPh sb="10" eb="11">
      <t>ニン</t>
    </rPh>
    <rPh sb="11" eb="13">
      <t>イジョウ</t>
    </rPh>
    <phoneticPr fontId="2"/>
  </si>
  <si>
    <t>企業規模別事業所数計</t>
    <phoneticPr fontId="2"/>
  </si>
  <si>
    <t>表６　就業規則の作成の有無</t>
    <rPh sb="3" eb="5">
      <t>シュウギョウ</t>
    </rPh>
    <rPh sb="5" eb="7">
      <t>キソク</t>
    </rPh>
    <rPh sb="8" eb="10">
      <t>サクセイ</t>
    </rPh>
    <rPh sb="11" eb="13">
      <t>ウム</t>
    </rPh>
    <phoneticPr fontId="2"/>
  </si>
  <si>
    <t>２段目：回答事業所数に対する割合</t>
    <rPh sb="1" eb="3">
      <t>ﾀﾞﾝﾒ</t>
    </rPh>
    <rPh sb="4" eb="6">
      <t>ｶｲﾄｳ</t>
    </rPh>
    <rPh sb="6" eb="9">
      <t>ｼﾞｷﾞｮｳｼｮ</t>
    </rPh>
    <rPh sb="9" eb="10">
      <t>ｽｳ</t>
    </rPh>
    <rPh sb="11" eb="12">
      <t>ﾀｲ</t>
    </rPh>
    <rPh sb="14" eb="16">
      <t>ﾜﾘｱｲ</t>
    </rPh>
    <phoneticPr fontId="2" type="halfwidthKatakana"/>
  </si>
  <si>
    <t>就業規則を作成
している</t>
    <rPh sb="0" eb="2">
      <t>シュウギョウ</t>
    </rPh>
    <rPh sb="2" eb="4">
      <t>キソク</t>
    </rPh>
    <rPh sb="5" eb="7">
      <t>サクセイ</t>
    </rPh>
    <phoneticPr fontId="2"/>
  </si>
  <si>
    <t>就業規則を作成
していない</t>
    <rPh sb="0" eb="2">
      <t>シュウギョウ</t>
    </rPh>
    <rPh sb="2" eb="4">
      <t>キソク</t>
    </rPh>
    <rPh sb="5" eb="7">
      <t>サクセイ</t>
    </rPh>
    <phoneticPr fontId="2"/>
  </si>
  <si>
    <t>無回答</t>
    <rPh sb="0" eb="3">
      <t>ムカイトウ</t>
    </rPh>
    <phoneticPr fontId="2"/>
  </si>
  <si>
    <t>回答合計</t>
    <rPh sb="0" eb="2">
      <t>カイトウ</t>
    </rPh>
    <rPh sb="2" eb="4">
      <t>ゴウケイ</t>
    </rPh>
    <phoneticPr fontId="2"/>
  </si>
  <si>
    <t>左記チェック（ゼロならOK）</t>
    <rPh sb="0" eb="2">
      <t>サキ</t>
    </rPh>
    <phoneticPr fontId="2"/>
  </si>
  <si>
    <t>　/事業所総数</t>
    <rPh sb="2" eb="5">
      <t>ジギョウショ</t>
    </rPh>
    <rPh sb="5" eb="7">
      <t>ソウスウ</t>
    </rPh>
    <phoneticPr fontId="2"/>
  </si>
  <si>
    <t>表７　週休制の状況</t>
    <rPh sb="0" eb="1">
      <t>ヒョウ</t>
    </rPh>
    <rPh sb="3" eb="5">
      <t>シュウキュウ</t>
    </rPh>
    <rPh sb="5" eb="6">
      <t>セイ</t>
    </rPh>
    <rPh sb="7" eb="9">
      <t>ジョウキョウ</t>
    </rPh>
    <phoneticPr fontId="2"/>
  </si>
  <si>
    <t>２段目：回答事業所数に対する週休制の形態の割合</t>
    <rPh sb="1" eb="3">
      <t>ﾀﾞﾝﾒ</t>
    </rPh>
    <rPh sb="4" eb="6">
      <t>ｶｲﾄｳ</t>
    </rPh>
    <rPh sb="6" eb="9">
      <t>ｼﾞｷﾞｮｳｼｮ</t>
    </rPh>
    <rPh sb="9" eb="10">
      <t>ｽｳ</t>
    </rPh>
    <rPh sb="11" eb="12">
      <t>ﾀｲ</t>
    </rPh>
    <rPh sb="14" eb="17">
      <t>ｼｭｳｷｭｳｾｲ</t>
    </rPh>
    <rPh sb="18" eb="20">
      <t>ｹｲﾀｲ</t>
    </rPh>
    <rPh sb="21" eb="23">
      <t>ﾜﾘｱｲ</t>
    </rPh>
    <phoneticPr fontId="2" type="halfwidthKatakana"/>
  </si>
  <si>
    <t>回答
事業所数</t>
    <rPh sb="0" eb="2">
      <t>カイトウ</t>
    </rPh>
    <rPh sb="3" eb="6">
      <t>ジギョウショ</t>
    </rPh>
    <rPh sb="6" eb="7">
      <t>カズ</t>
    </rPh>
    <phoneticPr fontId="2"/>
  </si>
  <si>
    <t>週休
１日制</t>
    <rPh sb="0" eb="2">
      <t>シュウキュウ</t>
    </rPh>
    <rPh sb="4" eb="5">
      <t>ニチ</t>
    </rPh>
    <rPh sb="5" eb="6">
      <t>セイ</t>
    </rPh>
    <phoneticPr fontId="2"/>
  </si>
  <si>
    <t>週休
１日半制</t>
    <rPh sb="0" eb="2">
      <t>シュウキュウ</t>
    </rPh>
    <rPh sb="4" eb="5">
      <t>ニチ</t>
    </rPh>
    <rPh sb="5" eb="6">
      <t>ハン</t>
    </rPh>
    <rPh sb="6" eb="7">
      <t>セイ</t>
    </rPh>
    <phoneticPr fontId="2"/>
  </si>
  <si>
    <t>何らかの
週休
２日制</t>
    <rPh sb="0" eb="1">
      <t>ナン</t>
    </rPh>
    <rPh sb="5" eb="7">
      <t>シュウキュウ</t>
    </rPh>
    <rPh sb="9" eb="10">
      <t>ニチ</t>
    </rPh>
    <rPh sb="10" eb="11">
      <t>セイ</t>
    </rPh>
    <phoneticPr fontId="2"/>
  </si>
  <si>
    <t>その他
（週休３日制、３勤３休など）</t>
    <rPh sb="2" eb="3">
      <t>タ</t>
    </rPh>
    <rPh sb="5" eb="7">
      <t>シュウキュウ</t>
    </rPh>
    <rPh sb="8" eb="9">
      <t>ニチ</t>
    </rPh>
    <rPh sb="9" eb="10">
      <t>セイ</t>
    </rPh>
    <rPh sb="12" eb="13">
      <t>キン</t>
    </rPh>
    <rPh sb="14" eb="15">
      <t>キュウ</t>
    </rPh>
    <phoneticPr fontId="2"/>
  </si>
  <si>
    <t>変形
休日制
（４週４休）</t>
    <rPh sb="0" eb="1">
      <t>ヘン</t>
    </rPh>
    <rPh sb="1" eb="2">
      <t>ケイ</t>
    </rPh>
    <rPh sb="3" eb="5">
      <t>キュウジツ</t>
    </rPh>
    <rPh sb="5" eb="6">
      <t>セイ</t>
    </rPh>
    <rPh sb="9" eb="10">
      <t>シュウ</t>
    </rPh>
    <rPh sb="11" eb="12">
      <t>キュウ</t>
    </rPh>
    <phoneticPr fontId="2"/>
  </si>
  <si>
    <t>完全
週休
２日制</t>
    <rPh sb="0" eb="2">
      <t>カンゼン</t>
    </rPh>
    <rPh sb="3" eb="5">
      <t>シュウキュウ</t>
    </rPh>
    <rPh sb="7" eb="8">
      <t>ニチ</t>
    </rPh>
    <rPh sb="8" eb="9">
      <t>セイ</t>
    </rPh>
    <phoneticPr fontId="2"/>
  </si>
  <si>
    <t>その他の週休
２日制</t>
    <rPh sb="2" eb="3">
      <t>タ</t>
    </rPh>
    <rPh sb="4" eb="6">
      <t>シュウキュウ</t>
    </rPh>
    <rPh sb="8" eb="9">
      <t>ニチ</t>
    </rPh>
    <rPh sb="9" eb="10">
      <t>セイ</t>
    </rPh>
    <phoneticPr fontId="2"/>
  </si>
  <si>
    <t>卸売業・小売業</t>
    <rPh sb="2" eb="3">
      <t>ギョウ</t>
    </rPh>
    <phoneticPr fontId="2"/>
  </si>
  <si>
    <t>金融業・保険業</t>
    <rPh sb="2" eb="3">
      <t>ギョウ</t>
    </rPh>
    <phoneticPr fontId="2"/>
  </si>
  <si>
    <t>表８　所定外労働（残業）の状況</t>
    <rPh sb="0" eb="1">
      <t>ヒョウ</t>
    </rPh>
    <rPh sb="3" eb="5">
      <t>ショテイ</t>
    </rPh>
    <rPh sb="5" eb="6">
      <t>ガイ</t>
    </rPh>
    <rPh sb="6" eb="8">
      <t>ロウドウ</t>
    </rPh>
    <rPh sb="9" eb="11">
      <t>ザンギョウ</t>
    </rPh>
    <rPh sb="13" eb="15">
      <t>ジョウキョウ</t>
    </rPh>
    <phoneticPr fontId="2"/>
  </si>
  <si>
    <t>（単位：社、時間）</t>
    <rPh sb="1" eb="3">
      <t>ﾀﾝｲ</t>
    </rPh>
    <rPh sb="4" eb="5">
      <t>ｼｬ</t>
    </rPh>
    <rPh sb="6" eb="8">
      <t>ｼﾞｶﾝ</t>
    </rPh>
    <phoneticPr fontId="2" type="halfwidthKatakana"/>
  </si>
  <si>
    <t>1人当たり所定外労働の状況（年計）</t>
    <rPh sb="0" eb="2">
      <t>ヒトリ</t>
    </rPh>
    <rPh sb="2" eb="3">
      <t>ア</t>
    </rPh>
    <rPh sb="5" eb="7">
      <t>ショテイ</t>
    </rPh>
    <rPh sb="7" eb="8">
      <t>ガイ</t>
    </rPh>
    <rPh sb="8" eb="10">
      <t>ロウドウ</t>
    </rPh>
    <rPh sb="11" eb="13">
      <t>ジョウキョウ</t>
    </rPh>
    <rPh sb="14" eb="15">
      <t>ネン</t>
    </rPh>
    <rPh sb="15" eb="16">
      <t>ケイ</t>
    </rPh>
    <phoneticPr fontId="2"/>
  </si>
  <si>
    <t>所定外労働時間数</t>
    <rPh sb="0" eb="2">
      <t>ショテイ</t>
    </rPh>
    <rPh sb="2" eb="3">
      <t>ガイ</t>
    </rPh>
    <rPh sb="3" eb="5">
      <t>ロウドウ</t>
    </rPh>
    <rPh sb="5" eb="7">
      <t>ジカン</t>
    </rPh>
    <rPh sb="7" eb="8">
      <t>スウ</t>
    </rPh>
    <phoneticPr fontId="2"/>
  </si>
  <si>
    <t>表９　恒常的な所定外労働（残業）削減のための取組　（複数回答）</t>
    <rPh sb="0" eb="1">
      <t>ヒョウ</t>
    </rPh>
    <rPh sb="3" eb="5">
      <t>コウジョウ</t>
    </rPh>
    <rPh sb="5" eb="6">
      <t>テキ</t>
    </rPh>
    <rPh sb="7" eb="9">
      <t>ショテイ</t>
    </rPh>
    <rPh sb="9" eb="10">
      <t>ガイ</t>
    </rPh>
    <rPh sb="10" eb="12">
      <t>ロウドウ</t>
    </rPh>
    <rPh sb="13" eb="15">
      <t>ザンギョウ</t>
    </rPh>
    <rPh sb="16" eb="18">
      <t>サクゲン</t>
    </rPh>
    <rPh sb="22" eb="23">
      <t>ト</t>
    </rPh>
    <rPh sb="23" eb="24">
      <t>ク</t>
    </rPh>
    <rPh sb="26" eb="28">
      <t>フクスウ</t>
    </rPh>
    <rPh sb="28" eb="30">
      <t>カイトウ</t>
    </rPh>
    <phoneticPr fontId="2"/>
  </si>
  <si>
    <t>３段目：取組をしている事業所での取組内容の割合（複数回答）</t>
    <rPh sb="1" eb="3">
      <t>ﾀﾞﾝﾒ</t>
    </rPh>
    <rPh sb="4" eb="5">
      <t>ﾄ</t>
    </rPh>
    <rPh sb="5" eb="6">
      <t>ｸ</t>
    </rPh>
    <rPh sb="11" eb="14">
      <t>ｼﾞｷﾞｮｳｼｮ</t>
    </rPh>
    <rPh sb="16" eb="18">
      <t>ﾄﾘｸﾐ</t>
    </rPh>
    <rPh sb="18" eb="20">
      <t>ﾅｲﾖｳ</t>
    </rPh>
    <rPh sb="21" eb="23">
      <t>ﾜﾘｱｲ</t>
    </rPh>
    <rPh sb="24" eb="26">
      <t>ﾌｸｽｳ</t>
    </rPh>
    <rPh sb="26" eb="28">
      <t>ｶｲﾄｳ</t>
    </rPh>
    <phoneticPr fontId="2" type="halfwidthKatakana"/>
  </si>
  <si>
    <t>（単位：社、％）</t>
    <rPh sb="1" eb="3">
      <t>タンイ</t>
    </rPh>
    <rPh sb="4" eb="5">
      <t>シャ</t>
    </rPh>
    <phoneticPr fontId="2"/>
  </si>
  <si>
    <t>取組を
している</t>
    <rPh sb="0" eb="1">
      <t>ト</t>
    </rPh>
    <rPh sb="1" eb="2">
      <t>ク</t>
    </rPh>
    <phoneticPr fontId="2"/>
  </si>
  <si>
    <t>特になし</t>
    <rPh sb="0" eb="1">
      <t>トク</t>
    </rPh>
    <phoneticPr fontId="2"/>
  </si>
  <si>
    <t>業務量や
内容に
見合った
人員配置を工夫</t>
    <rPh sb="0" eb="2">
      <t>ギョウム</t>
    </rPh>
    <rPh sb="2" eb="3">
      <t>リョウ</t>
    </rPh>
    <rPh sb="5" eb="7">
      <t>ナイヨウ</t>
    </rPh>
    <rPh sb="9" eb="11">
      <t>ミア</t>
    </rPh>
    <rPh sb="14" eb="15">
      <t>ジンジ</t>
    </rPh>
    <rPh sb="15" eb="16">
      <t>イン</t>
    </rPh>
    <rPh sb="16" eb="18">
      <t>ハイチ</t>
    </rPh>
    <rPh sb="19" eb="21">
      <t>クフウ</t>
    </rPh>
    <phoneticPr fontId="2"/>
  </si>
  <si>
    <t>業務の効率を上げるための人材育成を実施</t>
    <rPh sb="0" eb="2">
      <t>ギョウム</t>
    </rPh>
    <rPh sb="3" eb="5">
      <t>コウリツ</t>
    </rPh>
    <rPh sb="6" eb="7">
      <t>ア</t>
    </rPh>
    <rPh sb="12" eb="14">
      <t>ジンザイ</t>
    </rPh>
    <rPh sb="14" eb="16">
      <t>イクセイ</t>
    </rPh>
    <rPh sb="17" eb="19">
      <t>ジッシ</t>
    </rPh>
    <phoneticPr fontId="2"/>
  </si>
  <si>
    <t>業務内容の共有化</t>
    <rPh sb="0" eb="2">
      <t>ギョウム</t>
    </rPh>
    <rPh sb="2" eb="4">
      <t>ナイヨウ</t>
    </rPh>
    <rPh sb="5" eb="8">
      <t>キョウユウカ</t>
    </rPh>
    <phoneticPr fontId="2"/>
  </si>
  <si>
    <t>残業の事前申請の徹底</t>
    <rPh sb="0" eb="2">
      <t>ザンギョウ</t>
    </rPh>
    <rPh sb="3" eb="5">
      <t>ジゼン</t>
    </rPh>
    <rPh sb="5" eb="7">
      <t>シンセイ</t>
    </rPh>
    <rPh sb="8" eb="10">
      <t>テッテイ</t>
    </rPh>
    <phoneticPr fontId="2"/>
  </si>
  <si>
    <t>変形労働時間制の導入</t>
    <rPh sb="0" eb="2">
      <t>ヘンケイ</t>
    </rPh>
    <rPh sb="2" eb="4">
      <t>ロウドウ</t>
    </rPh>
    <rPh sb="4" eb="6">
      <t>ジカン</t>
    </rPh>
    <rPh sb="6" eb="7">
      <t>セイ</t>
    </rPh>
    <rPh sb="8" eb="10">
      <t>ドウニュウ</t>
    </rPh>
    <phoneticPr fontId="2"/>
  </si>
  <si>
    <t>フレックスタイム制の導入</t>
    <rPh sb="8" eb="9">
      <t>セイ</t>
    </rPh>
    <rPh sb="10" eb="12">
      <t>ドウニュウ</t>
    </rPh>
    <phoneticPr fontId="2"/>
  </si>
  <si>
    <t>裁量労働制の導入</t>
    <rPh sb="0" eb="2">
      <t>サイリョウ</t>
    </rPh>
    <rPh sb="2" eb="4">
      <t>ロウドウ</t>
    </rPh>
    <rPh sb="4" eb="5">
      <t>セイ</t>
    </rPh>
    <rPh sb="6" eb="8">
      <t>ドウニュウ</t>
    </rPh>
    <phoneticPr fontId="2"/>
  </si>
  <si>
    <t>管理者に対する研修・教育</t>
    <rPh sb="0" eb="2">
      <t>カンリ</t>
    </rPh>
    <rPh sb="2" eb="3">
      <t>シャ</t>
    </rPh>
    <rPh sb="4" eb="5">
      <t>タイ</t>
    </rPh>
    <rPh sb="7" eb="9">
      <t>ケンシュウ</t>
    </rPh>
    <rPh sb="10" eb="12">
      <t>キョウイク</t>
    </rPh>
    <phoneticPr fontId="2"/>
  </si>
  <si>
    <t>残業削減のための数値目標設定</t>
    <rPh sb="0" eb="2">
      <t>ザンギョウ</t>
    </rPh>
    <rPh sb="2" eb="4">
      <t>サクゲン</t>
    </rPh>
    <rPh sb="8" eb="10">
      <t>スウチ</t>
    </rPh>
    <rPh sb="10" eb="12">
      <t>モクヒョウ</t>
    </rPh>
    <rPh sb="12" eb="14">
      <t>セッテイ</t>
    </rPh>
    <phoneticPr fontId="2"/>
  </si>
  <si>
    <t>ノー残業デー等の
実施</t>
    <rPh sb="2" eb="4">
      <t>ザンギョウ</t>
    </rPh>
    <rPh sb="6" eb="7">
      <t>トウ</t>
    </rPh>
    <rPh sb="9" eb="11">
      <t>ジッシ</t>
    </rPh>
    <phoneticPr fontId="2"/>
  </si>
  <si>
    <t>残業を削減した管理者を評価する制度の導入</t>
    <rPh sb="0" eb="2">
      <t>ザンギョウ</t>
    </rPh>
    <rPh sb="3" eb="5">
      <t>サクゲン</t>
    </rPh>
    <rPh sb="7" eb="10">
      <t>カンリシャ</t>
    </rPh>
    <rPh sb="11" eb="13">
      <t>ヒョウカ</t>
    </rPh>
    <rPh sb="15" eb="17">
      <t>セイド</t>
    </rPh>
    <rPh sb="18" eb="20">
      <t>ドウニュウ</t>
    </rPh>
    <phoneticPr fontId="2"/>
  </si>
  <si>
    <t>その他※</t>
    <rPh sb="2" eb="3">
      <t>ホカ</t>
    </rPh>
    <phoneticPr fontId="2"/>
  </si>
  <si>
    <t>※その他･･･定時帰社の呼びかけ、ＩＴ化等の設備投資　等</t>
    <rPh sb="3" eb="4">
      <t>ホカ</t>
    </rPh>
    <rPh sb="7" eb="9">
      <t>テイジ</t>
    </rPh>
    <rPh sb="9" eb="11">
      <t>キシャ</t>
    </rPh>
    <rPh sb="12" eb="13">
      <t>ヨ</t>
    </rPh>
    <rPh sb="19" eb="20">
      <t>カ</t>
    </rPh>
    <rPh sb="20" eb="21">
      <t>トウ</t>
    </rPh>
    <rPh sb="22" eb="24">
      <t>セツビ</t>
    </rPh>
    <rPh sb="24" eb="26">
      <t>トウシ</t>
    </rPh>
    <rPh sb="27" eb="28">
      <t>トウ</t>
    </rPh>
    <phoneticPr fontId="2"/>
  </si>
  <si>
    <t>　/取り組みをしている事業所数</t>
    <rPh sb="2" eb="3">
      <t>ト</t>
    </rPh>
    <rPh sb="4" eb="5">
      <t>ク</t>
    </rPh>
    <rPh sb="11" eb="14">
      <t>ジギョウショ</t>
    </rPh>
    <rPh sb="14" eb="15">
      <t>スウ</t>
    </rPh>
    <phoneticPr fontId="2"/>
  </si>
  <si>
    <t>表１０　年次有給休暇の状況</t>
    <rPh sb="0" eb="1">
      <t>ヒョウ</t>
    </rPh>
    <rPh sb="4" eb="6">
      <t>ネンジ</t>
    </rPh>
    <rPh sb="6" eb="8">
      <t>ユウキュウ</t>
    </rPh>
    <rPh sb="8" eb="10">
      <t>キュウカ</t>
    </rPh>
    <rPh sb="11" eb="13">
      <t>ジョウキョウ</t>
    </rPh>
    <phoneticPr fontId="2"/>
  </si>
  <si>
    <t>（単位：社、日、％）</t>
    <rPh sb="1" eb="3">
      <t>ﾀﾝｲ</t>
    </rPh>
    <rPh sb="4" eb="5">
      <t>ｼｬ</t>
    </rPh>
    <rPh sb="6" eb="7">
      <t>ﾆﾁ</t>
    </rPh>
    <phoneticPr fontId="2" type="halfwidthKatakana"/>
  </si>
  <si>
    <t>年次有給休暇の状況（１人当たり）</t>
    <rPh sb="0" eb="2">
      <t>ネンジ</t>
    </rPh>
    <rPh sb="2" eb="4">
      <t>ユウキュウ</t>
    </rPh>
    <rPh sb="4" eb="6">
      <t>キュウカ</t>
    </rPh>
    <rPh sb="7" eb="9">
      <t>ジョウキョウ</t>
    </rPh>
    <rPh sb="11" eb="12">
      <t>ニン</t>
    </rPh>
    <rPh sb="12" eb="13">
      <t>ア</t>
    </rPh>
    <phoneticPr fontId="2"/>
  </si>
  <si>
    <t>平均
付与日数</t>
    <rPh sb="0" eb="2">
      <t>ヘイキン</t>
    </rPh>
    <rPh sb="3" eb="5">
      <t>フヨ</t>
    </rPh>
    <rPh sb="5" eb="7">
      <t>ニッスウ</t>
    </rPh>
    <phoneticPr fontId="2"/>
  </si>
  <si>
    <t>平均
取得日数</t>
    <rPh sb="0" eb="2">
      <t>ヘイキン</t>
    </rPh>
    <rPh sb="3" eb="5">
      <t>シュトク</t>
    </rPh>
    <rPh sb="5" eb="7">
      <t>ニッスウ</t>
    </rPh>
    <phoneticPr fontId="2"/>
  </si>
  <si>
    <t>取得率</t>
    <rPh sb="0" eb="2">
      <t>シュトク</t>
    </rPh>
    <rPh sb="2" eb="3">
      <t>リツ</t>
    </rPh>
    <phoneticPr fontId="2"/>
  </si>
  <si>
    <t>表１１　年次有給休暇取得促進のための取組　（複数回答）</t>
    <rPh sb="0" eb="1">
      <t>ヒョウ</t>
    </rPh>
    <rPh sb="4" eb="6">
      <t>ネンジ</t>
    </rPh>
    <rPh sb="6" eb="8">
      <t>ユウキュウ</t>
    </rPh>
    <rPh sb="8" eb="10">
      <t>キュウカ</t>
    </rPh>
    <rPh sb="10" eb="12">
      <t>シュトク</t>
    </rPh>
    <rPh sb="12" eb="14">
      <t>ソクシン</t>
    </rPh>
    <rPh sb="18" eb="20">
      <t>トリクミ</t>
    </rPh>
    <rPh sb="22" eb="24">
      <t>フクスウ</t>
    </rPh>
    <rPh sb="24" eb="26">
      <t>カイトウ</t>
    </rPh>
    <phoneticPr fontId="2"/>
  </si>
  <si>
    <t>年または
月初めに
休暇取得
計画書を
作成</t>
    <rPh sb="0" eb="1">
      <t>ネン</t>
    </rPh>
    <rPh sb="5" eb="6">
      <t>ツキ</t>
    </rPh>
    <rPh sb="6" eb="7">
      <t>ハジ</t>
    </rPh>
    <rPh sb="10" eb="12">
      <t>キュウカ</t>
    </rPh>
    <rPh sb="12" eb="14">
      <t>シュトク</t>
    </rPh>
    <rPh sb="15" eb="17">
      <t>ケイカク</t>
    </rPh>
    <rPh sb="17" eb="18">
      <t>ショ</t>
    </rPh>
    <rPh sb="20" eb="22">
      <t>サクセイ</t>
    </rPh>
    <phoneticPr fontId="2"/>
  </si>
  <si>
    <t>計画的
付与制度
の導入</t>
    <rPh sb="0" eb="3">
      <t>ケイカクテキ</t>
    </rPh>
    <rPh sb="4" eb="6">
      <t>フヨ</t>
    </rPh>
    <rPh sb="6" eb="8">
      <t>セイド</t>
    </rPh>
    <rPh sb="10" eb="12">
      <t>ドウニュウ</t>
    </rPh>
    <phoneticPr fontId="2"/>
  </si>
  <si>
    <t>「年休取得促進月間」等の実施</t>
    <rPh sb="1" eb="3">
      <t>ネンキュウ</t>
    </rPh>
    <rPh sb="3" eb="5">
      <t>シュトク</t>
    </rPh>
    <rPh sb="5" eb="7">
      <t>ソクシン</t>
    </rPh>
    <rPh sb="7" eb="9">
      <t>ゲッカン</t>
    </rPh>
    <rPh sb="10" eb="11">
      <t>トウ</t>
    </rPh>
    <rPh sb="12" eb="14">
      <t>ジッシ</t>
    </rPh>
    <phoneticPr fontId="2"/>
  </si>
  <si>
    <t>時間・半日
単位等の
分割付与
の導入</t>
    <rPh sb="0" eb="2">
      <t>ジカン</t>
    </rPh>
    <rPh sb="3" eb="5">
      <t>ハンニチ</t>
    </rPh>
    <rPh sb="6" eb="9">
      <t>タンイトウ</t>
    </rPh>
    <rPh sb="11" eb="13">
      <t>ブンカツ</t>
    </rPh>
    <rPh sb="13" eb="15">
      <t>フヨ</t>
    </rPh>
    <rPh sb="17" eb="19">
      <t>ドウニュウ</t>
    </rPh>
    <phoneticPr fontId="2"/>
  </si>
  <si>
    <t>所属
管理者、
監督者等の
率先取得</t>
    <rPh sb="0" eb="2">
      <t>ショゾク</t>
    </rPh>
    <rPh sb="3" eb="6">
      <t>カンリシャ</t>
    </rPh>
    <rPh sb="8" eb="11">
      <t>カントクシャ</t>
    </rPh>
    <rPh sb="11" eb="12">
      <t>トウ</t>
    </rPh>
    <rPh sb="14" eb="16">
      <t>ソッセン</t>
    </rPh>
    <rPh sb="16" eb="18">
      <t>シュトク</t>
    </rPh>
    <phoneticPr fontId="2"/>
  </si>
  <si>
    <t>年休取得を促進した管理者を評価する仕組みの導入</t>
    <rPh sb="0" eb="2">
      <t>ネンキュウ</t>
    </rPh>
    <rPh sb="2" eb="4">
      <t>シュトク</t>
    </rPh>
    <rPh sb="5" eb="7">
      <t>ソクシン</t>
    </rPh>
    <rPh sb="9" eb="12">
      <t>カンリシャ</t>
    </rPh>
    <rPh sb="13" eb="15">
      <t>ヒョウカ</t>
    </rPh>
    <rPh sb="17" eb="19">
      <t>シク</t>
    </rPh>
    <rPh sb="21" eb="23">
      <t>ドウニュウ</t>
    </rPh>
    <phoneticPr fontId="2"/>
  </si>
  <si>
    <t>研修や
掲示、
通知など
による
普及啓発</t>
    <rPh sb="0" eb="2">
      <t>ケンシュウ</t>
    </rPh>
    <rPh sb="4" eb="6">
      <t>ケイジ</t>
    </rPh>
    <rPh sb="8" eb="10">
      <t>ツウチ</t>
    </rPh>
    <rPh sb="17" eb="19">
      <t>フキュウ</t>
    </rPh>
    <rPh sb="19" eb="21">
      <t>ケイハツ</t>
    </rPh>
    <phoneticPr fontId="2"/>
  </si>
  <si>
    <t>業務内容の共有化等業務を相互補完できる体制づくり</t>
    <rPh sb="0" eb="2">
      <t>ギョウム</t>
    </rPh>
    <rPh sb="2" eb="4">
      <t>ナイヨウ</t>
    </rPh>
    <rPh sb="5" eb="8">
      <t>キョウユウカ</t>
    </rPh>
    <rPh sb="8" eb="9">
      <t>トウ</t>
    </rPh>
    <rPh sb="9" eb="11">
      <t>ギョウム</t>
    </rPh>
    <rPh sb="12" eb="14">
      <t>ソウゴ</t>
    </rPh>
    <rPh sb="14" eb="16">
      <t>ホカン</t>
    </rPh>
    <rPh sb="19" eb="21">
      <t>タイセイ</t>
    </rPh>
    <phoneticPr fontId="2"/>
  </si>
  <si>
    <t>※その他･･･年休取得促進日の設定、連休に合わせた取得促進　等</t>
    <rPh sb="3" eb="4">
      <t>ホカ</t>
    </rPh>
    <rPh sb="7" eb="9">
      <t>ネンキュウ</t>
    </rPh>
    <rPh sb="9" eb="11">
      <t>シュトク</t>
    </rPh>
    <rPh sb="11" eb="13">
      <t>ソクシン</t>
    </rPh>
    <rPh sb="13" eb="14">
      <t>ビ</t>
    </rPh>
    <rPh sb="15" eb="17">
      <t>セッテイ</t>
    </rPh>
    <rPh sb="18" eb="20">
      <t>レンキュウ</t>
    </rPh>
    <rPh sb="21" eb="22">
      <t>ア</t>
    </rPh>
    <rPh sb="25" eb="27">
      <t>シュトク</t>
    </rPh>
    <rPh sb="27" eb="29">
      <t>ソクシン</t>
    </rPh>
    <rPh sb="30" eb="31">
      <t>トウ</t>
    </rPh>
    <phoneticPr fontId="2"/>
  </si>
  <si>
    <t>　/総事業所数</t>
    <rPh sb="3" eb="6">
      <t>ジギョウショ</t>
    </rPh>
    <phoneticPr fontId="2"/>
  </si>
  <si>
    <t>１段目：事業所数または過去３年以内に正規従業員に転換した労働者数</t>
    <rPh sb="1" eb="3">
      <t>ﾀﾞﾝﾒ</t>
    </rPh>
    <rPh sb="4" eb="7">
      <t>ｼﾞｷﾞｮｳｼｮ</t>
    </rPh>
    <rPh sb="7" eb="8">
      <t>ｽｳ</t>
    </rPh>
    <rPh sb="11" eb="13">
      <t>ｶｺ</t>
    </rPh>
    <rPh sb="14" eb="15">
      <t>ﾈﾝ</t>
    </rPh>
    <rPh sb="15" eb="17">
      <t>ｲﾅｲ</t>
    </rPh>
    <rPh sb="18" eb="20">
      <t>ｾｲｷ</t>
    </rPh>
    <rPh sb="20" eb="23">
      <t>ｼﾞｭｳｷﾞｮｳｲﾝ</t>
    </rPh>
    <rPh sb="24" eb="26">
      <t>ﾃﾝｶﾝ</t>
    </rPh>
    <rPh sb="28" eb="31">
      <t>ﾛｳﾄﾞｳｼｬ</t>
    </rPh>
    <rPh sb="31" eb="32">
      <t>ｽｳ</t>
    </rPh>
    <phoneticPr fontId="2" type="halfwidthKatakana"/>
  </si>
  <si>
    <t>無期転換ルールに該当する非正規従業員数（過去３か年合計）</t>
    <rPh sb="0" eb="4">
      <t>ムキテンカン</t>
    </rPh>
    <rPh sb="8" eb="10">
      <t>ガイトウ</t>
    </rPh>
    <rPh sb="12" eb="15">
      <t>ヒセイキ</t>
    </rPh>
    <rPh sb="15" eb="19">
      <t>ジュウギョウインスウ</t>
    </rPh>
    <rPh sb="20" eb="22">
      <t>カコ</t>
    </rPh>
    <rPh sb="24" eb="25">
      <t>ネン</t>
    </rPh>
    <rPh sb="25" eb="27">
      <t>ゴウケイ</t>
    </rPh>
    <phoneticPr fontId="2"/>
  </si>
  <si>
    <t>パートタイム労働者</t>
    <rPh sb="6" eb="9">
      <t>ロウドウシャ</t>
    </rPh>
    <phoneticPr fontId="2"/>
  </si>
  <si>
    <t>派遣労働者</t>
    <rPh sb="0" eb="2">
      <t>ハケン</t>
    </rPh>
    <rPh sb="2" eb="5">
      <t>ロウドウシャ</t>
    </rPh>
    <phoneticPr fontId="2"/>
  </si>
  <si>
    <t>転換制度なし</t>
    <rPh sb="0" eb="2">
      <t>テンカン</t>
    </rPh>
    <rPh sb="2" eb="4">
      <t>セイド</t>
    </rPh>
    <phoneticPr fontId="2"/>
  </si>
  <si>
    <t>男性</t>
    <rPh sb="0" eb="2">
      <t>ダンセイ</t>
    </rPh>
    <phoneticPr fontId="2"/>
  </si>
  <si>
    <t>女性</t>
    <rPh sb="0" eb="2">
      <t>ジョセイ</t>
    </rPh>
    <phoneticPr fontId="2"/>
  </si>
  <si>
    <t>転換制度
あり</t>
    <rPh sb="0" eb="2">
      <t>テンカン</t>
    </rPh>
    <rPh sb="2" eb="4">
      <t>セイド</t>
    </rPh>
    <phoneticPr fontId="2"/>
  </si>
  <si>
    <t>転換した人数（過去3年以内）</t>
    <rPh sb="0" eb="2">
      <t>テンカン</t>
    </rPh>
    <rPh sb="4" eb="6">
      <t>ニンズウ</t>
    </rPh>
    <rPh sb="7" eb="9">
      <t>カコ</t>
    </rPh>
    <rPh sb="10" eb="11">
      <t>ネン</t>
    </rPh>
    <rPh sb="11" eb="13">
      <t>イナイ</t>
    </rPh>
    <phoneticPr fontId="2"/>
  </si>
  <si>
    <t>回答合計
パート</t>
    <rPh sb="0" eb="2">
      <t>カイトウ</t>
    </rPh>
    <rPh sb="2" eb="4">
      <t>ゴウケイ</t>
    </rPh>
    <phoneticPr fontId="2"/>
  </si>
  <si>
    <t>企業規模別事業所数計</t>
  </si>
  <si>
    <t>　/総事業所数</t>
  </si>
  <si>
    <t>－</t>
  </si>
  <si>
    <t>再掲</t>
  </si>
  <si>
    <t>その他</t>
    <rPh sb="2" eb="3">
      <t>タ</t>
    </rPh>
    <phoneticPr fontId="2"/>
  </si>
  <si>
    <t>回答合計派遣</t>
    <rPh sb="0" eb="2">
      <t>カイトウ</t>
    </rPh>
    <rPh sb="2" eb="4">
      <t>ゴウケイ</t>
    </rPh>
    <rPh sb="4" eb="6">
      <t>ハケン</t>
    </rPh>
    <phoneticPr fontId="2"/>
  </si>
  <si>
    <t>回答合計
その他</t>
    <rPh sb="0" eb="2">
      <t>カイトウ</t>
    </rPh>
    <rPh sb="2" eb="4">
      <t>ゴウケイ</t>
    </rPh>
    <rPh sb="7" eb="8">
      <t>タ</t>
    </rPh>
    <phoneticPr fontId="2"/>
  </si>
  <si>
    <t>表１３－１　育児休業制度の有無および利用できる期間（就業規則等による規定）</t>
    <rPh sb="0" eb="1">
      <t>ヒョウ</t>
    </rPh>
    <rPh sb="6" eb="8">
      <t>イクジ</t>
    </rPh>
    <rPh sb="8" eb="10">
      <t>キュウギョウ</t>
    </rPh>
    <rPh sb="10" eb="12">
      <t>セイド</t>
    </rPh>
    <rPh sb="13" eb="15">
      <t>ウム</t>
    </rPh>
    <rPh sb="18" eb="20">
      <t>リヨウ</t>
    </rPh>
    <rPh sb="23" eb="25">
      <t>キカン</t>
    </rPh>
    <rPh sb="26" eb="28">
      <t>シュウギョウ</t>
    </rPh>
    <rPh sb="28" eb="30">
      <t>キソク</t>
    </rPh>
    <rPh sb="30" eb="31">
      <t>トウ</t>
    </rPh>
    <rPh sb="34" eb="36">
      <t>キテイ</t>
    </rPh>
    <phoneticPr fontId="2"/>
  </si>
  <si>
    <t>表１３－２　育児休業制度の有無および利用できる期間（就業規則等による規定）</t>
    <rPh sb="0" eb="1">
      <t>ヒョウ</t>
    </rPh>
    <rPh sb="6" eb="8">
      <t>イクジ</t>
    </rPh>
    <rPh sb="8" eb="10">
      <t>キュウギョウ</t>
    </rPh>
    <rPh sb="10" eb="12">
      <t>セイド</t>
    </rPh>
    <rPh sb="13" eb="15">
      <t>ウム</t>
    </rPh>
    <rPh sb="18" eb="20">
      <t>リヨウ</t>
    </rPh>
    <rPh sb="23" eb="25">
      <t>キカン</t>
    </rPh>
    <rPh sb="26" eb="28">
      <t>シュウギョウ</t>
    </rPh>
    <rPh sb="28" eb="30">
      <t>キソク</t>
    </rPh>
    <rPh sb="30" eb="31">
      <t>トウ</t>
    </rPh>
    <rPh sb="34" eb="36">
      <t>キテイ</t>
    </rPh>
    <phoneticPr fontId="2"/>
  </si>
  <si>
    <t>３段目：育児休業制度規定がある事業所での利用できる期間の割合</t>
    <rPh sb="1" eb="3">
      <t>ﾀﾞﾝﾒ</t>
    </rPh>
    <rPh sb="4" eb="6">
      <t>ｲｸｼﾞ</t>
    </rPh>
    <rPh sb="6" eb="8">
      <t>ｷｭｳｷﾞｮｳ</t>
    </rPh>
    <rPh sb="8" eb="10">
      <t>ｾｲﾄﾞ</t>
    </rPh>
    <rPh sb="10" eb="12">
      <t>ｷﾃｲ</t>
    </rPh>
    <rPh sb="15" eb="18">
      <t>ｼﾞｷﾞｮｳｼｮ</t>
    </rPh>
    <rPh sb="20" eb="22">
      <t>ﾘﾖｳ</t>
    </rPh>
    <rPh sb="25" eb="27">
      <t>ｷｶﾝ</t>
    </rPh>
    <rPh sb="28" eb="30">
      <t>ﾜﾘｱｲ</t>
    </rPh>
    <phoneticPr fontId="2" type="halfwidthKatakana"/>
  </si>
  <si>
    <t>（パートタイム労働者）</t>
    <rPh sb="7" eb="10">
      <t>ロウドウシャ</t>
    </rPh>
    <phoneticPr fontId="2"/>
  </si>
  <si>
    <t>規定
あり</t>
    <rPh sb="0" eb="2">
      <t>キテイ</t>
    </rPh>
    <phoneticPr fontId="2"/>
  </si>
  <si>
    <t>規定
なし</t>
    <rPh sb="0" eb="2">
      <t>キテイ</t>
    </rPh>
    <phoneticPr fontId="2"/>
  </si>
  <si>
    <t>子が１歳（特別の場合２歳）未満</t>
    <rPh sb="0" eb="1">
      <t>コ</t>
    </rPh>
    <rPh sb="3" eb="4">
      <t>サイ</t>
    </rPh>
    <rPh sb="13" eb="15">
      <t>ミマン</t>
    </rPh>
    <phoneticPr fontId="2"/>
  </si>
  <si>
    <t>子が１歳２ヶ月未満（パパ・ママ育休プラス）</t>
    <rPh sb="0" eb="1">
      <t>コ</t>
    </rPh>
    <rPh sb="3" eb="4">
      <t>サイ</t>
    </rPh>
    <rPh sb="6" eb="7">
      <t>ゲツ</t>
    </rPh>
    <rPh sb="7" eb="9">
      <t>ミマン</t>
    </rPh>
    <rPh sb="15" eb="16">
      <t>イク</t>
    </rPh>
    <rPh sb="16" eb="17">
      <t>キュウ</t>
    </rPh>
    <phoneticPr fontId="2"/>
  </si>
  <si>
    <t>うち
法規定
以上
計</t>
    <rPh sb="3" eb="4">
      <t>ホウ</t>
    </rPh>
    <rPh sb="4" eb="6">
      <t>キテイ</t>
    </rPh>
    <rPh sb="7" eb="9">
      <t>イジョウ</t>
    </rPh>
    <rPh sb="10" eb="11">
      <t>ケイ</t>
    </rPh>
    <phoneticPr fontId="2"/>
  </si>
  <si>
    <t>右記チェック（ゼロならOK）</t>
    <rPh sb="0" eb="2">
      <t>ウキ</t>
    </rPh>
    <phoneticPr fontId="2"/>
  </si>
  <si>
    <t>子が２歳
未満</t>
    <rPh sb="0" eb="1">
      <t>コ</t>
    </rPh>
    <rPh sb="3" eb="4">
      <t>サイ</t>
    </rPh>
    <rPh sb="5" eb="7">
      <t>ミマン</t>
    </rPh>
    <phoneticPr fontId="2"/>
  </si>
  <si>
    <t>子が３歳
未満</t>
    <rPh sb="0" eb="1">
      <t>コ</t>
    </rPh>
    <rPh sb="3" eb="4">
      <t>サイ</t>
    </rPh>
    <rPh sb="5" eb="7">
      <t>ミマン</t>
    </rPh>
    <phoneticPr fontId="2"/>
  </si>
  <si>
    <t>子が３歳
以上</t>
    <rPh sb="0" eb="1">
      <t>コ</t>
    </rPh>
    <rPh sb="3" eb="4">
      <t>サイ</t>
    </rPh>
    <rPh sb="5" eb="7">
      <t>イジョウ</t>
    </rPh>
    <phoneticPr fontId="2"/>
  </si>
  <si>
    <t>　/規定ありの事業所数</t>
    <rPh sb="2" eb="4">
      <t>キテイ</t>
    </rPh>
    <rPh sb="7" eb="10">
      <t>ジギョウショ</t>
    </rPh>
    <rPh sb="10" eb="11">
      <t>スウ</t>
    </rPh>
    <phoneticPr fontId="2"/>
  </si>
  <si>
    <t>表１４　育児休業の取得状況（令和３年１０月１日から令和４年９月３０日までに出産した者又は配偶者が出産した者のうち、令和５年１０月１日までに育児休業を開始した者(開始予定の申し出をしている者を含む）の割合）</t>
    <rPh sb="0" eb="1">
      <t>ヒョウ</t>
    </rPh>
    <rPh sb="4" eb="6">
      <t>イクジ</t>
    </rPh>
    <rPh sb="6" eb="8">
      <t>キュウギョウ</t>
    </rPh>
    <rPh sb="9" eb="11">
      <t>シュトク</t>
    </rPh>
    <rPh sb="11" eb="13">
      <t>ジョウキョウ</t>
    </rPh>
    <rPh sb="14" eb="16">
      <t>レイワ</t>
    </rPh>
    <rPh sb="20" eb="21">
      <t>ガツ</t>
    </rPh>
    <rPh sb="22" eb="23">
      <t>ニチ</t>
    </rPh>
    <rPh sb="25" eb="27">
      <t>レイワ</t>
    </rPh>
    <rPh sb="28" eb="29">
      <t>ネン</t>
    </rPh>
    <rPh sb="30" eb="31">
      <t>ガツ</t>
    </rPh>
    <rPh sb="33" eb="34">
      <t>ニチ</t>
    </rPh>
    <rPh sb="37" eb="39">
      <t>シュッサン</t>
    </rPh>
    <rPh sb="41" eb="42">
      <t>モノ</t>
    </rPh>
    <rPh sb="42" eb="43">
      <t>マタ</t>
    </rPh>
    <rPh sb="44" eb="46">
      <t>ハイグウ</t>
    </rPh>
    <rPh sb="46" eb="47">
      <t>シャ</t>
    </rPh>
    <rPh sb="48" eb="50">
      <t>シュッサン</t>
    </rPh>
    <rPh sb="52" eb="53">
      <t>モノ</t>
    </rPh>
    <rPh sb="57" eb="59">
      <t>レイワ</t>
    </rPh>
    <rPh sb="60" eb="61">
      <t>ネン</t>
    </rPh>
    <rPh sb="63" eb="64">
      <t>ガツ</t>
    </rPh>
    <rPh sb="65" eb="66">
      <t>ニチ</t>
    </rPh>
    <rPh sb="69" eb="71">
      <t>イクジ</t>
    </rPh>
    <rPh sb="71" eb="73">
      <t>キュウギョウ</t>
    </rPh>
    <rPh sb="74" eb="76">
      <t>カイシ</t>
    </rPh>
    <rPh sb="78" eb="79">
      <t>モノ</t>
    </rPh>
    <rPh sb="80" eb="82">
      <t>カイシ</t>
    </rPh>
    <rPh sb="82" eb="84">
      <t>ヨテイ</t>
    </rPh>
    <rPh sb="85" eb="88">
      <t>モウシデ</t>
    </rPh>
    <rPh sb="93" eb="94">
      <t>モノ</t>
    </rPh>
    <rPh sb="95" eb="96">
      <t>フク</t>
    </rPh>
    <rPh sb="99" eb="101">
      <t>ワリアイ</t>
    </rPh>
    <phoneticPr fontId="2"/>
  </si>
  <si>
    <t>１段目：事業所数または出産者、育児休業取得者、育児休暇取得者人数</t>
    <rPh sb="11" eb="13">
      <t>シュッサン</t>
    </rPh>
    <rPh sb="13" eb="14">
      <t>シャ</t>
    </rPh>
    <rPh sb="15" eb="17">
      <t>イクジ</t>
    </rPh>
    <rPh sb="17" eb="19">
      <t>キュウギョウ</t>
    </rPh>
    <rPh sb="19" eb="22">
      <t>シュトクシャ</t>
    </rPh>
    <rPh sb="23" eb="25">
      <t>イクジ</t>
    </rPh>
    <rPh sb="25" eb="27">
      <t>キュウカ</t>
    </rPh>
    <rPh sb="27" eb="30">
      <t>シュトクシャ</t>
    </rPh>
    <rPh sb="30" eb="31">
      <t>ニン</t>
    </rPh>
    <rPh sb="31" eb="32">
      <t>スウ</t>
    </rPh>
    <phoneticPr fontId="2"/>
  </si>
  <si>
    <t>２段目：出産者人数に対する割合</t>
    <rPh sb="4" eb="6">
      <t>シュッサン</t>
    </rPh>
    <rPh sb="6" eb="7">
      <t>シャ</t>
    </rPh>
    <rPh sb="7" eb="9">
      <t>ニンズウ</t>
    </rPh>
    <rPh sb="10" eb="11">
      <t>タイ</t>
    </rPh>
    <phoneticPr fontId="2"/>
  </si>
  <si>
    <t>回答
事業所数（正規）</t>
    <rPh sb="0" eb="2">
      <t>カイトウ</t>
    </rPh>
    <rPh sb="3" eb="6">
      <t>ジギョウショ</t>
    </rPh>
    <rPh sb="6" eb="7">
      <t>スウ</t>
    </rPh>
    <rPh sb="8" eb="10">
      <t>セイキ</t>
    </rPh>
    <phoneticPr fontId="2"/>
  </si>
  <si>
    <t>回答
事業所数（パート）</t>
    <rPh sb="0" eb="2">
      <t>カイトウ</t>
    </rPh>
    <rPh sb="3" eb="6">
      <t>ジギョウショ</t>
    </rPh>
    <rPh sb="6" eb="7">
      <t>スウ</t>
    </rPh>
    <phoneticPr fontId="2"/>
  </si>
  <si>
    <t>男　　　　　　　性</t>
    <rPh sb="0" eb="1">
      <t>オトコ</t>
    </rPh>
    <rPh sb="8" eb="9">
      <t>セイ</t>
    </rPh>
    <phoneticPr fontId="2"/>
  </si>
  <si>
    <t>女　　　　　　　性</t>
    <rPh sb="0" eb="1">
      <t>オンナ</t>
    </rPh>
    <rPh sb="8" eb="9">
      <t>セイ</t>
    </rPh>
    <phoneticPr fontId="2"/>
  </si>
  <si>
    <t>（配偶者が）出産した者</t>
    <rPh sb="1" eb="4">
      <t>ハイグウシャ</t>
    </rPh>
    <rPh sb="6" eb="8">
      <t>シュッサン</t>
    </rPh>
    <rPh sb="10" eb="11">
      <t>モノ</t>
    </rPh>
    <phoneticPr fontId="2"/>
  </si>
  <si>
    <t>育児休業を開始した者</t>
    <rPh sb="0" eb="2">
      <t>イクジ</t>
    </rPh>
    <rPh sb="2" eb="4">
      <t>キュウギョウ</t>
    </rPh>
    <rPh sb="5" eb="7">
      <t>カイシ</t>
    </rPh>
    <rPh sb="9" eb="10">
      <t>モノ</t>
    </rPh>
    <phoneticPr fontId="2"/>
  </si>
  <si>
    <t>育児休業以外の休暇を取得した者</t>
    <rPh sb="0" eb="2">
      <t>イクジ</t>
    </rPh>
    <rPh sb="2" eb="4">
      <t>キュウギョウ</t>
    </rPh>
    <rPh sb="4" eb="6">
      <t>イガイ</t>
    </rPh>
    <rPh sb="7" eb="9">
      <t>キュウカ</t>
    </rPh>
    <rPh sb="10" eb="12">
      <t>シュトク</t>
    </rPh>
    <rPh sb="14" eb="15">
      <t>モノ</t>
    </rPh>
    <phoneticPr fontId="2"/>
  </si>
  <si>
    <t>出産した者</t>
    <rPh sb="0" eb="2">
      <t>シュッサン</t>
    </rPh>
    <rPh sb="4" eb="5">
      <t>モノ</t>
    </rPh>
    <phoneticPr fontId="2"/>
  </si>
  <si>
    <t>育児休業および育児休業以外の休暇を取得した者</t>
    <rPh sb="0" eb="4">
      <t>イクジキュウギョウ</t>
    </rPh>
    <rPh sb="7" eb="9">
      <t>イクジ</t>
    </rPh>
    <rPh sb="9" eb="11">
      <t>キュウギョウ</t>
    </rPh>
    <rPh sb="11" eb="13">
      <t>イガイ</t>
    </rPh>
    <rPh sb="14" eb="16">
      <t>キュウカ</t>
    </rPh>
    <rPh sb="17" eb="19">
      <t>シュトク</t>
    </rPh>
    <rPh sb="21" eb="22">
      <t>モノ</t>
    </rPh>
    <phoneticPr fontId="2"/>
  </si>
  <si>
    <t>正規</t>
    <rPh sb="0" eb="2">
      <t>セイキ</t>
    </rPh>
    <phoneticPr fontId="2"/>
  </si>
  <si>
    <t>パート</t>
    <phoneticPr fontId="2"/>
  </si>
  <si>
    <t>-</t>
    <phoneticPr fontId="2"/>
  </si>
  <si>
    <t>※令和5年度調査より調査対象期間を変更しているため、時系列比較には注意を要する。</t>
    <phoneticPr fontId="2"/>
  </si>
  <si>
    <t>企業規模別事業所・従業員数計</t>
    <rPh sb="9" eb="12">
      <t>ジュウギョウイン</t>
    </rPh>
    <phoneticPr fontId="2"/>
  </si>
  <si>
    <t>　/各形態従業員数</t>
    <rPh sb="2" eb="3">
      <t>カク</t>
    </rPh>
    <rPh sb="3" eb="5">
      <t>ケイタイ</t>
    </rPh>
    <rPh sb="5" eb="8">
      <t>ジュウギョウイン</t>
    </rPh>
    <rPh sb="8" eb="9">
      <t>スウ</t>
    </rPh>
    <phoneticPr fontId="2"/>
  </si>
  <si>
    <t>（参考）100人未満</t>
    <rPh sb="1" eb="3">
      <t>サンコウ</t>
    </rPh>
    <rPh sb="7" eb="8">
      <t>ニン</t>
    </rPh>
    <rPh sb="8" eb="10">
      <t>ミマン</t>
    </rPh>
    <phoneticPr fontId="2"/>
  </si>
  <si>
    <t>表１５－１　育児休業を開始した者(開始予定の者も含む)の取得期間別内訳</t>
    <rPh sb="11" eb="13">
      <t>カイシ</t>
    </rPh>
    <rPh sb="15" eb="16">
      <t>モノ</t>
    </rPh>
    <rPh sb="17" eb="19">
      <t>カイシ</t>
    </rPh>
    <rPh sb="19" eb="21">
      <t>ヨテイ</t>
    </rPh>
    <rPh sb="22" eb="23">
      <t>モノ</t>
    </rPh>
    <rPh sb="24" eb="25">
      <t>フク</t>
    </rPh>
    <rPh sb="28" eb="30">
      <t>シュトク</t>
    </rPh>
    <rPh sb="30" eb="32">
      <t>キカン</t>
    </rPh>
    <phoneticPr fontId="2"/>
  </si>
  <si>
    <t>１段目：事業所数または育児休業取得者数</t>
    <phoneticPr fontId="2"/>
  </si>
  <si>
    <t>２段目：育児休業取得者の利用期間別割合</t>
  </si>
  <si>
    <t>(男女計）</t>
  </si>
  <si>
    <t>（単位：社、人、％）</t>
  </si>
  <si>
    <t xml:space="preserve">
回答
事業所数
（正規）</t>
    <rPh sb="4" eb="7">
      <t>ジギョウショ</t>
    </rPh>
    <phoneticPr fontId="2"/>
  </si>
  <si>
    <r>
      <t xml:space="preserve">
回答
事業所数
</t>
    </r>
    <r>
      <rPr>
        <sz val="10"/>
        <rFont val="ＭＳ Ｐ明朝"/>
        <family val="1"/>
        <charset val="128"/>
      </rPr>
      <t>（パート）</t>
    </r>
    <rPh sb="1" eb="3">
      <t>カイトウ</t>
    </rPh>
    <rPh sb="4" eb="6">
      <t>ジギョウ</t>
    </rPh>
    <rPh sb="6" eb="7">
      <t>ショ</t>
    </rPh>
    <rPh sb="7" eb="8">
      <t>スウ</t>
    </rPh>
    <phoneticPr fontId="2"/>
  </si>
  <si>
    <t>合　　　　　　　　　　　　　　　　　計</t>
  </si>
  <si>
    <t>正規従業員</t>
  </si>
  <si>
    <t>パートタイム労働者</t>
  </si>
  <si>
    <t>育児休業取得者</t>
    <rPh sb="4" eb="6">
      <t>シュトク</t>
    </rPh>
    <phoneticPr fontId="2"/>
  </si>
  <si>
    <t>５日
未満</t>
    <rPh sb="1" eb="2">
      <t>ニチ</t>
    </rPh>
    <rPh sb="3" eb="5">
      <t>ミマン</t>
    </rPh>
    <phoneticPr fontId="2"/>
  </si>
  <si>
    <t>５日～２週間</t>
    <rPh sb="1" eb="2">
      <t>ニチ</t>
    </rPh>
    <rPh sb="4" eb="6">
      <t>シュウカン</t>
    </rPh>
    <phoneticPr fontId="2"/>
  </si>
  <si>
    <t>２週間～１ヵ月</t>
    <rPh sb="1" eb="3">
      <t>シュウカン</t>
    </rPh>
    <rPh sb="6" eb="7">
      <t>ゲツ</t>
    </rPh>
    <phoneticPr fontId="2"/>
  </si>
  <si>
    <t>１～３ヵ月未満</t>
    <rPh sb="4" eb="5">
      <t>ゲツ</t>
    </rPh>
    <rPh sb="5" eb="7">
      <t>ミマン</t>
    </rPh>
    <phoneticPr fontId="2"/>
  </si>
  <si>
    <t>３～６ヵ月未満</t>
    <rPh sb="4" eb="5">
      <t>ゲツ</t>
    </rPh>
    <rPh sb="5" eb="7">
      <t>ミマン</t>
    </rPh>
    <phoneticPr fontId="2"/>
  </si>
  <si>
    <t>６～８ヵ月未満</t>
    <rPh sb="4" eb="5">
      <t>ゲツ</t>
    </rPh>
    <rPh sb="5" eb="7">
      <t>ミマン</t>
    </rPh>
    <phoneticPr fontId="2"/>
  </si>
  <si>
    <t>８～10ヵ月未満</t>
    <rPh sb="5" eb="6">
      <t>ゲツ</t>
    </rPh>
    <rPh sb="6" eb="8">
      <t>ミマン</t>
    </rPh>
    <phoneticPr fontId="2"/>
  </si>
  <si>
    <t>10～12ヵ月未満</t>
    <rPh sb="6" eb="7">
      <t>ゲツ</t>
    </rPh>
    <rPh sb="7" eb="9">
      <t>ミマン</t>
    </rPh>
    <phoneticPr fontId="2"/>
  </si>
  <si>
    <t>12～18ヵ月未満</t>
  </si>
  <si>
    <t>18～24ヵ月未満</t>
  </si>
  <si>
    <t>24～36ヵ月未満</t>
    <rPh sb="6" eb="7">
      <t>ゲツ</t>
    </rPh>
    <rPh sb="7" eb="9">
      <t>ミマン</t>
    </rPh>
    <phoneticPr fontId="2"/>
  </si>
  <si>
    <t>36ヵ月以上</t>
    <phoneticPr fontId="2"/>
  </si>
  <si>
    <t>計</t>
  </si>
  <si>
    <t>※令和5年度調査より調査対象期間を変更しているため、時系列比較には注意を要する。</t>
  </si>
  <si>
    <t>　/各形態取得者数</t>
    <rPh sb="2" eb="3">
      <t>カク</t>
    </rPh>
    <rPh sb="3" eb="5">
      <t>ケイタイ</t>
    </rPh>
    <rPh sb="5" eb="8">
      <t>シュトクシャ</t>
    </rPh>
    <rPh sb="8" eb="9">
      <t>スウ</t>
    </rPh>
    <phoneticPr fontId="2"/>
  </si>
  <si>
    <t>表１５－２　育児休業を開始した者(開始予定の者も含む)の取得期間別内訳</t>
    <rPh sb="11" eb="13">
      <t>カイシ</t>
    </rPh>
    <rPh sb="15" eb="16">
      <t>モノ</t>
    </rPh>
    <rPh sb="17" eb="19">
      <t>カイシ</t>
    </rPh>
    <rPh sb="19" eb="21">
      <t>ヨテイ</t>
    </rPh>
    <rPh sb="22" eb="23">
      <t>モノ</t>
    </rPh>
    <rPh sb="24" eb="25">
      <t>フク</t>
    </rPh>
    <rPh sb="28" eb="30">
      <t>シュトク</t>
    </rPh>
    <rPh sb="30" eb="32">
      <t>キカン</t>
    </rPh>
    <phoneticPr fontId="2"/>
  </si>
  <si>
    <t>(男性）</t>
  </si>
  <si>
    <t xml:space="preserve">
回答
事業所数
（正規）</t>
    <phoneticPr fontId="2"/>
  </si>
  <si>
    <t>育児休業取得者</t>
  </si>
  <si>
    <t>産業</t>
  </si>
  <si>
    <t>運輸・通信業、
電気・ガス・水道業</t>
  </si>
  <si>
    <t>企業規模</t>
  </si>
  <si>
    <t>9人以下</t>
  </si>
  <si>
    <t>10～29人</t>
  </si>
  <si>
    <t>30～49人</t>
  </si>
  <si>
    <t>50～99人</t>
  </si>
  <si>
    <t>300人以上</t>
  </si>
  <si>
    <t>（再掲）</t>
  </si>
  <si>
    <t>30人以上</t>
  </si>
  <si>
    <t>表１５－３　育児休業を開始した者(開始予定の者も含む)の取得期間別内訳</t>
    <rPh sb="11" eb="13">
      <t>カイシ</t>
    </rPh>
    <rPh sb="15" eb="16">
      <t>モノ</t>
    </rPh>
    <rPh sb="17" eb="19">
      <t>カイシ</t>
    </rPh>
    <rPh sb="19" eb="21">
      <t>ヨテイ</t>
    </rPh>
    <rPh sb="22" eb="23">
      <t>モノ</t>
    </rPh>
    <rPh sb="24" eb="25">
      <t>フク</t>
    </rPh>
    <rPh sb="28" eb="30">
      <t>シュトク</t>
    </rPh>
    <rPh sb="30" eb="32">
      <t>キカン</t>
    </rPh>
    <phoneticPr fontId="2"/>
  </si>
  <si>
    <t>１段目：事業所数または育児休業取得者数</t>
    <rPh sb="1" eb="3">
      <t>ﾀﾞﾝﾒ</t>
    </rPh>
    <rPh sb="4" eb="7">
      <t>ｼﾞｷﾞｮｳｼｮ</t>
    </rPh>
    <rPh sb="7" eb="8">
      <t>ｽｳ</t>
    </rPh>
    <rPh sb="11" eb="13">
      <t>ｲｸｼﾞ</t>
    </rPh>
    <rPh sb="13" eb="15">
      <t>ｷｭｳｷﾞｮｳ</t>
    </rPh>
    <rPh sb="15" eb="18">
      <t>ｼｭﾄｸｼｬ</t>
    </rPh>
    <rPh sb="18" eb="19">
      <t>ｶｽﾞ</t>
    </rPh>
    <phoneticPr fontId="2" type="halfwidthKatakana"/>
  </si>
  <si>
    <t>２段目：育児休業取得者の利用期間別割合</t>
    <rPh sb="1" eb="3">
      <t>ﾀﾞﾝﾒ</t>
    </rPh>
    <rPh sb="4" eb="6">
      <t>ｲｸｼﾞ</t>
    </rPh>
    <rPh sb="6" eb="8">
      <t>ｷｭｳｷﾞｮｳ</t>
    </rPh>
    <rPh sb="8" eb="11">
      <t>ｼｭﾄｸｼｬ</t>
    </rPh>
    <rPh sb="12" eb="14">
      <t>ﾘﾖｳ</t>
    </rPh>
    <rPh sb="14" eb="16">
      <t>ｷｶﾝ</t>
    </rPh>
    <rPh sb="16" eb="17">
      <t>ﾍﾞﾂ</t>
    </rPh>
    <rPh sb="17" eb="19">
      <t>ﾜﾘｱｲ</t>
    </rPh>
    <phoneticPr fontId="2" type="halfwidthKatakana"/>
  </si>
  <si>
    <t>(女性）</t>
    <rPh sb="1" eb="2">
      <t>オンナ</t>
    </rPh>
    <phoneticPr fontId="2"/>
  </si>
  <si>
    <t>表１５-４　育児のための休暇取得者の取得期間別内訳</t>
    <rPh sb="12" eb="14">
      <t>キュウカ</t>
    </rPh>
    <rPh sb="14" eb="16">
      <t>シュトク</t>
    </rPh>
    <rPh sb="16" eb="17">
      <t>シャ</t>
    </rPh>
    <phoneticPr fontId="2"/>
  </si>
  <si>
    <t>育児のための休暇
取得者</t>
    <rPh sb="6" eb="8">
      <t>キュウカ</t>
    </rPh>
    <rPh sb="9" eb="11">
      <t>シュトク</t>
    </rPh>
    <phoneticPr fontId="2"/>
  </si>
  <si>
    <t>１日</t>
    <rPh sb="1" eb="2">
      <t>ニチ</t>
    </rPh>
    <phoneticPr fontId="2"/>
  </si>
  <si>
    <t>２日</t>
    <rPh sb="1" eb="2">
      <t>ニチ</t>
    </rPh>
    <phoneticPr fontId="2"/>
  </si>
  <si>
    <t>３日</t>
    <rPh sb="1" eb="2">
      <t>ニチ</t>
    </rPh>
    <phoneticPr fontId="2"/>
  </si>
  <si>
    <t>４日</t>
    <rPh sb="1" eb="2">
      <t>ニチ</t>
    </rPh>
    <phoneticPr fontId="2"/>
  </si>
  <si>
    <t>５日～
２週間
未満</t>
    <rPh sb="1" eb="2">
      <t>ニチ</t>
    </rPh>
    <rPh sb="5" eb="7">
      <t>シュウカン</t>
    </rPh>
    <rPh sb="8" eb="10">
      <t>ミマン</t>
    </rPh>
    <phoneticPr fontId="2"/>
  </si>
  <si>
    <t>２週間～１ヵ月
未満</t>
    <rPh sb="1" eb="3">
      <t>シュウカン</t>
    </rPh>
    <rPh sb="6" eb="7">
      <t>ゲツ</t>
    </rPh>
    <rPh sb="8" eb="10">
      <t>ミマン</t>
    </rPh>
    <phoneticPr fontId="2"/>
  </si>
  <si>
    <t>１か月
以上</t>
    <rPh sb="4" eb="6">
      <t>イジョウ</t>
    </rPh>
    <phoneticPr fontId="2"/>
  </si>
  <si>
    <t>表１５－５　　育児のための休暇取得者の取得期間別内訳</t>
    <phoneticPr fontId="2"/>
  </si>
  <si>
    <t>表１５－６　　育児のための休暇取得者の取得期間別内訳</t>
    <rPh sb="7" eb="9">
      <t>イクジ</t>
    </rPh>
    <rPh sb="13" eb="15">
      <t>キュウカ</t>
    </rPh>
    <rPh sb="15" eb="17">
      <t>シュトク</t>
    </rPh>
    <rPh sb="17" eb="18">
      <t>シャ</t>
    </rPh>
    <rPh sb="19" eb="21">
      <t>シュトク</t>
    </rPh>
    <rPh sb="21" eb="23">
      <t>キカン</t>
    </rPh>
    <rPh sb="23" eb="24">
      <t>ベツ</t>
    </rPh>
    <rPh sb="24" eb="26">
      <t>ウチワケ</t>
    </rPh>
    <phoneticPr fontId="2"/>
  </si>
  <si>
    <t>表１６－１　育児休業制度を取得する際の課題（複数回答）</t>
    <rPh sb="0" eb="1">
      <t>ヒョウ</t>
    </rPh>
    <rPh sb="6" eb="8">
      <t>イクジ</t>
    </rPh>
    <rPh sb="8" eb="10">
      <t>キュウギョウ</t>
    </rPh>
    <rPh sb="10" eb="12">
      <t>セイド</t>
    </rPh>
    <rPh sb="13" eb="15">
      <t>シュトク</t>
    </rPh>
    <rPh sb="17" eb="18">
      <t>サイ</t>
    </rPh>
    <rPh sb="19" eb="21">
      <t>カダイ</t>
    </rPh>
    <rPh sb="22" eb="24">
      <t>フクスウ</t>
    </rPh>
    <rPh sb="24" eb="26">
      <t>カイトウ</t>
    </rPh>
    <phoneticPr fontId="2"/>
  </si>
  <si>
    <t>３段目：課題があると回答した事業所数に対する割合（複数回答）</t>
    <rPh sb="1" eb="3">
      <t>ﾀﾞﾝﾒ</t>
    </rPh>
    <rPh sb="4" eb="6">
      <t>ｶﾀﾞｲ</t>
    </rPh>
    <rPh sb="10" eb="12">
      <t>ｶｲﾄｳ</t>
    </rPh>
    <rPh sb="14" eb="17">
      <t>ｼﾞｷﾞｮｳｼｮ</t>
    </rPh>
    <rPh sb="17" eb="18">
      <t>ｽｳ</t>
    </rPh>
    <rPh sb="19" eb="20">
      <t>ﾀｲ</t>
    </rPh>
    <rPh sb="22" eb="24">
      <t>ﾜﾘｱｲ</t>
    </rPh>
    <rPh sb="25" eb="27">
      <t>ﾌｸｽｳ</t>
    </rPh>
    <rPh sb="27" eb="29">
      <t>ｶｲﾄｳ</t>
    </rPh>
    <phoneticPr fontId="2" type="halfwidthKatakana"/>
  </si>
  <si>
    <t>（男性）</t>
    <rPh sb="1" eb="3">
      <t>ダンセイ</t>
    </rPh>
    <phoneticPr fontId="2"/>
  </si>
  <si>
    <t>課題が
ある</t>
    <rPh sb="0" eb="2">
      <t>カダイ</t>
    </rPh>
    <phoneticPr fontId="2"/>
  </si>
  <si>
    <t>休業後の復職率が低い</t>
    <rPh sb="0" eb="2">
      <t>キュウギョウ</t>
    </rPh>
    <rPh sb="2" eb="3">
      <t>ゴ</t>
    </rPh>
    <rPh sb="4" eb="6">
      <t>フクショク</t>
    </rPh>
    <rPh sb="6" eb="7">
      <t>リツ</t>
    </rPh>
    <rPh sb="8" eb="9">
      <t>ヒク</t>
    </rPh>
    <phoneticPr fontId="2"/>
  </si>
  <si>
    <t>休業中・復職後の能力維持が困難</t>
    <rPh sb="0" eb="3">
      <t>キュウギョウチュウ</t>
    </rPh>
    <rPh sb="4" eb="6">
      <t>フクショク</t>
    </rPh>
    <rPh sb="6" eb="7">
      <t>ゴ</t>
    </rPh>
    <rPh sb="8" eb="10">
      <t>ノウリョク</t>
    </rPh>
    <rPh sb="10" eb="12">
      <t>イジ</t>
    </rPh>
    <rPh sb="13" eb="15">
      <t>コンナン</t>
    </rPh>
    <phoneticPr fontId="2"/>
  </si>
  <si>
    <t>代替要員の採用や教育等に費用がかかり、企業の負担が大きい</t>
    <rPh sb="0" eb="2">
      <t>ダイタイ</t>
    </rPh>
    <rPh sb="2" eb="4">
      <t>ヨウイン</t>
    </rPh>
    <rPh sb="5" eb="7">
      <t>サイヨウ</t>
    </rPh>
    <rPh sb="8" eb="10">
      <t>キョウイク</t>
    </rPh>
    <rPh sb="10" eb="11">
      <t>トウ</t>
    </rPh>
    <rPh sb="12" eb="14">
      <t>ヒヨウ</t>
    </rPh>
    <rPh sb="19" eb="21">
      <t>キギョウ</t>
    </rPh>
    <rPh sb="22" eb="24">
      <t>フタン</t>
    </rPh>
    <rPh sb="25" eb="26">
      <t>オオ</t>
    </rPh>
    <phoneticPr fontId="2"/>
  </si>
  <si>
    <t>代替要員では遂行できない業務内容であり、代替が困難</t>
    <rPh sb="0" eb="2">
      <t>ダイタイ</t>
    </rPh>
    <rPh sb="2" eb="4">
      <t>ヨウイン</t>
    </rPh>
    <rPh sb="6" eb="8">
      <t>スイコウ</t>
    </rPh>
    <rPh sb="12" eb="14">
      <t>ギョウム</t>
    </rPh>
    <rPh sb="14" eb="16">
      <t>ナイヨウ</t>
    </rPh>
    <rPh sb="20" eb="22">
      <t>ダイタイ</t>
    </rPh>
    <rPh sb="23" eb="25">
      <t>コンナン</t>
    </rPh>
    <phoneticPr fontId="2"/>
  </si>
  <si>
    <t>対象となる従業員が育児休業制度についてよく分かっていない</t>
    <rPh sb="0" eb="2">
      <t>タイショウ</t>
    </rPh>
    <rPh sb="5" eb="8">
      <t>ジュウギョウイン</t>
    </rPh>
    <rPh sb="9" eb="11">
      <t>イクジ</t>
    </rPh>
    <rPh sb="11" eb="13">
      <t>キュウギョウ</t>
    </rPh>
    <rPh sb="13" eb="15">
      <t>セイド</t>
    </rPh>
    <rPh sb="21" eb="22">
      <t>ワ</t>
    </rPh>
    <phoneticPr fontId="2"/>
  </si>
  <si>
    <t>上司・同僚など、他の従業員の理解を得るのが難しい</t>
    <rPh sb="0" eb="2">
      <t>ジョウシ</t>
    </rPh>
    <rPh sb="3" eb="5">
      <t>ドウリョウ</t>
    </rPh>
    <rPh sb="8" eb="9">
      <t>ホカ</t>
    </rPh>
    <rPh sb="10" eb="13">
      <t>ジュウギョウイン</t>
    </rPh>
    <rPh sb="14" eb="16">
      <t>リカイ</t>
    </rPh>
    <rPh sb="17" eb="18">
      <t>エ</t>
    </rPh>
    <rPh sb="21" eb="22">
      <t>ムズカ</t>
    </rPh>
    <phoneticPr fontId="2"/>
  </si>
  <si>
    <t>収入が減るので、本人が取得したがらない</t>
    <rPh sb="0" eb="2">
      <t>シュウニュウ</t>
    </rPh>
    <rPh sb="3" eb="4">
      <t>ヘ</t>
    </rPh>
    <rPh sb="8" eb="10">
      <t>ホンニン</t>
    </rPh>
    <rPh sb="11" eb="13">
      <t>シュトク</t>
    </rPh>
    <phoneticPr fontId="2"/>
  </si>
  <si>
    <t>昇進・昇給への影響を心配して、本人が取得したがらない</t>
    <rPh sb="0" eb="2">
      <t>ショウシン</t>
    </rPh>
    <rPh sb="3" eb="5">
      <t>ショウキュウ</t>
    </rPh>
    <rPh sb="7" eb="9">
      <t>エイキョウ</t>
    </rPh>
    <rPh sb="10" eb="12">
      <t>シンパイ</t>
    </rPh>
    <rPh sb="15" eb="17">
      <t>ホンニン</t>
    </rPh>
    <rPh sb="18" eb="20">
      <t>シュトク</t>
    </rPh>
    <phoneticPr fontId="2"/>
  </si>
  <si>
    <t>その他</t>
    <rPh sb="2" eb="3">
      <t>ホカ</t>
    </rPh>
    <phoneticPr fontId="2"/>
  </si>
  <si>
    <t>　/課題ありの事業所数</t>
    <rPh sb="2" eb="4">
      <t>カダイ</t>
    </rPh>
    <rPh sb="7" eb="10">
      <t>ジギョウショ</t>
    </rPh>
    <rPh sb="10" eb="11">
      <t>スウ</t>
    </rPh>
    <phoneticPr fontId="2"/>
  </si>
  <si>
    <t>表１６－２　育児休業制度を取得する際の課題（複数回答）</t>
    <phoneticPr fontId="2"/>
  </si>
  <si>
    <t>１段目：事業所数</t>
  </si>
  <si>
    <t>２段目：回答事業所数に対する割合</t>
  </si>
  <si>
    <t>３段目：課題があると回答した事業所数に対する割合（複数回答）</t>
  </si>
  <si>
    <t>（女性）</t>
    <rPh sb="1" eb="3">
      <t>ジョセイ</t>
    </rPh>
    <phoneticPr fontId="2"/>
  </si>
  <si>
    <t>（単位：社、％）</t>
  </si>
  <si>
    <t>回答
事業所数</t>
  </si>
  <si>
    <t>課題が
ある</t>
  </si>
  <si>
    <t>特になし</t>
  </si>
  <si>
    <t>無回答</t>
  </si>
  <si>
    <t>休業後の復職率が低い</t>
    <phoneticPr fontId="2"/>
  </si>
  <si>
    <t>休業中・復職後の能力維持が困難</t>
  </si>
  <si>
    <t>代替要員の採用や教育等に費用がかかり、企業の負担が大きい</t>
  </si>
  <si>
    <t>代替要員では遂行できない業務内容であり、代替が困難</t>
  </si>
  <si>
    <t>対象となる従業員が育児休業制度についてよく分かっていない</t>
  </si>
  <si>
    <t>上司・同僚など、他の従業員の理解を得るのが難しい</t>
  </si>
  <si>
    <t>収入が減るので、本人が取得したがらない</t>
  </si>
  <si>
    <t>昇進・昇給への影響を心配して、本人が取得したがらない</t>
  </si>
  <si>
    <t>回答合計</t>
  </si>
  <si>
    <t>左記チェック（ゼロならOK）</t>
  </si>
  <si>
    <t>卸売業・小売業</t>
  </si>
  <si>
    <t>金融業・保険業</t>
  </si>
  <si>
    <t>　/課題ありの事業所数</t>
  </si>
  <si>
    <t>表１７　妊娠または出産により退職した女性労働者</t>
    <rPh sb="0" eb="1">
      <t>ヒョウ</t>
    </rPh>
    <rPh sb="4" eb="6">
      <t>ニンシン</t>
    </rPh>
    <rPh sb="9" eb="11">
      <t>シュッサン</t>
    </rPh>
    <rPh sb="14" eb="16">
      <t>タイショク</t>
    </rPh>
    <rPh sb="18" eb="20">
      <t>ジョセイ</t>
    </rPh>
    <rPh sb="20" eb="23">
      <t>ロウドウシャ</t>
    </rPh>
    <phoneticPr fontId="2"/>
  </si>
  <si>
    <t>１段目：事業所数または人数</t>
    <rPh sb="1" eb="3">
      <t>ﾀﾞﾝﾒ</t>
    </rPh>
    <rPh sb="4" eb="7">
      <t>ｼﾞｷﾞｮｳｼｮ</t>
    </rPh>
    <rPh sb="7" eb="8">
      <t>ｽｳ</t>
    </rPh>
    <rPh sb="11" eb="13">
      <t>ﾆﾝｽﾞｳ</t>
    </rPh>
    <phoneticPr fontId="2" type="halfwidthKatakana"/>
  </si>
  <si>
    <t>２段目：出産した者に対する出産後退職者の割合</t>
    <rPh sb="1" eb="3">
      <t>ﾀﾞﾝﾒ</t>
    </rPh>
    <rPh sb="4" eb="6">
      <t>ｼｭｯｻﾝ</t>
    </rPh>
    <rPh sb="8" eb="9">
      <t>ｼｬ</t>
    </rPh>
    <rPh sb="10" eb="11">
      <t>ﾀｲ</t>
    </rPh>
    <rPh sb="13" eb="15">
      <t>ｼｭｯｻﾝ</t>
    </rPh>
    <rPh sb="15" eb="16">
      <t>ｺﾞ</t>
    </rPh>
    <rPh sb="16" eb="19">
      <t>ﾀｲｼｮｸｼｬ</t>
    </rPh>
    <rPh sb="20" eb="22">
      <t>ﾜﾘｱｲ</t>
    </rPh>
    <phoneticPr fontId="2" type="halfwidthKatakana"/>
  </si>
  <si>
    <t>回答
事業所数
（正規）</t>
    <rPh sb="0" eb="2">
      <t>カイトウ</t>
    </rPh>
    <rPh sb="3" eb="6">
      <t>ジギョウショ</t>
    </rPh>
    <rPh sb="6" eb="7">
      <t>スウ</t>
    </rPh>
    <rPh sb="9" eb="11">
      <t>セイキ</t>
    </rPh>
    <phoneticPr fontId="2"/>
  </si>
  <si>
    <t>回答
事業所数
（パート）</t>
    <rPh sb="0" eb="2">
      <t>カイトウ</t>
    </rPh>
    <rPh sb="3" eb="6">
      <t>ジギョウショ</t>
    </rPh>
    <rPh sb="6" eb="7">
      <t>スウ</t>
    </rPh>
    <phoneticPr fontId="2"/>
  </si>
  <si>
    <t>正規従業員</t>
    <rPh sb="0" eb="2">
      <t>セイキ</t>
    </rPh>
    <rPh sb="2" eb="5">
      <t>ジュウギョウイン</t>
    </rPh>
    <phoneticPr fontId="2"/>
  </si>
  <si>
    <r>
      <t xml:space="preserve">出産した者
</t>
    </r>
    <r>
      <rPr>
        <sz val="8"/>
        <rFont val="ＭＳ Ｐ明朝"/>
        <family val="1"/>
        <charset val="128"/>
      </rPr>
      <t>（※１）</t>
    </r>
    <rPh sb="0" eb="2">
      <t>シュッサン</t>
    </rPh>
    <rPh sb="4" eb="5">
      <t>モノ</t>
    </rPh>
    <phoneticPr fontId="2"/>
  </si>
  <si>
    <r>
      <t xml:space="preserve">出産前
退職者
</t>
    </r>
    <r>
      <rPr>
        <sz val="8"/>
        <rFont val="ＭＳ Ｐ明朝"/>
        <family val="1"/>
        <charset val="128"/>
      </rPr>
      <t>（※２）</t>
    </r>
    <rPh sb="0" eb="2">
      <t>シュッサン</t>
    </rPh>
    <rPh sb="2" eb="3">
      <t>マエ</t>
    </rPh>
    <rPh sb="4" eb="7">
      <t>タイショクシャ</t>
    </rPh>
    <phoneticPr fontId="2"/>
  </si>
  <si>
    <r>
      <t xml:space="preserve">出産後
退職者
</t>
    </r>
    <r>
      <rPr>
        <sz val="8"/>
        <rFont val="ＭＳ Ｐ明朝"/>
        <family val="1"/>
        <charset val="128"/>
      </rPr>
      <t>（※３）</t>
    </r>
    <rPh sb="0" eb="2">
      <t>シュッサン</t>
    </rPh>
    <rPh sb="2" eb="3">
      <t>ゴ</t>
    </rPh>
    <rPh sb="4" eb="7">
      <t>タイショクシャ</t>
    </rPh>
    <phoneticPr fontId="2"/>
  </si>
  <si>
    <t>※１　出産した者とは、令和3年10月1日から令和4年9月30日の間、在職中に出産した者をいう。</t>
    <rPh sb="3" eb="5">
      <t>シュッサン</t>
    </rPh>
    <rPh sb="7" eb="8">
      <t>モノ</t>
    </rPh>
    <rPh sb="11" eb="13">
      <t>レイワ</t>
    </rPh>
    <rPh sb="14" eb="15">
      <t>ネン</t>
    </rPh>
    <rPh sb="17" eb="18">
      <t>ガツ</t>
    </rPh>
    <rPh sb="19" eb="20">
      <t>ニチ</t>
    </rPh>
    <rPh sb="22" eb="23">
      <t>レイ</t>
    </rPh>
    <rPh sb="23" eb="24">
      <t>ワ</t>
    </rPh>
    <rPh sb="25" eb="26">
      <t>ネン</t>
    </rPh>
    <rPh sb="27" eb="28">
      <t>ガツ</t>
    </rPh>
    <rPh sb="30" eb="31">
      <t>ニチ</t>
    </rPh>
    <rPh sb="32" eb="33">
      <t>カン</t>
    </rPh>
    <rPh sb="34" eb="37">
      <t>ザイショクチュウ</t>
    </rPh>
    <rPh sb="38" eb="40">
      <t>シュッサン</t>
    </rPh>
    <rPh sb="42" eb="43">
      <t>モノ</t>
    </rPh>
    <phoneticPr fontId="2"/>
  </si>
  <si>
    <t>※２　出産前退職者とは、令和3年10月1日から令和4年9月30日までに出産予定であった者のうち、出産前に退職した者をいう。</t>
    <rPh sb="3" eb="5">
      <t>シュッサン</t>
    </rPh>
    <rPh sb="5" eb="6">
      <t>マエ</t>
    </rPh>
    <rPh sb="6" eb="9">
      <t>タイショクシャ</t>
    </rPh>
    <rPh sb="12" eb="14">
      <t>レイワ</t>
    </rPh>
    <rPh sb="15" eb="16">
      <t>ニチ</t>
    </rPh>
    <rPh sb="19" eb="21">
      <t>ヘイセイ</t>
    </rPh>
    <rPh sb="23" eb="25">
      <t>レイワ</t>
    </rPh>
    <rPh sb="26" eb="27">
      <t>ネン</t>
    </rPh>
    <rPh sb="31" eb="33">
      <t>シュッサン</t>
    </rPh>
    <rPh sb="33" eb="35">
      <t>ヨテイ</t>
    </rPh>
    <rPh sb="39" eb="40">
      <t>モノ</t>
    </rPh>
    <rPh sb="44" eb="46">
      <t>シュッサン</t>
    </rPh>
    <rPh sb="46" eb="47">
      <t>マエ</t>
    </rPh>
    <rPh sb="48" eb="50">
      <t>タイショク</t>
    </rPh>
    <rPh sb="52" eb="53">
      <t>モノ</t>
    </rPh>
    <phoneticPr fontId="2"/>
  </si>
  <si>
    <t>※３　出産後退職者とは、令和3年10月1日から令和4年9月30日までに出産した者のうち、出産後令和5年10月1日までの間に退職した者をいう。</t>
    <rPh sb="3" eb="5">
      <t>シュッサン</t>
    </rPh>
    <rPh sb="5" eb="6">
      <t>ゴ</t>
    </rPh>
    <rPh sb="6" eb="9">
      <t>タイショクシャ</t>
    </rPh>
    <rPh sb="12" eb="14">
      <t>レイワ</t>
    </rPh>
    <rPh sb="15" eb="16">
      <t>ネン</t>
    </rPh>
    <rPh sb="18" eb="19">
      <t>ガツ</t>
    </rPh>
    <rPh sb="20" eb="21">
      <t>ニチ</t>
    </rPh>
    <rPh sb="23" eb="24">
      <t>レイ</t>
    </rPh>
    <rPh sb="24" eb="25">
      <t>ワ</t>
    </rPh>
    <rPh sb="26" eb="27">
      <t>ネン</t>
    </rPh>
    <rPh sb="28" eb="29">
      <t>ガツ</t>
    </rPh>
    <rPh sb="31" eb="32">
      <t>ニチ</t>
    </rPh>
    <rPh sb="35" eb="37">
      <t>シュッサン</t>
    </rPh>
    <rPh sb="39" eb="40">
      <t>モノ</t>
    </rPh>
    <rPh sb="44" eb="46">
      <t>シュッサン</t>
    </rPh>
    <rPh sb="46" eb="47">
      <t>ゴ</t>
    </rPh>
    <rPh sb="47" eb="48">
      <t>レイ</t>
    </rPh>
    <rPh sb="48" eb="49">
      <t>ワ</t>
    </rPh>
    <rPh sb="50" eb="51">
      <t>ネン</t>
    </rPh>
    <rPh sb="53" eb="54">
      <t>ガツ</t>
    </rPh>
    <rPh sb="55" eb="56">
      <t>ニチ</t>
    </rPh>
    <rPh sb="59" eb="60">
      <t>アイダ</t>
    </rPh>
    <rPh sb="61" eb="63">
      <t>タイショク</t>
    </rPh>
    <rPh sb="65" eb="66">
      <t>モノ</t>
    </rPh>
    <phoneticPr fontId="2"/>
  </si>
  <si>
    <t>　/各形態出産者数</t>
    <rPh sb="2" eb="3">
      <t>カク</t>
    </rPh>
    <rPh sb="3" eb="5">
      <t>ケイタイ</t>
    </rPh>
    <rPh sb="5" eb="7">
      <t>シュッサン</t>
    </rPh>
    <rPh sb="7" eb="8">
      <t>シャ</t>
    </rPh>
    <rPh sb="8" eb="9">
      <t>スウ</t>
    </rPh>
    <phoneticPr fontId="2"/>
  </si>
  <si>
    <t>表１８－１　育児･介護による退職者の再雇用制度の有無</t>
    <rPh sb="0" eb="1">
      <t>ヒョウ</t>
    </rPh>
    <rPh sb="6" eb="8">
      <t>イクジ</t>
    </rPh>
    <rPh sb="9" eb="11">
      <t>カイゴ</t>
    </rPh>
    <rPh sb="14" eb="17">
      <t>タイショクシャ</t>
    </rPh>
    <rPh sb="18" eb="21">
      <t>サイコヨウ</t>
    </rPh>
    <rPh sb="21" eb="23">
      <t>セイド</t>
    </rPh>
    <rPh sb="24" eb="26">
      <t>ウム</t>
    </rPh>
    <phoneticPr fontId="2"/>
  </si>
  <si>
    <t>３段目：制度あり（なし）事業所に対する割合</t>
    <rPh sb="1" eb="3">
      <t>ﾀﾞﾝﾒ</t>
    </rPh>
    <rPh sb="4" eb="6">
      <t>ｾｲﾄﾞ</t>
    </rPh>
    <rPh sb="12" eb="15">
      <t>ｼﾞｷﾞｮｳｼｮ</t>
    </rPh>
    <rPh sb="16" eb="17">
      <t>ﾀｲ</t>
    </rPh>
    <rPh sb="19" eb="21">
      <t>ﾜﾘｱｲ</t>
    </rPh>
    <phoneticPr fontId="2" type="halfwidthKatakana"/>
  </si>
  <si>
    <t>再雇用
制度あり</t>
    <rPh sb="0" eb="3">
      <t>サイコヨウ</t>
    </rPh>
    <rPh sb="4" eb="6">
      <t>セイド</t>
    </rPh>
    <phoneticPr fontId="2"/>
  </si>
  <si>
    <t>再雇用
制度なし</t>
    <rPh sb="0" eb="3">
      <t>サイコヨウ</t>
    </rPh>
    <rPh sb="4" eb="6">
      <t>セイド</t>
    </rPh>
    <phoneticPr fontId="2"/>
  </si>
  <si>
    <t>正規従業員として再雇用する</t>
    <rPh sb="0" eb="2">
      <t>セイキ</t>
    </rPh>
    <rPh sb="2" eb="5">
      <t>ジュウギョウイン</t>
    </rPh>
    <rPh sb="8" eb="11">
      <t>サイコヨウ</t>
    </rPh>
    <phoneticPr fontId="2"/>
  </si>
  <si>
    <t>正規従業員に準じて再雇用する</t>
    <rPh sb="0" eb="2">
      <t>セイキ</t>
    </rPh>
    <rPh sb="2" eb="5">
      <t>ジュウギョウイン</t>
    </rPh>
    <rPh sb="6" eb="7">
      <t>ジュン</t>
    </rPh>
    <rPh sb="9" eb="12">
      <t>サイコヨウ</t>
    </rPh>
    <phoneticPr fontId="2"/>
  </si>
  <si>
    <t>パートタイム労働者として再雇用する</t>
    <rPh sb="6" eb="9">
      <t>ロウドウシャ</t>
    </rPh>
    <rPh sb="12" eb="15">
      <t>サイコヨウ</t>
    </rPh>
    <phoneticPr fontId="2"/>
  </si>
  <si>
    <t>慣行としてある</t>
    <rPh sb="0" eb="2">
      <t>カンコウ</t>
    </rPh>
    <phoneticPr fontId="2"/>
  </si>
  <si>
    <t>制度･慣行ともないが今後検討したい</t>
    <rPh sb="0" eb="2">
      <t>セイド</t>
    </rPh>
    <rPh sb="3" eb="5">
      <t>カンコウ</t>
    </rPh>
    <rPh sb="10" eb="12">
      <t>コンゴ</t>
    </rPh>
    <rPh sb="12" eb="14">
      <t>ケントウ</t>
    </rPh>
    <phoneticPr fontId="2"/>
  </si>
  <si>
    <t>制度･慣行もなく今後検討する予定がない</t>
    <rPh sb="0" eb="2">
      <t>セイド</t>
    </rPh>
    <rPh sb="3" eb="5">
      <t>カンコウ</t>
    </rPh>
    <rPh sb="8" eb="10">
      <t>コンゴ</t>
    </rPh>
    <rPh sb="10" eb="12">
      <t>ケントウ</t>
    </rPh>
    <rPh sb="14" eb="16">
      <t>ヨテイ</t>
    </rPh>
    <phoneticPr fontId="2"/>
  </si>
  <si>
    <t>再雇用なし</t>
    <rPh sb="0" eb="3">
      <t>サイコヨウ</t>
    </rPh>
    <phoneticPr fontId="2"/>
  </si>
  <si>
    <t>卸売業・小売業</t>
    <rPh sb="0" eb="3">
      <t>オロシウリギョウ</t>
    </rPh>
    <rPh sb="4" eb="6">
      <t>コウリ</t>
    </rPh>
    <rPh sb="6" eb="7">
      <t>ギョウ</t>
    </rPh>
    <phoneticPr fontId="2"/>
  </si>
  <si>
    <t>　/制度あり（なし）の事業所数</t>
    <rPh sb="2" eb="4">
      <t>セイド</t>
    </rPh>
    <rPh sb="11" eb="14">
      <t>ジギョウショ</t>
    </rPh>
    <rPh sb="14" eb="15">
      <t>スウ</t>
    </rPh>
    <phoneticPr fontId="2"/>
  </si>
  <si>
    <t>表１８－２　育児･介護による退職者の再雇用実績の有無</t>
    <rPh sb="0" eb="1">
      <t>ヒョウ</t>
    </rPh>
    <rPh sb="6" eb="8">
      <t>イクジ</t>
    </rPh>
    <rPh sb="9" eb="11">
      <t>カイゴ</t>
    </rPh>
    <rPh sb="14" eb="17">
      <t>タイショクシャ</t>
    </rPh>
    <rPh sb="18" eb="21">
      <t>サイコヨウ</t>
    </rPh>
    <rPh sb="21" eb="23">
      <t>ジッセキ</t>
    </rPh>
    <rPh sb="24" eb="26">
      <t>ウム</t>
    </rPh>
    <phoneticPr fontId="2"/>
  </si>
  <si>
    <t>回答事業所数
（再雇用制度のある事業所と慣行としてある事業所の計）</t>
    <rPh sb="0" eb="2">
      <t>カイトウ</t>
    </rPh>
    <rPh sb="2" eb="5">
      <t>ジギョウショ</t>
    </rPh>
    <rPh sb="5" eb="6">
      <t>スウ</t>
    </rPh>
    <rPh sb="8" eb="11">
      <t>サイコヨウ</t>
    </rPh>
    <rPh sb="11" eb="13">
      <t>セイド</t>
    </rPh>
    <rPh sb="16" eb="19">
      <t>ジギョウショ</t>
    </rPh>
    <rPh sb="20" eb="22">
      <t>カンコウ</t>
    </rPh>
    <rPh sb="27" eb="30">
      <t>ジギョウショ</t>
    </rPh>
    <rPh sb="31" eb="32">
      <t>ケイ</t>
    </rPh>
    <phoneticPr fontId="2"/>
  </si>
  <si>
    <t>昨年度実績あり</t>
    <rPh sb="0" eb="3">
      <t>サクネンド</t>
    </rPh>
    <rPh sb="3" eb="5">
      <t>ジッセキ</t>
    </rPh>
    <phoneticPr fontId="2"/>
  </si>
  <si>
    <t>本年度実績あり</t>
    <rPh sb="0" eb="3">
      <t>ホンネンド</t>
    </rPh>
    <rPh sb="3" eb="5">
      <t>ジッセキ</t>
    </rPh>
    <phoneticPr fontId="2"/>
  </si>
  <si>
    <t>本年度再雇用予定</t>
    <rPh sb="0" eb="3">
      <t>ホンネンド</t>
    </rPh>
    <rPh sb="3" eb="6">
      <t>サイコヨウ</t>
    </rPh>
    <rPh sb="6" eb="8">
      <t>ヨテイ</t>
    </rPh>
    <phoneticPr fontId="2"/>
  </si>
  <si>
    <t>昨年度以降
実績（予定）なし</t>
    <rPh sb="0" eb="3">
      <t>サクネンド</t>
    </rPh>
    <rPh sb="3" eb="5">
      <t>イコウ</t>
    </rPh>
    <rPh sb="6" eb="8">
      <t>ジッセキ</t>
    </rPh>
    <rPh sb="9" eb="11">
      <t>ヨテイ</t>
    </rPh>
    <phoneticPr fontId="2"/>
  </si>
  <si>
    <t>企業規模別事業所数計</t>
    <rPh sb="8" eb="9">
      <t>スウ</t>
    </rPh>
    <rPh sb="9" eb="10">
      <t>ケイ</t>
    </rPh>
    <phoneticPr fontId="2"/>
  </si>
  <si>
    <t>　/事業所数計</t>
    <rPh sb="2" eb="5">
      <t>ジギョウショ</t>
    </rPh>
    <rPh sb="5" eb="6">
      <t>スウ</t>
    </rPh>
    <rPh sb="6" eb="7">
      <t>ケイ</t>
    </rPh>
    <phoneticPr fontId="2"/>
  </si>
  <si>
    <t>表１９－１　介護休業制度の有無および利用できる期間（就業規則等による規定）</t>
    <rPh sb="6" eb="8">
      <t>カイゴ</t>
    </rPh>
    <phoneticPr fontId="2"/>
  </si>
  <si>
    <t>表１９－２　介護休業制度の有無および利用できる期間（就業規則等による規定）</t>
    <rPh sb="6" eb="8">
      <t>カイゴ</t>
    </rPh>
    <phoneticPr fontId="2"/>
  </si>
  <si>
    <t>３段目：介護休業制度規定がある事業所での利用できる期間の割合</t>
    <rPh sb="1" eb="3">
      <t>ﾀﾞﾝﾒ</t>
    </rPh>
    <rPh sb="4" eb="6">
      <t>ｶｲｺﾞ</t>
    </rPh>
    <rPh sb="6" eb="8">
      <t>ｷｭｳｷﾞｮｳ</t>
    </rPh>
    <rPh sb="8" eb="10">
      <t>ｾｲﾄﾞ</t>
    </rPh>
    <rPh sb="10" eb="12">
      <t>ｷﾃｲ</t>
    </rPh>
    <rPh sb="15" eb="18">
      <t>ｼﾞｷﾞｮｳｼｮ</t>
    </rPh>
    <rPh sb="20" eb="22">
      <t>ﾘﾖｳ</t>
    </rPh>
    <rPh sb="25" eb="27">
      <t>ｷｶﾝ</t>
    </rPh>
    <rPh sb="28" eb="30">
      <t>ﾜﾘｱｲ</t>
    </rPh>
    <phoneticPr fontId="2" type="halfwidthKatakana"/>
  </si>
  <si>
    <t>（正規従業員）</t>
  </si>
  <si>
    <t>（パートタイム労働者）</t>
  </si>
  <si>
    <t>規定
あり</t>
    <phoneticPr fontId="2"/>
  </si>
  <si>
    <t>規定
なし</t>
  </si>
  <si>
    <t>通算
93日
まで</t>
    <rPh sb="0" eb="2">
      <t>ツウサン</t>
    </rPh>
    <rPh sb="5" eb="6">
      <t>ニチ</t>
    </rPh>
    <phoneticPr fontId="2"/>
  </si>
  <si>
    <t>うち
法規定
以上計</t>
  </si>
  <si>
    <t>93日を
超え
6ヵ月未満</t>
    <rPh sb="2" eb="3">
      <t>ニチ</t>
    </rPh>
    <rPh sb="5" eb="6">
      <t>コ</t>
    </rPh>
    <rPh sb="10" eb="11">
      <t>ゲツ</t>
    </rPh>
    <rPh sb="11" eb="13">
      <t>ミマン</t>
    </rPh>
    <phoneticPr fontId="2"/>
  </si>
  <si>
    <t>6ヵ月</t>
    <rPh sb="2" eb="3">
      <t>ゲツ</t>
    </rPh>
    <phoneticPr fontId="2"/>
  </si>
  <si>
    <t>6ヵ月を
超え
1年未満</t>
    <rPh sb="2" eb="3">
      <t>ツキ</t>
    </rPh>
    <rPh sb="5" eb="6">
      <t>コ</t>
    </rPh>
    <rPh sb="9" eb="10">
      <t>ネン</t>
    </rPh>
    <rPh sb="10" eb="12">
      <t>ミマン</t>
    </rPh>
    <phoneticPr fontId="2"/>
  </si>
  <si>
    <t>1年</t>
    <rPh sb="1" eb="2">
      <t>ネン</t>
    </rPh>
    <phoneticPr fontId="2"/>
  </si>
  <si>
    <t>１年
を超える
期間</t>
    <rPh sb="1" eb="2">
      <t>ネン</t>
    </rPh>
    <rPh sb="4" eb="5">
      <t>コ</t>
    </rPh>
    <rPh sb="8" eb="10">
      <t>キカン</t>
    </rPh>
    <phoneticPr fontId="2"/>
  </si>
  <si>
    <t>期間の
限度はなく必要日数
取得可</t>
    <phoneticPr fontId="2"/>
  </si>
  <si>
    <t>介護休業が取得できる期間</t>
  </si>
  <si>
    <t>ﾊﾟｰﾄﾀｲﾏｰ</t>
  </si>
  <si>
    <t>規定あり</t>
  </si>
  <si>
    <t>限度がある</t>
  </si>
  <si>
    <r>
      <t>通算９３日まで</t>
    </r>
    <r>
      <rPr>
        <sz val="8"/>
        <rFont val="ＭＳ 明朝"/>
        <family val="1"/>
        <charset val="128"/>
      </rPr>
      <t>（法定どおり）</t>
    </r>
  </si>
  <si>
    <t>９３日を超え６ヵ月未満</t>
  </si>
  <si>
    <t>６ヶ月</t>
  </si>
  <si>
    <t>６ヵ月を超え１年未満</t>
  </si>
  <si>
    <t>１年</t>
  </si>
  <si>
    <t>１年を超える期間</t>
  </si>
  <si>
    <t>期間の限度はなく必要日数取得可</t>
  </si>
  <si>
    <t>　　　規　定　な　し</t>
  </si>
  <si>
    <t>表２０　介護休業の取得状況（令和４年度中に介護休業を開始した者の割合）</t>
    <rPh sb="0" eb="1">
      <t>ヒョウ</t>
    </rPh>
    <rPh sb="4" eb="6">
      <t>カイゴ</t>
    </rPh>
    <rPh sb="6" eb="8">
      <t>キュウギョウ</t>
    </rPh>
    <rPh sb="9" eb="11">
      <t>シュトク</t>
    </rPh>
    <rPh sb="11" eb="13">
      <t>ジョウキョウ</t>
    </rPh>
    <rPh sb="14" eb="16">
      <t>レイワ</t>
    </rPh>
    <rPh sb="17" eb="20">
      <t>ネンドチュウ</t>
    </rPh>
    <rPh sb="18" eb="20">
      <t>キュウギョウ</t>
    </rPh>
    <rPh sb="21" eb="23">
      <t>カイシ</t>
    </rPh>
    <rPh sb="25" eb="26">
      <t>モノ</t>
    </rPh>
    <rPh sb="27" eb="29">
      <t>ワリアイ</t>
    </rPh>
    <phoneticPr fontId="2"/>
  </si>
  <si>
    <t>１段目：事業所数または雇用者数、介護休業を開始した者の人数</t>
    <rPh sb="11" eb="14">
      <t>コヨウシャ</t>
    </rPh>
    <rPh sb="14" eb="15">
      <t>スウ</t>
    </rPh>
    <rPh sb="16" eb="18">
      <t>カイゴ</t>
    </rPh>
    <rPh sb="18" eb="20">
      <t>キュウギョウ</t>
    </rPh>
    <rPh sb="21" eb="23">
      <t>カイシ</t>
    </rPh>
    <rPh sb="25" eb="26">
      <t>モノ</t>
    </rPh>
    <rPh sb="27" eb="29">
      <t>ニンズウ</t>
    </rPh>
    <phoneticPr fontId="2"/>
  </si>
  <si>
    <t>２段目：雇用者数に対する割合</t>
    <rPh sb="4" eb="7">
      <t>コヨウシャ</t>
    </rPh>
    <rPh sb="7" eb="8">
      <t>スウ</t>
    </rPh>
    <rPh sb="9" eb="10">
      <t>タイ</t>
    </rPh>
    <phoneticPr fontId="2"/>
  </si>
  <si>
    <t>（単位：社、人、％）</t>
    <rPh sb="4" eb="5">
      <t>シャ</t>
    </rPh>
    <phoneticPr fontId="2"/>
  </si>
  <si>
    <t>男女計</t>
    <rPh sb="0" eb="2">
      <t>ダンジョ</t>
    </rPh>
    <rPh sb="2" eb="3">
      <t>ケイ</t>
    </rPh>
    <phoneticPr fontId="2"/>
  </si>
  <si>
    <t>雇用者数</t>
    <rPh sb="0" eb="3">
      <t>コヨウシャ</t>
    </rPh>
    <rPh sb="3" eb="4">
      <t>スウ</t>
    </rPh>
    <phoneticPr fontId="2"/>
  </si>
  <si>
    <t>介護休業を開始した者</t>
    <rPh sb="0" eb="2">
      <t>カイゴ</t>
    </rPh>
    <rPh sb="2" eb="4">
      <t>キュウギョウ</t>
    </rPh>
    <rPh sb="5" eb="7">
      <t>カイシ</t>
    </rPh>
    <rPh sb="9" eb="10">
      <t>モノ</t>
    </rPh>
    <phoneticPr fontId="2"/>
  </si>
  <si>
    <t>正規</t>
  </si>
  <si>
    <t>パート</t>
  </si>
  <si>
    <t>正規合計</t>
    <rPh sb="0" eb="2">
      <t>セイキ</t>
    </rPh>
    <rPh sb="2" eb="4">
      <t>ゴウケイ</t>
    </rPh>
    <phoneticPr fontId="2"/>
  </si>
  <si>
    <t>パート合計</t>
    <rPh sb="3" eb="5">
      <t>ゴウケイ</t>
    </rPh>
    <phoneticPr fontId="2"/>
  </si>
  <si>
    <t>合計</t>
    <rPh sb="0" eb="2">
      <t>ゴウケイ</t>
    </rPh>
    <phoneticPr fontId="2"/>
  </si>
  <si>
    <t>計</t>
    <phoneticPr fontId="2"/>
  </si>
  <si>
    <t>卸売業・小売業</t>
    <rPh sb="2" eb="3">
      <t>ギョウ</t>
    </rPh>
    <rPh sb="6" eb="7">
      <t>ギョウ</t>
    </rPh>
    <phoneticPr fontId="2"/>
  </si>
  <si>
    <t>企業規模別従業員数計</t>
    <rPh sb="5" eb="8">
      <t>ジュウギョウイン</t>
    </rPh>
    <phoneticPr fontId="2"/>
  </si>
  <si>
    <t>　/各形態従業員数</t>
    <rPh sb="2" eb="5">
      <t>カクケイタイ</t>
    </rPh>
    <rPh sb="5" eb="8">
      <t>ジュウギョウイン</t>
    </rPh>
    <rPh sb="8" eb="9">
      <t>スウ</t>
    </rPh>
    <phoneticPr fontId="2"/>
  </si>
  <si>
    <t>表２１－１　介護休業より復職した者の取得期間別内訳</t>
    <rPh sb="6" eb="8">
      <t>カイゴ</t>
    </rPh>
    <phoneticPr fontId="2"/>
  </si>
  <si>
    <t>１段目：事業所数または介護休業取得者数</t>
    <rPh sb="11" eb="13">
      <t>カイゴ</t>
    </rPh>
    <phoneticPr fontId="2"/>
  </si>
  <si>
    <t>２段目：介護休業取得者の利用期間別割合</t>
    <rPh sb="4" eb="6">
      <t>カイゴ</t>
    </rPh>
    <phoneticPr fontId="2"/>
  </si>
  <si>
    <t>介護休業取得者</t>
    <rPh sb="0" eb="2">
      <t>カイゴ</t>
    </rPh>
    <rPh sb="4" eb="6">
      <t>シュトク</t>
    </rPh>
    <phoneticPr fontId="2"/>
  </si>
  <si>
    <t>１週間未満</t>
    <rPh sb="1" eb="3">
      <t>シュウカン</t>
    </rPh>
    <rPh sb="3" eb="5">
      <t>ミマン</t>
    </rPh>
    <phoneticPr fontId="2"/>
  </si>
  <si>
    <t>１週間～
２週間</t>
    <rPh sb="1" eb="3">
      <t>シュウカン</t>
    </rPh>
    <rPh sb="6" eb="8">
      <t>シュウカン</t>
    </rPh>
    <phoneticPr fontId="2"/>
  </si>
  <si>
    <t>２週間～
１ヵ月</t>
    <rPh sb="1" eb="3">
      <t>シュウカン</t>
    </rPh>
    <rPh sb="7" eb="8">
      <t>ゲツ</t>
    </rPh>
    <phoneticPr fontId="2"/>
  </si>
  <si>
    <t>１～
３ヵ月
未満</t>
    <rPh sb="5" eb="6">
      <t>ゲツ</t>
    </rPh>
    <rPh sb="7" eb="9">
      <t>ミマン</t>
    </rPh>
    <phoneticPr fontId="2"/>
  </si>
  <si>
    <t>３～
６ヵ月
未満</t>
    <rPh sb="5" eb="6">
      <t>ゲツ</t>
    </rPh>
    <rPh sb="7" eb="9">
      <t>ミマン</t>
    </rPh>
    <phoneticPr fontId="2"/>
  </si>
  <si>
    <t>６ヵ月
～１年</t>
    <rPh sb="6" eb="7">
      <t>ネン</t>
    </rPh>
    <phoneticPr fontId="2"/>
  </si>
  <si>
    <t>１年以上</t>
    <rPh sb="1" eb="2">
      <t>ネン</t>
    </rPh>
    <phoneticPr fontId="2"/>
  </si>
  <si>
    <t>企業規模別事業所・従業員数計</t>
    <rPh sb="5" eb="8">
      <t>ジギョウショ</t>
    </rPh>
    <rPh sb="9" eb="12">
      <t>ジュウギョウイン</t>
    </rPh>
    <phoneticPr fontId="2"/>
  </si>
  <si>
    <t>　/各形態取得者数</t>
    <rPh sb="2" eb="5">
      <t>カクケイタイ</t>
    </rPh>
    <rPh sb="5" eb="8">
      <t>シュトクシャ</t>
    </rPh>
    <rPh sb="8" eb="9">
      <t>スウ</t>
    </rPh>
    <phoneticPr fontId="2"/>
  </si>
  <si>
    <t>表２１－２　介護休業より復職した者の取得期間別内訳</t>
    <rPh sb="6" eb="8">
      <t>カイゴ</t>
    </rPh>
    <phoneticPr fontId="2"/>
  </si>
  <si>
    <t>(男性）</t>
    <rPh sb="2" eb="3">
      <t>セイ</t>
    </rPh>
    <phoneticPr fontId="2"/>
  </si>
  <si>
    <t>表２１－３　介護休業より復職した者の取得期間別内訳</t>
    <rPh sb="6" eb="8">
      <t>カイゴ</t>
    </rPh>
    <phoneticPr fontId="2"/>
  </si>
  <si>
    <t>(女性）</t>
    <rPh sb="1" eb="3">
      <t>ジョセイ</t>
    </rPh>
    <phoneticPr fontId="2"/>
  </si>
  <si>
    <t>表２２　育児のための勤務時間短縮等措置の制度の有無（就業規則等により明文化されているもの）　（複数回答）</t>
    <rPh sb="0" eb="1">
      <t>ヒョウ</t>
    </rPh>
    <rPh sb="4" eb="6">
      <t>イクジ</t>
    </rPh>
    <rPh sb="10" eb="12">
      <t>キンム</t>
    </rPh>
    <rPh sb="12" eb="14">
      <t>ジカン</t>
    </rPh>
    <rPh sb="14" eb="16">
      <t>タンシュク</t>
    </rPh>
    <rPh sb="16" eb="17">
      <t>トウ</t>
    </rPh>
    <rPh sb="17" eb="19">
      <t>ソチ</t>
    </rPh>
    <rPh sb="20" eb="22">
      <t>セイド</t>
    </rPh>
    <rPh sb="23" eb="25">
      <t>ウム</t>
    </rPh>
    <rPh sb="34" eb="37">
      <t>メイブンカ</t>
    </rPh>
    <rPh sb="47" eb="49">
      <t>フクスウ</t>
    </rPh>
    <rPh sb="49" eb="51">
      <t>カイトウ</t>
    </rPh>
    <phoneticPr fontId="2"/>
  </si>
  <si>
    <t>３段目：勤務時間短縮等措置の制度がある事業所での</t>
    <rPh sb="1" eb="3">
      <t>ﾀﾞﾝﾒ</t>
    </rPh>
    <rPh sb="4" eb="6">
      <t>ｷﾝﾑ</t>
    </rPh>
    <rPh sb="6" eb="8">
      <t>ｼﾞｶﾝ</t>
    </rPh>
    <rPh sb="8" eb="10">
      <t>ﾀﾝｼｭｸ</t>
    </rPh>
    <rPh sb="10" eb="11">
      <t>ﾄｳ</t>
    </rPh>
    <rPh sb="11" eb="13">
      <t>ｿﾁ</t>
    </rPh>
    <rPh sb="14" eb="16">
      <t>ｾｲﾄﾞ</t>
    </rPh>
    <rPh sb="19" eb="22">
      <t>ｼﾞｷﾞｮｳｼｮ</t>
    </rPh>
    <phoneticPr fontId="2" type="halfwidthKatakana"/>
  </si>
  <si>
    <t>　　　　　措置内容の割合（複数回答）</t>
    <rPh sb="13" eb="15">
      <t>フクスウ</t>
    </rPh>
    <rPh sb="15" eb="17">
      <t>カイトウ</t>
    </rPh>
    <phoneticPr fontId="2"/>
  </si>
  <si>
    <t>勤務時間
短縮等
の措置を
実施
している</t>
    <rPh sb="0" eb="2">
      <t>キンム</t>
    </rPh>
    <rPh sb="2" eb="4">
      <t>ジカン</t>
    </rPh>
    <rPh sb="5" eb="7">
      <t>タンシュク</t>
    </rPh>
    <rPh sb="7" eb="8">
      <t>トウ</t>
    </rPh>
    <rPh sb="10" eb="12">
      <t>ソチ</t>
    </rPh>
    <rPh sb="14" eb="16">
      <t>ジッシ</t>
    </rPh>
    <phoneticPr fontId="2"/>
  </si>
  <si>
    <t>勤務時間
短縮等
の措置を
実施して
いない</t>
    <rPh sb="0" eb="2">
      <t>キンム</t>
    </rPh>
    <rPh sb="2" eb="4">
      <t>ジカン</t>
    </rPh>
    <rPh sb="5" eb="7">
      <t>タンシュク</t>
    </rPh>
    <rPh sb="7" eb="8">
      <t>トウ</t>
    </rPh>
    <rPh sb="10" eb="12">
      <t>ソチ</t>
    </rPh>
    <rPh sb="14" eb="16">
      <t>ジッシ</t>
    </rPh>
    <phoneticPr fontId="2"/>
  </si>
  <si>
    <t>無回答
（不明を含む）</t>
    <rPh sb="0" eb="3">
      <t>ムカイトウ</t>
    </rPh>
    <rPh sb="5" eb="7">
      <t>フメイ</t>
    </rPh>
    <rPh sb="8" eb="9">
      <t>フク</t>
    </rPh>
    <phoneticPr fontId="2"/>
  </si>
  <si>
    <t>短時間
勤務
制度</t>
    <rPh sb="0" eb="3">
      <t>タンジカン</t>
    </rPh>
    <rPh sb="4" eb="6">
      <t>キンム</t>
    </rPh>
    <rPh sb="7" eb="9">
      <t>セイド</t>
    </rPh>
    <phoneticPr fontId="2"/>
  </si>
  <si>
    <t>育児のために利用できるフレックスタイム制</t>
    <rPh sb="0" eb="2">
      <t>イクジ</t>
    </rPh>
    <rPh sb="6" eb="8">
      <t>リヨウ</t>
    </rPh>
    <rPh sb="19" eb="20">
      <t>セイ</t>
    </rPh>
    <phoneticPr fontId="2"/>
  </si>
  <si>
    <t>始業・終業時刻の繰上げ・繰下げ</t>
    <rPh sb="0" eb="2">
      <t>シギョウ</t>
    </rPh>
    <rPh sb="3" eb="5">
      <t>シュウギョウ</t>
    </rPh>
    <rPh sb="5" eb="7">
      <t>ジコク</t>
    </rPh>
    <rPh sb="8" eb="10">
      <t>クリアゲ</t>
    </rPh>
    <phoneticPr fontId="2"/>
  </si>
  <si>
    <t>所定外労働の免除</t>
    <rPh sb="0" eb="3">
      <t>ショテイガイ</t>
    </rPh>
    <rPh sb="3" eb="5">
      <t>ロウドウ</t>
    </rPh>
    <rPh sb="6" eb="8">
      <t>メンジョ</t>
    </rPh>
    <phoneticPr fontId="2"/>
  </si>
  <si>
    <t>在宅勤務</t>
    <rPh sb="0" eb="2">
      <t>ザイタク</t>
    </rPh>
    <rPh sb="2" eb="4">
      <t>キンム</t>
    </rPh>
    <phoneticPr fontId="2"/>
  </si>
  <si>
    <t>事業所内託児施設</t>
    <rPh sb="0" eb="3">
      <t>ジギョウショ</t>
    </rPh>
    <rPh sb="3" eb="4">
      <t>ナイ</t>
    </rPh>
    <rPh sb="4" eb="6">
      <t>タクジ</t>
    </rPh>
    <rPh sb="6" eb="8">
      <t>シセツ</t>
    </rPh>
    <phoneticPr fontId="2"/>
  </si>
  <si>
    <t>育児に要する費用の援助</t>
    <rPh sb="0" eb="2">
      <t>イクジ</t>
    </rPh>
    <rPh sb="3" eb="4">
      <t>ヨウ</t>
    </rPh>
    <rPh sb="6" eb="8">
      <t>ヒヨウ</t>
    </rPh>
    <rPh sb="9" eb="11">
      <t>エンジョ</t>
    </rPh>
    <phoneticPr fontId="2"/>
  </si>
  <si>
    <t>１歳（特別の場合は１歳６ヵ月）以上の子を対象とする育児休業</t>
    <rPh sb="1" eb="2">
      <t>サイ</t>
    </rPh>
    <rPh sb="3" eb="5">
      <t>トクベツ</t>
    </rPh>
    <rPh sb="6" eb="8">
      <t>バアイ</t>
    </rPh>
    <rPh sb="10" eb="11">
      <t>サイ</t>
    </rPh>
    <rPh sb="12" eb="14">
      <t>カゲツ</t>
    </rPh>
    <rPh sb="15" eb="17">
      <t>イジョウ</t>
    </rPh>
    <rPh sb="18" eb="19">
      <t>コ</t>
    </rPh>
    <rPh sb="20" eb="22">
      <t>タイショウ</t>
    </rPh>
    <rPh sb="25" eb="27">
      <t>イクジ</t>
    </rPh>
    <rPh sb="27" eb="29">
      <t>キュウギョウ</t>
    </rPh>
    <phoneticPr fontId="2"/>
  </si>
  <si>
    <t>　/措置ありの事業所数</t>
    <rPh sb="2" eb="4">
      <t>ソチ</t>
    </rPh>
    <rPh sb="7" eb="10">
      <t>ジギョウショ</t>
    </rPh>
    <rPh sb="10" eb="11">
      <t>スウ</t>
    </rPh>
    <phoneticPr fontId="2"/>
  </si>
  <si>
    <t>表２３－1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</si>
  <si>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２段目：回答事業所に対する割合</t>
    <rPh sb="1" eb="3">
      <t>ﾀﾞﾝﾒ</t>
    </rPh>
    <rPh sb="4" eb="6">
      <t>ｶｲﾄｳ</t>
    </rPh>
    <rPh sb="6" eb="9">
      <t>ｼﾞｷﾞｮｳｼｮ</t>
    </rPh>
    <rPh sb="10" eb="11">
      <t>ﾀｲ</t>
    </rPh>
    <phoneticPr fontId="2" type="halfwidthKatakana"/>
  </si>
  <si>
    <t>３段目：制度がある事業所での利用できる期間の割合</t>
    <rPh sb="1" eb="3">
      <t>ﾀﾞﾝﾒ</t>
    </rPh>
    <rPh sb="4" eb="6">
      <t>ｾｲﾄﾞ</t>
    </rPh>
    <rPh sb="9" eb="12">
      <t>ｼﾞｷﾞｮｳｼｮ</t>
    </rPh>
    <rPh sb="14" eb="16">
      <t>ﾘﾖｳ</t>
    </rPh>
    <rPh sb="19" eb="21">
      <t>ｷｶﾝ</t>
    </rPh>
    <rPh sb="22" eb="24">
      <t>ﾜﾘｱｲ</t>
    </rPh>
    <phoneticPr fontId="2" type="halfwidthKatakana"/>
  </si>
  <si>
    <t>A</t>
    <phoneticPr fontId="2"/>
  </si>
  <si>
    <t>B</t>
    <phoneticPr fontId="2"/>
  </si>
  <si>
    <t>C</t>
    <phoneticPr fontId="2"/>
  </si>
  <si>
    <t>D</t>
    <phoneticPr fontId="2"/>
  </si>
  <si>
    <t>E</t>
    <phoneticPr fontId="2"/>
  </si>
  <si>
    <t>（単位：社、％）</t>
    <phoneticPr fontId="2"/>
  </si>
  <si>
    <t>短時間勤務制度</t>
    <rPh sb="0" eb="3">
      <t>タンジカン</t>
    </rPh>
    <rPh sb="3" eb="5">
      <t>キンム</t>
    </rPh>
    <rPh sb="5" eb="7">
      <t>セイド</t>
    </rPh>
    <phoneticPr fontId="2"/>
  </si>
  <si>
    <t>制度あり</t>
    <rPh sb="0" eb="2">
      <t>セイド</t>
    </rPh>
    <phoneticPr fontId="2"/>
  </si>
  <si>
    <t>制度なし</t>
    <rPh sb="0" eb="2">
      <t>セイド</t>
    </rPh>
    <phoneticPr fontId="2"/>
  </si>
  <si>
    <t>利用することができる子の年齢の上限</t>
    <rPh sb="0" eb="2">
      <t>リヨウ</t>
    </rPh>
    <rPh sb="10" eb="11">
      <t>コ</t>
    </rPh>
    <rPh sb="12" eb="14">
      <t>ネンレイ</t>
    </rPh>
    <rPh sb="15" eb="17">
      <t>ジョウゲン</t>
    </rPh>
    <phoneticPr fontId="2"/>
  </si>
  <si>
    <t>１歳未満</t>
    <rPh sb="1" eb="2">
      <t>サイ</t>
    </rPh>
    <rPh sb="2" eb="4">
      <t>ミマン</t>
    </rPh>
    <phoneticPr fontId="2"/>
  </si>
  <si>
    <t>１歳～３歳未満</t>
    <rPh sb="1" eb="2">
      <t>サイ</t>
    </rPh>
    <rPh sb="4" eb="5">
      <t>３サイ</t>
    </rPh>
    <rPh sb="5" eb="7">
      <t>ミマン</t>
    </rPh>
    <phoneticPr fontId="2"/>
  </si>
  <si>
    <t>３歳～小学校就学前まで</t>
    <rPh sb="1" eb="2">
      <t>サイ</t>
    </rPh>
    <rPh sb="3" eb="6">
      <t>ショウガッコウ</t>
    </rPh>
    <rPh sb="6" eb="8">
      <t>シュウガク</t>
    </rPh>
    <rPh sb="8" eb="9">
      <t>マエ</t>
    </rPh>
    <phoneticPr fontId="2"/>
  </si>
  <si>
    <t>小学校入学～卒業まで</t>
    <rPh sb="0" eb="3">
      <t>ショウガッコウ</t>
    </rPh>
    <rPh sb="3" eb="5">
      <t>ニュウガク</t>
    </rPh>
    <rPh sb="6" eb="8">
      <t>ソツギョウ</t>
    </rPh>
    <phoneticPr fontId="2"/>
  </si>
  <si>
    <t>小学校卒業以降も利用可</t>
    <rPh sb="0" eb="3">
      <t>ショウガッコウ</t>
    </rPh>
    <rPh sb="3" eb="5">
      <t>ソツギョウ</t>
    </rPh>
    <rPh sb="5" eb="7">
      <t>イコウ</t>
    </rPh>
    <rPh sb="8" eb="10">
      <t>リヨウ</t>
    </rPh>
    <rPh sb="10" eb="11">
      <t>カ</t>
    </rPh>
    <phoneticPr fontId="2"/>
  </si>
  <si>
    <t>不明</t>
    <rPh sb="0" eb="2">
      <t>フメイ</t>
    </rPh>
    <phoneticPr fontId="2"/>
  </si>
  <si>
    <t>（再掲）</t>
    <rPh sb="1" eb="2">
      <t>サイ</t>
    </rPh>
    <rPh sb="2" eb="3">
      <t>掲</t>
    </rPh>
    <phoneticPr fontId="2"/>
  </si>
  <si>
    <t>３歳～</t>
    <rPh sb="1" eb="2">
      <t>サイ</t>
    </rPh>
    <phoneticPr fontId="2"/>
  </si>
  <si>
    <t>　/制度ありの事業所数</t>
    <rPh sb="2" eb="4">
      <t>セイド</t>
    </rPh>
    <rPh sb="7" eb="10">
      <t>ジギョウショ</t>
    </rPh>
    <rPh sb="10" eb="11">
      <t>スウ</t>
    </rPh>
    <phoneticPr fontId="2"/>
  </si>
  <si>
    <t>表２３－２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</si>
  <si>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育児のために
利用できる
フレックスタイム制</t>
    <phoneticPr fontId="2"/>
  </si>
  <si>
    <t>表２３－３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</si>
  <si>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始業・終業時刻の
繰上げ・繰下げ</t>
    <rPh sb="5" eb="7">
      <t>ジコク</t>
    </rPh>
    <rPh sb="13" eb="15">
      <t>クリサ</t>
    </rPh>
    <phoneticPr fontId="2"/>
  </si>
  <si>
    <t>表２３－４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</si>
  <si>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所定外労働の免除</t>
    <phoneticPr fontId="2"/>
  </si>
  <si>
    <t>表２３－５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</si>
  <si>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表２３－６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</si>
  <si>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事業所内
託児施設</t>
    <rPh sb="0" eb="3">
      <t>ジギョウショ</t>
    </rPh>
    <rPh sb="3" eb="4">
      <t>ナイ</t>
    </rPh>
    <rPh sb="5" eb="7">
      <t>タクジ</t>
    </rPh>
    <rPh sb="7" eb="9">
      <t>シセツ</t>
    </rPh>
    <phoneticPr fontId="2"/>
  </si>
  <si>
    <t>表２３－７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</si>
  <si>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育児に要する
費用の援助</t>
    <rPh sb="0" eb="2">
      <t>イクジ</t>
    </rPh>
    <rPh sb="3" eb="4">
      <t>ヨウ</t>
    </rPh>
    <rPh sb="7" eb="9">
      <t>ヒヨウ</t>
    </rPh>
    <rPh sb="10" eb="12">
      <t>エンジョ</t>
    </rPh>
    <phoneticPr fontId="2"/>
  </si>
  <si>
    <t>表２３－８　育児のための勤務時間短縮等措置の有無および利用できる期間（就業規則等による規定）</t>
    <rPh sb="0" eb="1">
      <t>ヒョウ</t>
    </rPh>
    <rPh sb="6" eb="8">
      <t>イクジ</t>
    </rPh>
    <rPh sb="12" eb="14">
      <t>キンム</t>
    </rPh>
    <rPh sb="14" eb="16">
      <t>ジカン</t>
    </rPh>
    <rPh sb="16" eb="18">
      <t>タンシュク</t>
    </rPh>
    <rPh sb="18" eb="19">
      <t>トウ</t>
    </rPh>
    <rPh sb="19" eb="21">
      <t>ソチ</t>
    </rPh>
    <rPh sb="22" eb="24">
      <t>ウム</t>
    </rPh>
    <rPh sb="27" eb="29">
      <t>リヨウ</t>
    </rPh>
    <rPh sb="32" eb="34">
      <t>キカン</t>
    </rPh>
    <rPh sb="43" eb="45">
      <t>キテイ</t>
    </rPh>
    <phoneticPr fontId="2"/>
  </si>
  <si>
    <t>１歳（特別の場合は
１歳６ヵ月）以上の
子を対象とする
育児休業</t>
    <rPh sb="3" eb="5">
      <t>トクベツ</t>
    </rPh>
    <rPh sb="6" eb="8">
      <t>バアイ</t>
    </rPh>
    <rPh sb="11" eb="12">
      <t>サイ</t>
    </rPh>
    <rPh sb="13" eb="15">
      <t>カゲツ</t>
    </rPh>
    <phoneticPr fontId="2"/>
  </si>
  <si>
    <t>１歳～</t>
    <rPh sb="1" eb="2">
      <t>サイ</t>
    </rPh>
    <phoneticPr fontId="2"/>
  </si>
  <si>
    <t>表２４-１　育児のための勤務時間短縮等措置の利用状況（令和４年度中に利用した者の割合）</t>
    <rPh sb="0" eb="1">
      <t>ヒョウ</t>
    </rPh>
    <rPh sb="22" eb="24">
      <t>リヨウ</t>
    </rPh>
    <rPh sb="24" eb="26">
      <t>ジョウキョウ</t>
    </rPh>
    <rPh sb="27" eb="29">
      <t>レイワ</t>
    </rPh>
    <rPh sb="30" eb="33">
      <t>ネンドチュウ</t>
    </rPh>
    <rPh sb="34" eb="36">
      <t>リヨウ</t>
    </rPh>
    <rPh sb="38" eb="39">
      <t>モノ</t>
    </rPh>
    <rPh sb="40" eb="42">
      <t>ワリアイ</t>
    </rPh>
    <phoneticPr fontId="2"/>
  </si>
  <si>
    <t>短時間勤務制度を利用した者</t>
    <rPh sb="0" eb="3">
      <t>タンジカン</t>
    </rPh>
    <rPh sb="3" eb="5">
      <t>キンム</t>
    </rPh>
    <rPh sb="5" eb="6">
      <t>セイ</t>
    </rPh>
    <rPh sb="6" eb="7">
      <t>ド</t>
    </rPh>
    <rPh sb="8" eb="10">
      <t>リヨウ</t>
    </rPh>
    <rPh sb="12" eb="13">
      <t>モノ</t>
    </rPh>
    <phoneticPr fontId="2"/>
  </si>
  <si>
    <t>【利用】</t>
    <rPh sb="1" eb="3">
      <t>リヨウ</t>
    </rPh>
    <phoneticPr fontId="2"/>
  </si>
  <si>
    <t>　/各形態雇用者数</t>
    <rPh sb="2" eb="5">
      <t>カクケイタイ</t>
    </rPh>
    <rPh sb="5" eb="8">
      <t>コヨウシャ</t>
    </rPh>
    <rPh sb="8" eb="9">
      <t>スウ</t>
    </rPh>
    <phoneticPr fontId="2"/>
  </si>
  <si>
    <t>表２４-２　育児のための勤務時間短縮等措置の利用状況（令和４年度中に利用した者の割合）</t>
    <rPh sb="0" eb="1">
      <t>ヒョウ</t>
    </rPh>
    <rPh sb="22" eb="24">
      <t>リヨウ</t>
    </rPh>
    <rPh sb="24" eb="26">
      <t>ジョウキョウ</t>
    </rPh>
    <rPh sb="27" eb="29">
      <t>レイワ</t>
    </rPh>
    <phoneticPr fontId="2"/>
  </si>
  <si>
    <t>育児のために利用できるフレックスタイム制を利用した者</t>
    <rPh sb="0" eb="2">
      <t>イクジ</t>
    </rPh>
    <rPh sb="6" eb="8">
      <t>リヨウ</t>
    </rPh>
    <rPh sb="19" eb="20">
      <t>セイ</t>
    </rPh>
    <rPh sb="21" eb="23">
      <t>リヨウ</t>
    </rPh>
    <rPh sb="25" eb="26">
      <t>モノ</t>
    </rPh>
    <phoneticPr fontId="2"/>
  </si>
  <si>
    <t>表２４-３　育児のための勤務時間短縮等措置の利用状況（令和４年度中に利用した者の割合）</t>
    <rPh sb="0" eb="1">
      <t>ヒョウ</t>
    </rPh>
    <rPh sb="22" eb="24">
      <t>リヨウ</t>
    </rPh>
    <rPh sb="24" eb="26">
      <t>ジョウキョウ</t>
    </rPh>
    <rPh sb="27" eb="29">
      <t>レイワ</t>
    </rPh>
    <phoneticPr fontId="2"/>
  </si>
  <si>
    <t>始業・終業時刻の繰上げ・繰下げ制度を利用した者</t>
    <rPh sb="0" eb="2">
      <t>シギョウ</t>
    </rPh>
    <rPh sb="3" eb="5">
      <t>シュウギョウ</t>
    </rPh>
    <rPh sb="5" eb="7">
      <t>ジコク</t>
    </rPh>
    <rPh sb="8" eb="10">
      <t>クリア</t>
    </rPh>
    <rPh sb="12" eb="14">
      <t>クリサ</t>
    </rPh>
    <rPh sb="15" eb="17">
      <t>セイド</t>
    </rPh>
    <rPh sb="18" eb="20">
      <t>リヨウ</t>
    </rPh>
    <rPh sb="22" eb="23">
      <t>モノ</t>
    </rPh>
    <phoneticPr fontId="2"/>
  </si>
  <si>
    <t>表２４-４　育児のための勤務時間短縮等措置の利用状況（令和４年度中に利用した者の割合）</t>
    <rPh sb="0" eb="1">
      <t>ヒョウ</t>
    </rPh>
    <rPh sb="22" eb="24">
      <t>リヨウ</t>
    </rPh>
    <rPh sb="24" eb="26">
      <t>ジョウキョウ</t>
    </rPh>
    <rPh sb="27" eb="29">
      <t>レイワ</t>
    </rPh>
    <phoneticPr fontId="2"/>
  </si>
  <si>
    <t>所定外労働の免除制度
を利用した者</t>
    <rPh sb="0" eb="2">
      <t>ショテイ</t>
    </rPh>
    <rPh sb="2" eb="3">
      <t>ガイ</t>
    </rPh>
    <rPh sb="3" eb="5">
      <t>ロウドウ</t>
    </rPh>
    <rPh sb="6" eb="8">
      <t>メンジョ</t>
    </rPh>
    <rPh sb="8" eb="10">
      <t>セイド</t>
    </rPh>
    <rPh sb="12" eb="14">
      <t>リヨウ</t>
    </rPh>
    <rPh sb="16" eb="17">
      <t>モノ</t>
    </rPh>
    <phoneticPr fontId="2"/>
  </si>
  <si>
    <t>表２４-５　育児のための勤務時間短縮等措置の利用状況（令和４年度中に利用した者の割合）</t>
    <rPh sb="0" eb="1">
      <t>ヒョウ</t>
    </rPh>
    <rPh sb="22" eb="24">
      <t>リヨウ</t>
    </rPh>
    <rPh sb="24" eb="26">
      <t>ジョウキョウ</t>
    </rPh>
    <rPh sb="27" eb="29">
      <t>レイワ</t>
    </rPh>
    <rPh sb="30" eb="32">
      <t>ネンド</t>
    </rPh>
    <phoneticPr fontId="2"/>
  </si>
  <si>
    <t>在宅勤務制度
を利用した者</t>
    <rPh sb="0" eb="2">
      <t>ザイタク</t>
    </rPh>
    <rPh sb="2" eb="4">
      <t>キンム</t>
    </rPh>
    <rPh sb="4" eb="6">
      <t>セイド</t>
    </rPh>
    <rPh sb="8" eb="10">
      <t>リヨウ</t>
    </rPh>
    <rPh sb="12" eb="13">
      <t>モノ</t>
    </rPh>
    <phoneticPr fontId="2"/>
  </si>
  <si>
    <t>表２４-６　育児のための勤務時間短縮等措置の利用状況（令和４年度中に利用した者の割合）</t>
    <rPh sb="0" eb="1">
      <t>ヒョウ</t>
    </rPh>
    <rPh sb="22" eb="24">
      <t>リヨウ</t>
    </rPh>
    <rPh sb="24" eb="26">
      <t>ジョウキョウ</t>
    </rPh>
    <rPh sb="27" eb="29">
      <t>レイワ</t>
    </rPh>
    <rPh sb="30" eb="32">
      <t>ネンド</t>
    </rPh>
    <phoneticPr fontId="2"/>
  </si>
  <si>
    <t>事業所内託児施設
を利用した者</t>
    <rPh sb="0" eb="2">
      <t>ジギョウ</t>
    </rPh>
    <rPh sb="2" eb="3">
      <t>ショ</t>
    </rPh>
    <rPh sb="3" eb="4">
      <t>ナイ</t>
    </rPh>
    <rPh sb="4" eb="6">
      <t>タクジ</t>
    </rPh>
    <rPh sb="6" eb="8">
      <t>シセツ</t>
    </rPh>
    <rPh sb="10" eb="12">
      <t>リヨウ</t>
    </rPh>
    <rPh sb="14" eb="15">
      <t>モノ</t>
    </rPh>
    <phoneticPr fontId="2"/>
  </si>
  <si>
    <t>表２４-７　育児のための勤務時間短縮等措置の利用状況（令和４年度中に利用した者の割合）</t>
    <rPh sb="0" eb="1">
      <t>ヒョウ</t>
    </rPh>
    <rPh sb="22" eb="24">
      <t>リヨウ</t>
    </rPh>
    <rPh sb="24" eb="26">
      <t>ジョウキョウ</t>
    </rPh>
    <rPh sb="27" eb="29">
      <t>レイワ</t>
    </rPh>
    <rPh sb="30" eb="32">
      <t>ネンド</t>
    </rPh>
    <phoneticPr fontId="2"/>
  </si>
  <si>
    <t>育児に要する費用の援助制度
を利用した者</t>
    <rPh sb="0" eb="2">
      <t>イクジ</t>
    </rPh>
    <rPh sb="3" eb="4">
      <t>ヨウ</t>
    </rPh>
    <rPh sb="6" eb="8">
      <t>ヒヨウ</t>
    </rPh>
    <rPh sb="9" eb="11">
      <t>エンジョ</t>
    </rPh>
    <rPh sb="11" eb="13">
      <t>セイド</t>
    </rPh>
    <rPh sb="15" eb="17">
      <t>リヨウ</t>
    </rPh>
    <rPh sb="19" eb="20">
      <t>モノ</t>
    </rPh>
    <phoneticPr fontId="2"/>
  </si>
  <si>
    <t>表２５　勤務時間短縮制度等の課題（複数回答）</t>
    <rPh sb="0" eb="1">
      <t>ヒョウ</t>
    </rPh>
    <rPh sb="4" eb="6">
      <t>キンム</t>
    </rPh>
    <rPh sb="6" eb="8">
      <t>ジカン</t>
    </rPh>
    <rPh sb="8" eb="10">
      <t>タンシュク</t>
    </rPh>
    <rPh sb="10" eb="12">
      <t>セイド</t>
    </rPh>
    <rPh sb="12" eb="13">
      <t>トウ</t>
    </rPh>
    <rPh sb="14" eb="16">
      <t>カダイ</t>
    </rPh>
    <rPh sb="17" eb="19">
      <t>フクスウ</t>
    </rPh>
    <rPh sb="19" eb="21">
      <t>カイトウ</t>
    </rPh>
    <phoneticPr fontId="2"/>
  </si>
  <si>
    <t>利用率が
低い</t>
    <rPh sb="0" eb="3">
      <t>リヨウリツ</t>
    </rPh>
    <rPh sb="5" eb="6">
      <t>ヒク</t>
    </rPh>
    <phoneticPr fontId="2"/>
  </si>
  <si>
    <t>雇用管理が煩雑</t>
    <rPh sb="0" eb="2">
      <t>コヨウ</t>
    </rPh>
    <rPh sb="2" eb="4">
      <t>カンリ</t>
    </rPh>
    <rPh sb="5" eb="7">
      <t>ハンザツ</t>
    </rPh>
    <phoneticPr fontId="2"/>
  </si>
  <si>
    <t>事務の配分が難しい</t>
    <rPh sb="0" eb="2">
      <t>ジム</t>
    </rPh>
    <rPh sb="3" eb="5">
      <t>ハイブン</t>
    </rPh>
    <rPh sb="6" eb="7">
      <t>ムズカ</t>
    </rPh>
    <phoneticPr fontId="2"/>
  </si>
  <si>
    <t>取引先・顧客の理解を得るのが難しい</t>
    <rPh sb="0" eb="2">
      <t>トリヒキ</t>
    </rPh>
    <rPh sb="2" eb="3">
      <t>サキ</t>
    </rPh>
    <rPh sb="4" eb="6">
      <t>コキャク</t>
    </rPh>
    <rPh sb="7" eb="9">
      <t>リカイ</t>
    </rPh>
    <rPh sb="10" eb="11">
      <t>エ</t>
    </rPh>
    <rPh sb="14" eb="15">
      <t>ムズカ</t>
    </rPh>
    <phoneticPr fontId="2"/>
  </si>
  <si>
    <t>対象となる従業員が勤務時間短縮制度についてよく分かっていない</t>
    <rPh sb="0" eb="2">
      <t>タイショウ</t>
    </rPh>
    <rPh sb="5" eb="8">
      <t>ジュウギョウイン</t>
    </rPh>
    <rPh sb="9" eb="11">
      <t>キンム</t>
    </rPh>
    <rPh sb="11" eb="13">
      <t>ジカン</t>
    </rPh>
    <rPh sb="13" eb="15">
      <t>タンシュク</t>
    </rPh>
    <rPh sb="15" eb="17">
      <t>セイド</t>
    </rPh>
    <rPh sb="23" eb="24">
      <t>ワ</t>
    </rPh>
    <phoneticPr fontId="2"/>
  </si>
  <si>
    <t>上司・同僚など、他の従業員の理解を得るのが難しい</t>
    <rPh sb="0" eb="2">
      <t>ジョウシ</t>
    </rPh>
    <rPh sb="3" eb="5">
      <t>ドウリョウ</t>
    </rPh>
    <rPh sb="8" eb="9">
      <t>タ</t>
    </rPh>
    <rPh sb="10" eb="13">
      <t>ジュウギョウイン</t>
    </rPh>
    <rPh sb="14" eb="16">
      <t>リカイ</t>
    </rPh>
    <rPh sb="17" eb="18">
      <t>エ</t>
    </rPh>
    <rPh sb="21" eb="22">
      <t>ムズカ</t>
    </rPh>
    <phoneticPr fontId="2"/>
  </si>
  <si>
    <t>表２６　子の看護休暇制度の有無、賃金の取扱い等（就業規則等による規定）　</t>
    <rPh sb="0" eb="1">
      <t>ヒョウ</t>
    </rPh>
    <rPh sb="4" eb="5">
      <t>コ</t>
    </rPh>
    <rPh sb="6" eb="8">
      <t>カンゴ</t>
    </rPh>
    <rPh sb="13" eb="15">
      <t>ウム</t>
    </rPh>
    <rPh sb="16" eb="18">
      <t>チンギン</t>
    </rPh>
    <rPh sb="19" eb="21">
      <t>トリアツカイ</t>
    </rPh>
    <rPh sb="22" eb="23">
      <t>トウ</t>
    </rPh>
    <rPh sb="32" eb="34">
      <t>キテイ</t>
    </rPh>
    <phoneticPr fontId="2"/>
  </si>
  <si>
    <t>３段目：子の看護休暇制度がある事業所に対する割合</t>
    <rPh sb="1" eb="3">
      <t>ﾀﾞﾝﾒ</t>
    </rPh>
    <rPh sb="4" eb="5">
      <t>ｺ</t>
    </rPh>
    <rPh sb="6" eb="8">
      <t>ｶﾝｺﾞ</t>
    </rPh>
    <rPh sb="8" eb="10">
      <t>ｷｭｳｶ</t>
    </rPh>
    <rPh sb="10" eb="12">
      <t>ｾｲﾄﾞ</t>
    </rPh>
    <rPh sb="15" eb="18">
      <t>ｼﾞｷﾞｮｳｼｮ</t>
    </rPh>
    <rPh sb="19" eb="20">
      <t>ﾀｲ</t>
    </rPh>
    <rPh sb="22" eb="24">
      <t>ﾜﾘｱｲ</t>
    </rPh>
    <phoneticPr fontId="2" type="halfwidthKatakana"/>
  </si>
  <si>
    <t>回答
事業所数</t>
    <rPh sb="3" eb="6">
      <t>ジギョウショ</t>
    </rPh>
    <phoneticPr fontId="2"/>
  </si>
  <si>
    <t>制度
あり</t>
  </si>
  <si>
    <t>賃金の取扱い</t>
  </si>
  <si>
    <t>取得可能日数（子が1人）</t>
    <rPh sb="7" eb="8">
      <t>コ</t>
    </rPh>
    <rPh sb="10" eb="11">
      <t>リ</t>
    </rPh>
    <phoneticPr fontId="2"/>
  </si>
  <si>
    <t>取得可能日数（子が２人以上）</t>
    <rPh sb="7" eb="8">
      <t>コ</t>
    </rPh>
    <rPh sb="10" eb="11">
      <t>ニン</t>
    </rPh>
    <rPh sb="11" eb="13">
      <t>イジョウ</t>
    </rPh>
    <phoneticPr fontId="2"/>
  </si>
  <si>
    <t>取得可能日数（子に関係なく）</t>
    <rPh sb="7" eb="8">
      <t>コ</t>
    </rPh>
    <rPh sb="9" eb="11">
      <t>カンケイ</t>
    </rPh>
    <phoneticPr fontId="2"/>
  </si>
  <si>
    <t>取得することができる子の年齢の上限</t>
    <rPh sb="0" eb="2">
      <t>シュトク</t>
    </rPh>
    <phoneticPr fontId="2"/>
  </si>
  <si>
    <t>制度
なし</t>
  </si>
  <si>
    <t>有給</t>
  </si>
  <si>
    <t>無給</t>
  </si>
  <si>
    <t>５日
未満</t>
    <rPh sb="3" eb="5">
      <t>ミマン</t>
    </rPh>
    <phoneticPr fontId="2"/>
  </si>
  <si>
    <t>５日</t>
    <phoneticPr fontId="2"/>
  </si>
  <si>
    <t>６～９日</t>
    <phoneticPr fontId="2"/>
  </si>
  <si>
    <t>１０日
以上</t>
    <phoneticPr fontId="2"/>
  </si>
  <si>
    <t>小学校就学の始期に達するまで</t>
    <rPh sb="0" eb="3">
      <t>ショウガッコウ</t>
    </rPh>
    <rPh sb="3" eb="5">
      <t>シュウガク</t>
    </rPh>
    <rPh sb="6" eb="8">
      <t>シキ</t>
    </rPh>
    <rPh sb="9" eb="10">
      <t>タッ</t>
    </rPh>
    <phoneticPr fontId="2"/>
  </si>
  <si>
    <t>小学校入学～小学校卒業（または12歳)まで</t>
    <rPh sb="0" eb="3">
      <t>ショウガッコウ</t>
    </rPh>
    <rPh sb="3" eb="5">
      <t>ニュウガク</t>
    </rPh>
    <rPh sb="6" eb="9">
      <t>ショウガッコウ</t>
    </rPh>
    <rPh sb="9" eb="11">
      <t>ソツギョウ</t>
    </rPh>
    <rPh sb="17" eb="18">
      <t>サイ</t>
    </rPh>
    <phoneticPr fontId="2"/>
  </si>
  <si>
    <t>小学校卒業後も利用可</t>
    <rPh sb="0" eb="3">
      <t>ショウガッコウ</t>
    </rPh>
    <rPh sb="3" eb="5">
      <t>ソツギョウ</t>
    </rPh>
    <rPh sb="5" eb="6">
      <t>ゴ</t>
    </rPh>
    <rPh sb="7" eb="9">
      <t>リヨウ</t>
    </rPh>
    <rPh sb="9" eb="10">
      <t>カ</t>
    </rPh>
    <phoneticPr fontId="2"/>
  </si>
  <si>
    <t>一部
有給</t>
  </si>
  <si>
    <t>賃金</t>
    <rPh sb="0" eb="2">
      <t>チンギン</t>
    </rPh>
    <phoneticPr fontId="2"/>
  </si>
  <si>
    <t>有給</t>
    <rPh sb="0" eb="2">
      <t>ユウキュウ</t>
    </rPh>
    <phoneticPr fontId="2"/>
  </si>
  <si>
    <t>上限</t>
    <rPh sb="0" eb="2">
      <t>ジョウゲン</t>
    </rPh>
    <phoneticPr fontId="2"/>
  </si>
  <si>
    <t>　/看護休暇ありの事業所数</t>
    <rPh sb="2" eb="4">
      <t>カンゴ</t>
    </rPh>
    <rPh sb="4" eb="6">
      <t>キュウカ</t>
    </rPh>
    <rPh sb="9" eb="12">
      <t>ジギョウショ</t>
    </rPh>
    <rPh sb="12" eb="13">
      <t>スウ</t>
    </rPh>
    <phoneticPr fontId="2"/>
  </si>
  <si>
    <t>表２７－１　ポジティブ・アクションの取組状況</t>
    <rPh sb="18" eb="20">
      <t>トリクミ</t>
    </rPh>
    <rPh sb="20" eb="22">
      <t>ジョウキョウ</t>
    </rPh>
    <phoneticPr fontId="2"/>
  </si>
  <si>
    <t>１段目：事業所数</t>
    <phoneticPr fontId="2"/>
  </si>
  <si>
    <t>２段目：回答事業所数に対する割合</t>
    <rPh sb="9" eb="10">
      <t>スウ</t>
    </rPh>
    <phoneticPr fontId="2"/>
  </si>
  <si>
    <t xml:space="preserve">
回答
事業所数
</t>
    <phoneticPr fontId="2"/>
  </si>
  <si>
    <t>ア</t>
  </si>
  <si>
    <t>イ</t>
    <phoneticPr fontId="2"/>
  </si>
  <si>
    <t>ウ</t>
    <phoneticPr fontId="2"/>
  </si>
  <si>
    <t>エ</t>
    <phoneticPr fontId="2"/>
  </si>
  <si>
    <t>オ</t>
    <phoneticPr fontId="2"/>
  </si>
  <si>
    <t>カ</t>
    <phoneticPr fontId="2"/>
  </si>
  <si>
    <t>女性の活用に関することの担当
部局、責任者を定めるなど社内の
推進体制を整備する</t>
    <rPh sb="0" eb="2">
      <t>ジョセイ</t>
    </rPh>
    <rPh sb="3" eb="5">
      <t>カツヨウ</t>
    </rPh>
    <rPh sb="6" eb="7">
      <t>カン</t>
    </rPh>
    <rPh sb="12" eb="14">
      <t>タントウ</t>
    </rPh>
    <rPh sb="15" eb="17">
      <t>ブキョク</t>
    </rPh>
    <rPh sb="18" eb="21">
      <t>セキニンシャ</t>
    </rPh>
    <rPh sb="22" eb="23">
      <t>サダ</t>
    </rPh>
    <rPh sb="27" eb="29">
      <t>シャナイ</t>
    </rPh>
    <rPh sb="31" eb="33">
      <t>スイシン</t>
    </rPh>
    <rPh sb="33" eb="35">
      <t>タイセイ</t>
    </rPh>
    <rPh sb="36" eb="38">
      <t>セイビ</t>
    </rPh>
    <phoneticPr fontId="2"/>
  </si>
  <si>
    <t>採用時の面接・選考担当者に
女性を含める</t>
    <phoneticPr fontId="2"/>
  </si>
  <si>
    <t>女性の活用状況や活用にあたっての問題点を調査・分析する</t>
    <phoneticPr fontId="2"/>
  </si>
  <si>
    <t>女性がいない・少ない職務や役職に意欲と能力のある女性を積極的に配置する</t>
    <rPh sb="0" eb="2">
      <t>ジョセイ</t>
    </rPh>
    <rPh sb="7" eb="8">
      <t>スク</t>
    </rPh>
    <rPh sb="10" eb="12">
      <t>ショクム</t>
    </rPh>
    <rPh sb="13" eb="15">
      <t>ヤクショク</t>
    </rPh>
    <rPh sb="16" eb="18">
      <t>イヨク</t>
    </rPh>
    <rPh sb="19" eb="21">
      <t>ノウリョク</t>
    </rPh>
    <rPh sb="24" eb="26">
      <t>ジョセイ</t>
    </rPh>
    <rPh sb="27" eb="30">
      <t>セッキョクテキ</t>
    </rPh>
    <rPh sb="31" eb="33">
      <t>ハイチ</t>
    </rPh>
    <phoneticPr fontId="2"/>
  </si>
  <si>
    <t>女性の意欲・能力の向上を図るための教育訓練を積極的に行う</t>
    <rPh sb="0" eb="2">
      <t>ジョセイ</t>
    </rPh>
    <rPh sb="3" eb="5">
      <t>イヨク</t>
    </rPh>
    <rPh sb="6" eb="8">
      <t>ノウリョク</t>
    </rPh>
    <rPh sb="9" eb="11">
      <t>コウジョウ</t>
    </rPh>
    <rPh sb="12" eb="13">
      <t>ハカ</t>
    </rPh>
    <rPh sb="17" eb="19">
      <t>キョウイク</t>
    </rPh>
    <rPh sb="19" eb="21">
      <t>クンレン</t>
    </rPh>
    <rPh sb="22" eb="25">
      <t>セッキョクテキ</t>
    </rPh>
    <rPh sb="26" eb="27">
      <t>オコナ</t>
    </rPh>
    <phoneticPr fontId="2"/>
  </si>
  <si>
    <t>女性のスキルアップや資格取得のための支援を行う</t>
    <rPh sb="0" eb="2">
      <t>ジョセイ</t>
    </rPh>
    <rPh sb="10" eb="12">
      <t>シカク</t>
    </rPh>
    <rPh sb="12" eb="14">
      <t>シュトク</t>
    </rPh>
    <rPh sb="18" eb="20">
      <t>シエン</t>
    </rPh>
    <rPh sb="21" eb="22">
      <t>オコナ</t>
    </rPh>
    <phoneticPr fontId="2"/>
  </si>
  <si>
    <t>行って
いる</t>
    <rPh sb="0" eb="1">
      <t>オコナ</t>
    </rPh>
    <phoneticPr fontId="2"/>
  </si>
  <si>
    <t>行って
いない</t>
    <rPh sb="0" eb="1">
      <t>オコナ</t>
    </rPh>
    <phoneticPr fontId="2"/>
  </si>
  <si>
    <t>今後取り組みたい</t>
    <rPh sb="0" eb="2">
      <t>コンゴ</t>
    </rPh>
    <rPh sb="2" eb="5">
      <t>トリク</t>
    </rPh>
    <phoneticPr fontId="2"/>
  </si>
  <si>
    <t>あ</t>
    <phoneticPr fontId="2"/>
  </si>
  <si>
    <t>い</t>
    <phoneticPr fontId="2"/>
  </si>
  <si>
    <t>う</t>
    <phoneticPr fontId="2"/>
  </si>
  <si>
    <t>え</t>
    <phoneticPr fontId="2"/>
  </si>
  <si>
    <t>お</t>
    <phoneticPr fontId="2"/>
  </si>
  <si>
    <t>か</t>
    <phoneticPr fontId="2"/>
  </si>
  <si>
    <t>表２７－２　ポジティブ・アクションの取組状況</t>
    <phoneticPr fontId="2"/>
  </si>
  <si>
    <t>キ</t>
    <phoneticPr fontId="2"/>
  </si>
  <si>
    <t>ク</t>
    <phoneticPr fontId="2"/>
  </si>
  <si>
    <t>ケ</t>
    <phoneticPr fontId="2"/>
  </si>
  <si>
    <t>コ</t>
    <phoneticPr fontId="2"/>
  </si>
  <si>
    <t>サ</t>
    <phoneticPr fontId="2"/>
  </si>
  <si>
    <t>シ</t>
    <phoneticPr fontId="2"/>
  </si>
  <si>
    <t>中間管理職の男性や同僚の男性に女性活用の重要性について認識を深める啓発を行う</t>
    <rPh sb="0" eb="2">
      <t>チュウカン</t>
    </rPh>
    <rPh sb="2" eb="4">
      <t>カンリ</t>
    </rPh>
    <rPh sb="4" eb="5">
      <t>ショク</t>
    </rPh>
    <rPh sb="6" eb="8">
      <t>ダンセイ</t>
    </rPh>
    <rPh sb="9" eb="11">
      <t>ドウリョウ</t>
    </rPh>
    <rPh sb="12" eb="14">
      <t>ダンセイ</t>
    </rPh>
    <rPh sb="15" eb="17">
      <t>ジョセイ</t>
    </rPh>
    <rPh sb="17" eb="19">
      <t>カツヨウ</t>
    </rPh>
    <rPh sb="20" eb="23">
      <t>ジュウヨウセイ</t>
    </rPh>
    <rPh sb="27" eb="29">
      <t>ニンシキ</t>
    </rPh>
    <rPh sb="30" eb="31">
      <t>フカ</t>
    </rPh>
    <rPh sb="33" eb="35">
      <t>ケイハツ</t>
    </rPh>
    <rPh sb="36" eb="37">
      <t>オコナ</t>
    </rPh>
    <phoneticPr fontId="2"/>
  </si>
  <si>
    <t>仕事と家庭の両立を支援する社内制度を充実させる</t>
    <phoneticPr fontId="2"/>
  </si>
  <si>
    <t>評価が性別によって影響されないような人事考課基準を明確に定める</t>
    <rPh sb="0" eb="2">
      <t>ヒョウカ</t>
    </rPh>
    <rPh sb="3" eb="5">
      <t>セイベツ</t>
    </rPh>
    <rPh sb="9" eb="11">
      <t>エイキョウ</t>
    </rPh>
    <rPh sb="18" eb="20">
      <t>ジンジ</t>
    </rPh>
    <rPh sb="20" eb="22">
      <t>コウカ</t>
    </rPh>
    <rPh sb="22" eb="24">
      <t>キジュン</t>
    </rPh>
    <rPh sb="25" eb="27">
      <t>メイカク</t>
    </rPh>
    <rPh sb="28" eb="29">
      <t>サダ</t>
    </rPh>
    <phoneticPr fontId="2"/>
  </si>
  <si>
    <t>体力差を補う器具・設備等の設置や深夜勤務時の女性用休憩室、防犯面への配慮等を行う</t>
    <rPh sb="0" eb="2">
      <t>タイリョク</t>
    </rPh>
    <rPh sb="2" eb="3">
      <t>サ</t>
    </rPh>
    <rPh sb="4" eb="5">
      <t>オギナ</t>
    </rPh>
    <rPh sb="6" eb="8">
      <t>キグ</t>
    </rPh>
    <rPh sb="9" eb="11">
      <t>セツビ</t>
    </rPh>
    <rPh sb="11" eb="12">
      <t>トウ</t>
    </rPh>
    <rPh sb="13" eb="15">
      <t>セッチ</t>
    </rPh>
    <rPh sb="16" eb="18">
      <t>シンヤ</t>
    </rPh>
    <rPh sb="18" eb="20">
      <t>キンム</t>
    </rPh>
    <rPh sb="20" eb="21">
      <t>ジ</t>
    </rPh>
    <rPh sb="22" eb="24">
      <t>ジョセイ</t>
    </rPh>
    <rPh sb="24" eb="25">
      <t>ヨウ</t>
    </rPh>
    <rPh sb="25" eb="27">
      <t>キュウケイ</t>
    </rPh>
    <rPh sb="27" eb="28">
      <t>シツ</t>
    </rPh>
    <rPh sb="29" eb="31">
      <t>ボウハン</t>
    </rPh>
    <rPh sb="31" eb="32">
      <t>メン</t>
    </rPh>
    <rPh sb="34" eb="36">
      <t>ハイリョ</t>
    </rPh>
    <rPh sb="36" eb="37">
      <t>トウ</t>
    </rPh>
    <rPh sb="38" eb="39">
      <t>オコナ</t>
    </rPh>
    <phoneticPr fontId="2"/>
  </si>
  <si>
    <t>女性従業員の意見や要望、相談を受ける窓口を設ける</t>
    <rPh sb="0" eb="2">
      <t>ジョセイ</t>
    </rPh>
    <rPh sb="2" eb="5">
      <t>ジュウギョウイン</t>
    </rPh>
    <rPh sb="6" eb="8">
      <t>イケン</t>
    </rPh>
    <rPh sb="9" eb="11">
      <t>ヨウボウ</t>
    </rPh>
    <rPh sb="12" eb="14">
      <t>ソウダン</t>
    </rPh>
    <rPh sb="15" eb="16">
      <t>ウ</t>
    </rPh>
    <rPh sb="18" eb="20">
      <t>マドグチ</t>
    </rPh>
    <rPh sb="21" eb="22">
      <t>モウ</t>
    </rPh>
    <phoneticPr fontId="2"/>
  </si>
  <si>
    <t>その他</t>
    <rPh sb="0" eb="3">
      <t>ソノタ</t>
    </rPh>
    <phoneticPr fontId="2"/>
  </si>
  <si>
    <t>今後取り組みたい</t>
  </si>
  <si>
    <t>き</t>
    <phoneticPr fontId="2"/>
  </si>
  <si>
    <t>く</t>
    <phoneticPr fontId="2"/>
  </si>
  <si>
    <t>け</t>
    <phoneticPr fontId="2"/>
  </si>
  <si>
    <t>こ</t>
    <phoneticPr fontId="2"/>
  </si>
  <si>
    <t>さ</t>
    <phoneticPr fontId="2"/>
  </si>
  <si>
    <t>し</t>
    <phoneticPr fontId="2"/>
  </si>
  <si>
    <t>表２８－１　高年齢者の採用および雇用拡大の検討状況</t>
    <rPh sb="0" eb="1">
      <t>ヒョウ</t>
    </rPh>
    <rPh sb="6" eb="9">
      <t>コウネンレイ</t>
    </rPh>
    <rPh sb="9" eb="10">
      <t>シャ</t>
    </rPh>
    <rPh sb="11" eb="13">
      <t>サイヨウ</t>
    </rPh>
    <rPh sb="16" eb="18">
      <t>コヨウ</t>
    </rPh>
    <rPh sb="18" eb="20">
      <t>カクダイ</t>
    </rPh>
    <rPh sb="21" eb="23">
      <t>ケントウ</t>
    </rPh>
    <rPh sb="23" eb="25">
      <t>ジョウキョウ</t>
    </rPh>
    <phoneticPr fontId="2"/>
  </si>
  <si>
    <t xml:space="preserve">回答事業所数
</t>
    <rPh sb="0" eb="2">
      <t>カイトウ</t>
    </rPh>
    <rPh sb="2" eb="5">
      <t>ジギョウショ</t>
    </rPh>
    <rPh sb="5" eb="6">
      <t>スウ</t>
    </rPh>
    <phoneticPr fontId="2"/>
  </si>
  <si>
    <t>検討している</t>
    <rPh sb="0" eb="2">
      <t>ケントウ</t>
    </rPh>
    <phoneticPr fontId="2"/>
  </si>
  <si>
    <t>検討していない</t>
    <rPh sb="0" eb="2">
      <t>ケントウ</t>
    </rPh>
    <phoneticPr fontId="2"/>
  </si>
  <si>
    <t>わからない</t>
    <phoneticPr fontId="2"/>
  </si>
  <si>
    <t>表２８－２　高年齢者採用時の業務内容（複数回答）</t>
    <rPh sb="0" eb="1">
      <t>ヒョウ</t>
    </rPh>
    <rPh sb="6" eb="9">
      <t>コウネンレイ</t>
    </rPh>
    <rPh sb="9" eb="10">
      <t>シャ</t>
    </rPh>
    <rPh sb="10" eb="13">
      <t>サイヨウジ</t>
    </rPh>
    <rPh sb="14" eb="16">
      <t>ギョウム</t>
    </rPh>
    <rPh sb="16" eb="18">
      <t>ナイヨウ</t>
    </rPh>
    <rPh sb="19" eb="21">
      <t>フクスウ</t>
    </rPh>
    <rPh sb="21" eb="23">
      <t>カイトウ</t>
    </rPh>
    <phoneticPr fontId="2"/>
  </si>
  <si>
    <t>３段目：検討していると回答した事業所数に対する割合（複数回答）</t>
    <rPh sb="1" eb="3">
      <t>ﾀﾞﾝﾒ</t>
    </rPh>
    <rPh sb="4" eb="6">
      <t>ｹﾝﾄｳ</t>
    </rPh>
    <rPh sb="11" eb="13">
      <t>ｶｲﾄｳ</t>
    </rPh>
    <rPh sb="15" eb="18">
      <t>ｼﾞｷﾞｮｳｼｮ</t>
    </rPh>
    <rPh sb="18" eb="19">
      <t>ｽｳ</t>
    </rPh>
    <rPh sb="20" eb="21">
      <t>ﾀｲ</t>
    </rPh>
    <rPh sb="23" eb="25">
      <t>ﾜﾘｱｲ</t>
    </rPh>
    <rPh sb="26" eb="28">
      <t>ﾌｸｽｳ</t>
    </rPh>
    <rPh sb="28" eb="30">
      <t>ｶｲﾄｳ</t>
    </rPh>
    <phoneticPr fontId="2" type="halfwidthKatakana"/>
  </si>
  <si>
    <t>管理業務</t>
    <rPh sb="0" eb="2">
      <t>カンリ</t>
    </rPh>
    <rPh sb="2" eb="4">
      <t>ギョウム</t>
    </rPh>
    <phoneticPr fontId="2"/>
  </si>
  <si>
    <t>専門的・技術的業務</t>
    <rPh sb="0" eb="3">
      <t>センモンテキ</t>
    </rPh>
    <rPh sb="4" eb="7">
      <t>ギジュツテキ</t>
    </rPh>
    <rPh sb="7" eb="9">
      <t>ギョウム</t>
    </rPh>
    <phoneticPr fontId="2"/>
  </si>
  <si>
    <t>事務</t>
    <rPh sb="0" eb="2">
      <t>ジム</t>
    </rPh>
    <phoneticPr fontId="2"/>
  </si>
  <si>
    <t>販売</t>
    <rPh sb="0" eb="2">
      <t>ハンバイ</t>
    </rPh>
    <phoneticPr fontId="2"/>
  </si>
  <si>
    <t>サービス業務</t>
    <rPh sb="4" eb="6">
      <t>ギョウム</t>
    </rPh>
    <phoneticPr fontId="2"/>
  </si>
  <si>
    <t>医療・介護業務</t>
    <rPh sb="0" eb="2">
      <t>イリョウ</t>
    </rPh>
    <rPh sb="3" eb="5">
      <t>カイゴ</t>
    </rPh>
    <rPh sb="5" eb="7">
      <t>ギョウム</t>
    </rPh>
    <phoneticPr fontId="2"/>
  </si>
  <si>
    <t>保安</t>
    <rPh sb="0" eb="2">
      <t>ホアン</t>
    </rPh>
    <phoneticPr fontId="2"/>
  </si>
  <si>
    <t>生産工程</t>
    <rPh sb="0" eb="2">
      <t>セイサン</t>
    </rPh>
    <rPh sb="2" eb="4">
      <t>コウテイ</t>
    </rPh>
    <phoneticPr fontId="2"/>
  </si>
  <si>
    <t>輸送・機械運転</t>
    <rPh sb="0" eb="2">
      <t>ユソウ</t>
    </rPh>
    <rPh sb="3" eb="5">
      <t>キカイ</t>
    </rPh>
    <rPh sb="5" eb="7">
      <t>ウンテン</t>
    </rPh>
    <phoneticPr fontId="2"/>
  </si>
  <si>
    <t>建設・採掘</t>
    <rPh sb="0" eb="2">
      <t>ケンセツ</t>
    </rPh>
    <rPh sb="3" eb="5">
      <t>サイクツ</t>
    </rPh>
    <phoneticPr fontId="2"/>
  </si>
  <si>
    <t>配送・包装等</t>
    <rPh sb="0" eb="2">
      <t>ハイソウ</t>
    </rPh>
    <rPh sb="3" eb="5">
      <t>ホウソウ</t>
    </rPh>
    <rPh sb="5" eb="6">
      <t>トウ</t>
    </rPh>
    <phoneticPr fontId="2"/>
  </si>
  <si>
    <t>表２９　人材育成・従業員キャリアアップ支援として実施しているもの（複数回答）</t>
    <rPh sb="4" eb="6">
      <t>ジンザイ</t>
    </rPh>
    <rPh sb="6" eb="8">
      <t>イクセイ</t>
    </rPh>
    <rPh sb="9" eb="12">
      <t>ジュウギョウイン</t>
    </rPh>
    <rPh sb="19" eb="21">
      <t>シエン</t>
    </rPh>
    <rPh sb="24" eb="26">
      <t>ジッシ</t>
    </rPh>
    <rPh sb="33" eb="37">
      <t>フクスウカイトウ</t>
    </rPh>
    <phoneticPr fontId="2"/>
  </si>
  <si>
    <t>　</t>
    <phoneticPr fontId="2"/>
  </si>
  <si>
    <t>（１）事業内職業能力開発計画の策定</t>
    <rPh sb="3" eb="6">
      <t>ジギョウナイ</t>
    </rPh>
    <rPh sb="6" eb="10">
      <t>ショクギョウノウリョク</t>
    </rPh>
    <rPh sb="10" eb="14">
      <t>カイハツケイカク</t>
    </rPh>
    <rPh sb="15" eb="17">
      <t>サクテイ</t>
    </rPh>
    <phoneticPr fontId="2"/>
  </si>
  <si>
    <r>
      <t>（２）キャリアパス</t>
    </r>
    <r>
      <rPr>
        <sz val="8"/>
        <rFont val="ＭＳ Ｐ明朝"/>
        <family val="1"/>
        <charset val="128"/>
      </rPr>
      <t>※１</t>
    </r>
    <r>
      <rPr>
        <sz val="11"/>
        <rFont val="ＭＳ Ｐ明朝"/>
        <family val="1"/>
        <charset val="128"/>
      </rPr>
      <t xml:space="preserve">
の策定</t>
    </r>
    <rPh sb="13" eb="15">
      <t>サクテイ</t>
    </rPh>
    <phoneticPr fontId="2"/>
  </si>
  <si>
    <t>（１）、（２）以外の研修に関する計画</t>
    <rPh sb="7" eb="9">
      <t>イガイ</t>
    </rPh>
    <rPh sb="10" eb="12">
      <t>ケンシュウ</t>
    </rPh>
    <rPh sb="13" eb="14">
      <t>カン</t>
    </rPh>
    <rPh sb="16" eb="18">
      <t>ケイカク</t>
    </rPh>
    <phoneticPr fontId="2"/>
  </si>
  <si>
    <t>給与に資格手当を
加算</t>
    <rPh sb="0" eb="2">
      <t>キュウヨ</t>
    </rPh>
    <rPh sb="3" eb="7">
      <t>シカクテアテ</t>
    </rPh>
    <rPh sb="9" eb="11">
      <t>カサン</t>
    </rPh>
    <phoneticPr fontId="2"/>
  </si>
  <si>
    <t>従業員の研修参加や資格取得等に対し支援する規定の策定</t>
    <rPh sb="0" eb="3">
      <t>ジュウギョウイン</t>
    </rPh>
    <rPh sb="4" eb="8">
      <t>ケンシュウサンカ</t>
    </rPh>
    <rPh sb="9" eb="13">
      <t>シカクシュトク</t>
    </rPh>
    <rPh sb="13" eb="14">
      <t>トウ</t>
    </rPh>
    <rPh sb="15" eb="16">
      <t>タイ</t>
    </rPh>
    <rPh sb="17" eb="19">
      <t>シエン</t>
    </rPh>
    <rPh sb="21" eb="23">
      <t>キテイ</t>
    </rPh>
    <rPh sb="24" eb="26">
      <t>サクテイ</t>
    </rPh>
    <phoneticPr fontId="2"/>
  </si>
  <si>
    <t>規定はないが、会社の経費で支援を実施</t>
    <rPh sb="0" eb="2">
      <t>キテイ</t>
    </rPh>
    <rPh sb="7" eb="9">
      <t>カイシャ</t>
    </rPh>
    <rPh sb="10" eb="12">
      <t>ケイヒ</t>
    </rPh>
    <rPh sb="13" eb="15">
      <t>シエン</t>
    </rPh>
    <rPh sb="16" eb="18">
      <t>ジッシ</t>
    </rPh>
    <phoneticPr fontId="2"/>
  </si>
  <si>
    <r>
      <t>その他</t>
    </r>
    <r>
      <rPr>
        <sz val="8"/>
        <rFont val="ＭＳ Ｐ明朝"/>
        <family val="1"/>
        <charset val="128"/>
      </rPr>
      <t>※２</t>
    </r>
    <rPh sb="2" eb="3">
      <t>タ</t>
    </rPh>
    <phoneticPr fontId="2"/>
  </si>
  <si>
    <t>回答事業所</t>
    <rPh sb="0" eb="2">
      <t>カイトウ</t>
    </rPh>
    <rPh sb="2" eb="5">
      <t>ジギョウショ</t>
    </rPh>
    <phoneticPr fontId="2"/>
  </si>
  <si>
    <t>※１・・・職位や役職ごとに、業務内容や求められるレベル・人物像、必要資格や研修・技能などを明確にしたもの</t>
    <rPh sb="5" eb="7">
      <t>ショクイ</t>
    </rPh>
    <rPh sb="8" eb="10">
      <t>ヤクショク</t>
    </rPh>
    <rPh sb="14" eb="16">
      <t>ギョウム</t>
    </rPh>
    <rPh sb="16" eb="18">
      <t>ナイヨウ</t>
    </rPh>
    <rPh sb="19" eb="20">
      <t>モト</t>
    </rPh>
    <rPh sb="28" eb="31">
      <t>ジンブツゾウ</t>
    </rPh>
    <rPh sb="32" eb="34">
      <t>ヒツヨウ</t>
    </rPh>
    <rPh sb="34" eb="36">
      <t>シカク</t>
    </rPh>
    <rPh sb="37" eb="39">
      <t>ケンシュウ</t>
    </rPh>
    <rPh sb="40" eb="42">
      <t>ギノウ</t>
    </rPh>
    <rPh sb="45" eb="47">
      <t>メイカク</t>
    </rPh>
    <phoneticPr fontId="2"/>
  </si>
  <si>
    <t>※２・・・全従業員を対象とした研修実施等</t>
    <rPh sb="5" eb="9">
      <t>ゼンジュウギョウイン</t>
    </rPh>
    <rPh sb="10" eb="12">
      <t>タイショウ</t>
    </rPh>
    <rPh sb="15" eb="17">
      <t>ケンシュウ</t>
    </rPh>
    <rPh sb="17" eb="19">
      <t>ジッシ</t>
    </rPh>
    <rPh sb="19" eb="20">
      <t>ナド</t>
    </rPh>
    <phoneticPr fontId="2"/>
  </si>
  <si>
    <t>表３０－１　教育訓練に関する国等の助成金活用の有無</t>
    <rPh sb="0" eb="1">
      <t>ヒョウ</t>
    </rPh>
    <rPh sb="6" eb="8">
      <t>キョウイク</t>
    </rPh>
    <rPh sb="8" eb="10">
      <t>クンレン</t>
    </rPh>
    <rPh sb="11" eb="12">
      <t>カン</t>
    </rPh>
    <rPh sb="14" eb="15">
      <t>クニ</t>
    </rPh>
    <rPh sb="15" eb="16">
      <t>トウ</t>
    </rPh>
    <rPh sb="17" eb="20">
      <t>ジョセイキン</t>
    </rPh>
    <rPh sb="20" eb="22">
      <t>カツヨウ</t>
    </rPh>
    <rPh sb="23" eb="25">
      <t>ウム</t>
    </rPh>
    <phoneticPr fontId="2"/>
  </si>
  <si>
    <t>活用している</t>
    <rPh sb="0" eb="2">
      <t>カツヨウ</t>
    </rPh>
    <phoneticPr fontId="2"/>
  </si>
  <si>
    <t>活用していない</t>
    <rPh sb="0" eb="2">
      <t>カツヨウ</t>
    </rPh>
    <phoneticPr fontId="2"/>
  </si>
  <si>
    <t>表３０－２　国等の助成金を活用していない事業所の活用しない理由（複数回答）</t>
    <rPh sb="0" eb="1">
      <t>ヒョウ</t>
    </rPh>
    <rPh sb="6" eb="7">
      <t>クニ</t>
    </rPh>
    <rPh sb="7" eb="8">
      <t>トウ</t>
    </rPh>
    <rPh sb="9" eb="12">
      <t>ジョセイキン</t>
    </rPh>
    <rPh sb="13" eb="15">
      <t>カツヨウ</t>
    </rPh>
    <rPh sb="20" eb="23">
      <t>ジギョウショ</t>
    </rPh>
    <rPh sb="24" eb="26">
      <t>カツヨウ</t>
    </rPh>
    <rPh sb="29" eb="31">
      <t>リユウ</t>
    </rPh>
    <rPh sb="32" eb="34">
      <t>フクスウ</t>
    </rPh>
    <rPh sb="34" eb="36">
      <t>カイトウ</t>
    </rPh>
    <phoneticPr fontId="2"/>
  </si>
  <si>
    <t>助成金が活用しにくい</t>
    <rPh sb="0" eb="3">
      <t>ジョセイキン</t>
    </rPh>
    <rPh sb="4" eb="6">
      <t>カツヨウ</t>
    </rPh>
    <phoneticPr fontId="2"/>
  </si>
  <si>
    <t>助成金の内容を
知らない</t>
    <rPh sb="0" eb="3">
      <t>ジョセイキン</t>
    </rPh>
    <rPh sb="4" eb="6">
      <t>ナイヨウ</t>
    </rPh>
    <rPh sb="8" eb="9">
      <t>シ</t>
    </rPh>
    <phoneticPr fontId="2"/>
  </si>
  <si>
    <t>活用したい助成金
がない</t>
    <rPh sb="0" eb="2">
      <t>カツヨウ</t>
    </rPh>
    <rPh sb="5" eb="8">
      <t>ジョセイキン</t>
    </rPh>
    <phoneticPr fontId="2"/>
  </si>
  <si>
    <t>要件となる事業内職業能力開発計画の策定が煩雑</t>
    <rPh sb="0" eb="2">
      <t>ヨウケン</t>
    </rPh>
    <rPh sb="5" eb="7">
      <t>ジギョウ</t>
    </rPh>
    <rPh sb="7" eb="8">
      <t>ナイ</t>
    </rPh>
    <rPh sb="8" eb="10">
      <t>ショクギョウ</t>
    </rPh>
    <rPh sb="10" eb="12">
      <t>ノウリョク</t>
    </rPh>
    <rPh sb="12" eb="14">
      <t>カイハツ</t>
    </rPh>
    <rPh sb="14" eb="16">
      <t>ケイカク</t>
    </rPh>
    <rPh sb="17" eb="19">
      <t>サクテイ</t>
    </rPh>
    <rPh sb="20" eb="22">
      <t>ハンザツ</t>
    </rPh>
    <phoneticPr fontId="2"/>
  </si>
  <si>
    <t>人材育成に割く予算
（時間・余裕）がない</t>
    <rPh sb="0" eb="2">
      <t>ジンザイ</t>
    </rPh>
    <rPh sb="2" eb="4">
      <t>イクセイ</t>
    </rPh>
    <rPh sb="5" eb="6">
      <t>サ</t>
    </rPh>
    <rPh sb="7" eb="9">
      <t>ヨサン</t>
    </rPh>
    <rPh sb="11" eb="13">
      <t>ジカン</t>
    </rPh>
    <rPh sb="14" eb="16">
      <t>ヨユウ</t>
    </rPh>
    <phoneticPr fontId="2"/>
  </si>
  <si>
    <t>その他※</t>
    <rPh sb="2" eb="3">
      <t>タ</t>
    </rPh>
    <phoneticPr fontId="2"/>
  </si>
  <si>
    <t>※その他…活用する必要がない　等</t>
    <rPh sb="3" eb="4">
      <t>タ</t>
    </rPh>
    <rPh sb="5" eb="7">
      <t>カツヨウ</t>
    </rPh>
    <rPh sb="9" eb="11">
      <t>ヒツヨウ</t>
    </rPh>
    <rPh sb="15" eb="16">
      <t>トウ</t>
    </rPh>
    <phoneticPr fontId="2"/>
  </si>
  <si>
    <r>
      <t>表３１－１　高度教育</t>
    </r>
    <r>
      <rPr>
        <sz val="8"/>
        <rFont val="ＭＳ Ｐ明朝"/>
        <family val="1"/>
        <charset val="128"/>
      </rPr>
      <t>※</t>
    </r>
    <r>
      <rPr>
        <sz val="11"/>
        <rFont val="ＭＳ Ｐ明朝"/>
        <family val="1"/>
        <charset val="128"/>
      </rPr>
      <t>の必要性の有無</t>
    </r>
    <rPh sb="0" eb="1">
      <t>ヒョウ</t>
    </rPh>
    <rPh sb="6" eb="10">
      <t>コウドキョウイク</t>
    </rPh>
    <rPh sb="12" eb="15">
      <t>ヒツヨウセイ</t>
    </rPh>
    <rPh sb="16" eb="18">
      <t>ウム</t>
    </rPh>
    <phoneticPr fontId="2"/>
  </si>
  <si>
    <t>※高度教育…大学・大学院等での学び・連携や、取得のために数か月～数年の通学または研修期間を要する資格・技能など</t>
    <rPh sb="1" eb="5">
      <t>コウドキョウイク</t>
    </rPh>
    <rPh sb="6" eb="8">
      <t>ダイガク</t>
    </rPh>
    <rPh sb="9" eb="12">
      <t>ダイガクイン</t>
    </rPh>
    <rPh sb="12" eb="13">
      <t>トウ</t>
    </rPh>
    <rPh sb="15" eb="16">
      <t>マナ</t>
    </rPh>
    <rPh sb="18" eb="20">
      <t>レンケイ</t>
    </rPh>
    <rPh sb="22" eb="24">
      <t>シュトク</t>
    </rPh>
    <rPh sb="28" eb="29">
      <t>スウ</t>
    </rPh>
    <rPh sb="30" eb="31">
      <t>ゲツ</t>
    </rPh>
    <rPh sb="32" eb="34">
      <t>スウネン</t>
    </rPh>
    <rPh sb="35" eb="37">
      <t>ツウガク</t>
    </rPh>
    <rPh sb="40" eb="44">
      <t>ケンシュウキカン</t>
    </rPh>
    <rPh sb="45" eb="46">
      <t>ヨウ</t>
    </rPh>
    <rPh sb="48" eb="50">
      <t>シカク</t>
    </rPh>
    <rPh sb="51" eb="53">
      <t>ギノウ</t>
    </rPh>
    <phoneticPr fontId="2"/>
  </si>
  <si>
    <t>必要性を感じており、実績がある</t>
    <rPh sb="0" eb="3">
      <t>ヒツヨウセイ</t>
    </rPh>
    <rPh sb="4" eb="5">
      <t>カン</t>
    </rPh>
    <rPh sb="10" eb="12">
      <t>ジッセキ</t>
    </rPh>
    <phoneticPr fontId="2"/>
  </si>
  <si>
    <t>必要性を感じているが、実施できていない</t>
    <rPh sb="0" eb="3">
      <t>ヒツヨウセイ</t>
    </rPh>
    <rPh sb="4" eb="5">
      <t>カン</t>
    </rPh>
    <rPh sb="11" eb="13">
      <t>ジッシ</t>
    </rPh>
    <phoneticPr fontId="2"/>
  </si>
  <si>
    <t>必要性を感じない</t>
    <rPh sb="0" eb="3">
      <t>ヒツヨウセイ</t>
    </rPh>
    <rPh sb="4" eb="5">
      <t>カン</t>
    </rPh>
    <phoneticPr fontId="2"/>
  </si>
  <si>
    <t>表３１－２　高度教育の必要性を感じる分野</t>
    <rPh sb="0" eb="1">
      <t>ヒョウ</t>
    </rPh>
    <rPh sb="6" eb="10">
      <t>コウドキョウイク</t>
    </rPh>
    <rPh sb="11" eb="14">
      <t>ヒツヨウセイ</t>
    </rPh>
    <rPh sb="15" eb="16">
      <t>カン</t>
    </rPh>
    <rPh sb="18" eb="20">
      <t>ブンヤ</t>
    </rPh>
    <phoneticPr fontId="2"/>
  </si>
  <si>
    <t>３段目：導入している、導入予定の事業所での</t>
    <rPh sb="1" eb="3">
      <t>ﾀﾞﾝﾒ</t>
    </rPh>
    <rPh sb="4" eb="6">
      <t>ﾄﾞｳﾆｭｳ</t>
    </rPh>
    <rPh sb="11" eb="13">
      <t>ﾄﾞｳﾆｭｳ</t>
    </rPh>
    <rPh sb="13" eb="15">
      <t>ﾖﾃｲ</t>
    </rPh>
    <rPh sb="16" eb="19">
      <t>ｼﾞｷﾞｮｳｼｮ</t>
    </rPh>
    <phoneticPr fontId="2" type="halfwidthKatakana"/>
  </si>
  <si>
    <t>　　　　　導入目的の割合（複数回答）</t>
    <rPh sb="5" eb="7">
      <t>ドウニュウ</t>
    </rPh>
    <rPh sb="7" eb="9">
      <t>モクテキ</t>
    </rPh>
    <rPh sb="10" eb="12">
      <t>ワリアイ</t>
    </rPh>
    <rPh sb="13" eb="15">
      <t>フクスウ</t>
    </rPh>
    <rPh sb="15" eb="17">
      <t>カイトウ</t>
    </rPh>
    <phoneticPr fontId="2"/>
  </si>
  <si>
    <t>実績がある、
必要性を感じているが未実施
事業所数</t>
    <rPh sb="0" eb="2">
      <t>ジッセキ</t>
    </rPh>
    <rPh sb="7" eb="10">
      <t>ヒツヨウセイ</t>
    </rPh>
    <rPh sb="11" eb="12">
      <t>カン</t>
    </rPh>
    <rPh sb="17" eb="20">
      <t>ミジッシ</t>
    </rPh>
    <rPh sb="22" eb="25">
      <t>ジギョウショ</t>
    </rPh>
    <rPh sb="25" eb="26">
      <t>スウ</t>
    </rPh>
    <phoneticPr fontId="2"/>
  </si>
  <si>
    <t>１
ＩＣＴやＤＸ等、デジタル技術の活用</t>
    <rPh sb="9" eb="10">
      <t>トウ</t>
    </rPh>
    <rPh sb="15" eb="17">
      <t>ギジュツ</t>
    </rPh>
    <rPh sb="18" eb="20">
      <t>カツヨウ</t>
    </rPh>
    <phoneticPr fontId="2"/>
  </si>
  <si>
    <t>２
自社の専門分野に関する技能</t>
    <rPh sb="3" eb="5">
      <t>ジシャ</t>
    </rPh>
    <rPh sb="6" eb="10">
      <t>センモンブンヤ</t>
    </rPh>
    <rPh sb="11" eb="12">
      <t>カン</t>
    </rPh>
    <rPh sb="14" eb="16">
      <t>ギノウ</t>
    </rPh>
    <phoneticPr fontId="2"/>
  </si>
  <si>
    <t>３
自社製品の改良、新商品開発の研究</t>
    <rPh sb="3" eb="7">
      <t>ジシャセイヒン</t>
    </rPh>
    <rPh sb="8" eb="10">
      <t>カイリョウ</t>
    </rPh>
    <rPh sb="11" eb="14">
      <t>シンショウヒン</t>
    </rPh>
    <rPh sb="14" eb="16">
      <t>カイハツ</t>
    </rPh>
    <rPh sb="17" eb="19">
      <t>ケンキュウ</t>
    </rPh>
    <phoneticPr fontId="2"/>
  </si>
  <si>
    <t>４
先進的事例の学び（１以外のもの）</t>
    <rPh sb="3" eb="8">
      <t>センシンテキジレイ</t>
    </rPh>
    <rPh sb="9" eb="10">
      <t>マナ</t>
    </rPh>
    <rPh sb="13" eb="15">
      <t>イガイ</t>
    </rPh>
    <phoneticPr fontId="2"/>
  </si>
  <si>
    <t>５
その他</t>
    <rPh sb="5" eb="6">
      <t>ホカ</t>
    </rPh>
    <phoneticPr fontId="2"/>
  </si>
  <si>
    <t>表３２－１　外国人労働者の雇用状況（在留資格の種別、複数回答）</t>
    <rPh sb="0" eb="1">
      <t>ヒョウ</t>
    </rPh>
    <rPh sb="6" eb="8">
      <t>ガイコク</t>
    </rPh>
    <rPh sb="8" eb="9">
      <t>ジン</t>
    </rPh>
    <rPh sb="9" eb="12">
      <t>ロウドウシャ</t>
    </rPh>
    <rPh sb="13" eb="15">
      <t>コヨウ</t>
    </rPh>
    <rPh sb="15" eb="17">
      <t>ジョウキョウ</t>
    </rPh>
    <rPh sb="18" eb="20">
      <t>ザイリュウ</t>
    </rPh>
    <rPh sb="20" eb="22">
      <t>シカク</t>
    </rPh>
    <rPh sb="23" eb="25">
      <t>シュベツ</t>
    </rPh>
    <rPh sb="26" eb="28">
      <t>フクスウ</t>
    </rPh>
    <rPh sb="28" eb="30">
      <t>カイトウ</t>
    </rPh>
    <phoneticPr fontId="2"/>
  </si>
  <si>
    <t>３段目：外国人労働者を雇用している事業所</t>
    <rPh sb="1" eb="3">
      <t>ﾀﾞﾝﾒ</t>
    </rPh>
    <rPh sb="4" eb="6">
      <t>ｶﾞｲｺｸ</t>
    </rPh>
    <rPh sb="6" eb="7">
      <t>ｼﾞﾝ</t>
    </rPh>
    <rPh sb="7" eb="10">
      <t>ﾛｳﾄﾞｳｼｬ</t>
    </rPh>
    <rPh sb="11" eb="13">
      <t>ｺﾖｳ</t>
    </rPh>
    <rPh sb="17" eb="20">
      <t>ｼﾞｷﾞｮｳｼｮ</t>
    </rPh>
    <phoneticPr fontId="2" type="halfwidthKatakana"/>
  </si>
  <si>
    <t>　　　　　での在留資格別の割合（複数回答）</t>
    <rPh sb="7" eb="9">
      <t>ザイリュウ</t>
    </rPh>
    <rPh sb="9" eb="11">
      <t>シカク</t>
    </rPh>
    <rPh sb="11" eb="12">
      <t>ベツ</t>
    </rPh>
    <rPh sb="13" eb="15">
      <t>ワリアイ</t>
    </rPh>
    <rPh sb="16" eb="18">
      <t>フクスウ</t>
    </rPh>
    <rPh sb="18" eb="20">
      <t>カイトウ</t>
    </rPh>
    <phoneticPr fontId="2"/>
  </si>
  <si>
    <t>外国人
労働者
を雇用
している</t>
    <rPh sb="0" eb="2">
      <t>ガイコク</t>
    </rPh>
    <rPh sb="2" eb="3">
      <t>ジン</t>
    </rPh>
    <rPh sb="4" eb="7">
      <t>ロウドウシャ</t>
    </rPh>
    <rPh sb="9" eb="11">
      <t>コヨウ</t>
    </rPh>
    <phoneticPr fontId="2"/>
  </si>
  <si>
    <t>外国人
労働者
を雇用
していない</t>
    <rPh sb="0" eb="2">
      <t>ガイコク</t>
    </rPh>
    <rPh sb="2" eb="3">
      <t>ジン</t>
    </rPh>
    <rPh sb="4" eb="6">
      <t>ロウドウ</t>
    </rPh>
    <rPh sb="6" eb="7">
      <t>シャ</t>
    </rPh>
    <rPh sb="9" eb="11">
      <t>コヨウ</t>
    </rPh>
    <phoneticPr fontId="2"/>
  </si>
  <si>
    <t>身分に基づく在留資格</t>
    <rPh sb="0" eb="2">
      <t>ミブン</t>
    </rPh>
    <rPh sb="3" eb="4">
      <t>モト</t>
    </rPh>
    <rPh sb="6" eb="10">
      <t>ザイリュウシカク</t>
    </rPh>
    <phoneticPr fontId="2"/>
  </si>
  <si>
    <t>技能実習生</t>
    <rPh sb="0" eb="5">
      <t>ギノウジッシュウセイ</t>
    </rPh>
    <phoneticPr fontId="2"/>
  </si>
  <si>
    <t>特定技能</t>
    <rPh sb="0" eb="4">
      <t>トクテイギノウ</t>
    </rPh>
    <phoneticPr fontId="2"/>
  </si>
  <si>
    <t>留学生</t>
    <rPh sb="0" eb="3">
      <t>リュウガクセイ</t>
    </rPh>
    <phoneticPr fontId="2"/>
  </si>
  <si>
    <t>技術・人文知識・国際業務</t>
    <rPh sb="0" eb="2">
      <t>ギジュツ</t>
    </rPh>
    <rPh sb="3" eb="7">
      <t>ジンブンチシキ</t>
    </rPh>
    <rPh sb="8" eb="12">
      <t>コクサイギョウム</t>
    </rPh>
    <phoneticPr fontId="2"/>
  </si>
  <si>
    <t>※その他・・・派遣受け入れ　等</t>
    <rPh sb="3" eb="4">
      <t>タ</t>
    </rPh>
    <rPh sb="7" eb="10">
      <t>ハケンウ</t>
    </rPh>
    <rPh sb="11" eb="12">
      <t>イ</t>
    </rPh>
    <rPh sb="14" eb="15">
      <t>トウ</t>
    </rPh>
    <phoneticPr fontId="2"/>
  </si>
  <si>
    <t>表３２－２　外国人労働者の今後の雇用予定</t>
    <rPh sb="0" eb="1">
      <t>ヒョウ</t>
    </rPh>
    <rPh sb="6" eb="8">
      <t>ガイコク</t>
    </rPh>
    <rPh sb="8" eb="9">
      <t>ジン</t>
    </rPh>
    <rPh sb="9" eb="12">
      <t>ロウドウシャ</t>
    </rPh>
    <rPh sb="13" eb="15">
      <t>コンゴ</t>
    </rPh>
    <rPh sb="16" eb="18">
      <t>コヨウ</t>
    </rPh>
    <rPh sb="18" eb="20">
      <t>ヨテイ</t>
    </rPh>
    <phoneticPr fontId="2"/>
  </si>
  <si>
    <t>３段目：外国人労働者を雇用していない事業所で今後雇用を</t>
    <rPh sb="1" eb="3">
      <t>ﾀﾞﾝﾒ</t>
    </rPh>
    <rPh sb="4" eb="6">
      <t>ｶﾞｲｺｸ</t>
    </rPh>
    <rPh sb="6" eb="7">
      <t>ｼﾞﾝ</t>
    </rPh>
    <rPh sb="7" eb="10">
      <t>ﾛｳﾄﾞｳｼｬ</t>
    </rPh>
    <rPh sb="11" eb="13">
      <t>ｺﾖｳ</t>
    </rPh>
    <rPh sb="18" eb="21">
      <t>ｼﾞｷﾞｮｳｼｮ</t>
    </rPh>
    <phoneticPr fontId="2" type="halfwidthKatakana"/>
  </si>
  <si>
    <t>　　　　　予定・検討している在留資格別の割合（複数回答）</t>
    <rPh sb="8" eb="10">
      <t>ケントウ</t>
    </rPh>
    <rPh sb="14" eb="16">
      <t>ザイリュウ</t>
    </rPh>
    <rPh sb="16" eb="18">
      <t>シカク</t>
    </rPh>
    <rPh sb="18" eb="19">
      <t>ベツ</t>
    </rPh>
    <rPh sb="20" eb="22">
      <t>ワリアイ</t>
    </rPh>
    <rPh sb="23" eb="25">
      <t>フクスウ</t>
    </rPh>
    <rPh sb="25" eb="27">
      <t>カイトウ</t>
    </rPh>
    <phoneticPr fontId="2"/>
  </si>
  <si>
    <t>外国人
労働者
を雇用
している
事業所</t>
    <rPh sb="0" eb="2">
      <t>ガイコク</t>
    </rPh>
    <rPh sb="2" eb="3">
      <t>ジン</t>
    </rPh>
    <rPh sb="4" eb="7">
      <t>ロウドウシャ</t>
    </rPh>
    <rPh sb="9" eb="11">
      <t>コヨウ</t>
    </rPh>
    <rPh sb="17" eb="20">
      <t>ジギョウショ</t>
    </rPh>
    <phoneticPr fontId="2"/>
  </si>
  <si>
    <t>外国人
労働者
を雇用
していない
事業所</t>
    <rPh sb="0" eb="2">
      <t>ガイコク</t>
    </rPh>
    <rPh sb="2" eb="3">
      <t>ジン</t>
    </rPh>
    <rPh sb="4" eb="7">
      <t>ロウドウシャ</t>
    </rPh>
    <rPh sb="9" eb="11">
      <t>コヨウ</t>
    </rPh>
    <rPh sb="18" eb="21">
      <t>ジギョウショ</t>
    </rPh>
    <phoneticPr fontId="2"/>
  </si>
  <si>
    <t>雇用を
増やす
予定あり</t>
    <rPh sb="0" eb="2">
      <t>コヨウ</t>
    </rPh>
    <rPh sb="4" eb="5">
      <t>フ</t>
    </rPh>
    <rPh sb="8" eb="10">
      <t>ヨテイ</t>
    </rPh>
    <phoneticPr fontId="2"/>
  </si>
  <si>
    <t>雇用を
増やす
予定なし</t>
    <rPh sb="0" eb="2">
      <t>コヨウ</t>
    </rPh>
    <rPh sb="4" eb="5">
      <t>フ</t>
    </rPh>
    <rPh sb="8" eb="10">
      <t>ヨテイ</t>
    </rPh>
    <phoneticPr fontId="2"/>
  </si>
  <si>
    <t>予定なし・分からない</t>
    <rPh sb="0" eb="2">
      <t>ヨテイ</t>
    </rPh>
    <rPh sb="5" eb="6">
      <t>ワ</t>
    </rPh>
    <phoneticPr fontId="2"/>
  </si>
  <si>
    <t>雇用を
予定・検討している</t>
    <rPh sb="0" eb="2">
      <t>コヨウ</t>
    </rPh>
    <rPh sb="4" eb="6">
      <t>ヨテイ</t>
    </rPh>
    <rPh sb="7" eb="9">
      <t>ケントウ</t>
    </rPh>
    <phoneticPr fontId="2"/>
  </si>
  <si>
    <t>１と２合計</t>
    <rPh sb="3" eb="5">
      <t>ゴウケイ</t>
    </rPh>
    <phoneticPr fontId="2"/>
  </si>
  <si>
    <t>表３３－１　テレワーク（在宅勤務）導入の有無</t>
    <rPh sb="0" eb="1">
      <t>ヒョウ</t>
    </rPh>
    <rPh sb="12" eb="14">
      <t>ザイタク</t>
    </rPh>
    <rPh sb="14" eb="16">
      <t>キンム</t>
    </rPh>
    <rPh sb="17" eb="19">
      <t>ドウニュウ</t>
    </rPh>
    <rPh sb="20" eb="22">
      <t>ウム</t>
    </rPh>
    <phoneticPr fontId="2"/>
  </si>
  <si>
    <t>導入している</t>
    <rPh sb="0" eb="2">
      <t>ドウニュウ</t>
    </rPh>
    <phoneticPr fontId="2"/>
  </si>
  <si>
    <t>今後導入予定</t>
    <rPh sb="0" eb="2">
      <t>コンゴ</t>
    </rPh>
    <rPh sb="2" eb="4">
      <t>ドウニュウ</t>
    </rPh>
    <rPh sb="4" eb="6">
      <t>ヨテイ</t>
    </rPh>
    <phoneticPr fontId="2"/>
  </si>
  <si>
    <t>導入していたが、
やめた</t>
    <rPh sb="0" eb="2">
      <t>ドウニュウ</t>
    </rPh>
    <phoneticPr fontId="2"/>
  </si>
  <si>
    <t>導入していない</t>
    <rPh sb="0" eb="2">
      <t>ドウニュウ</t>
    </rPh>
    <phoneticPr fontId="2"/>
  </si>
  <si>
    <t>表３３－２　テレワーク（在宅勤務）導入の成果、成果として期待するもの（複数回答）</t>
    <rPh sb="20" eb="22">
      <t>セイカ</t>
    </rPh>
    <rPh sb="23" eb="25">
      <t>セイカ</t>
    </rPh>
    <rPh sb="28" eb="30">
      <t>キタイ</t>
    </rPh>
    <phoneticPr fontId="2"/>
  </si>
  <si>
    <t>　　　　　導入課題の割合（複数回答）</t>
    <rPh sb="5" eb="7">
      <t>ドウニュウ</t>
    </rPh>
    <rPh sb="7" eb="9">
      <t>カダイ</t>
    </rPh>
    <rPh sb="10" eb="12">
      <t>ワリアイ</t>
    </rPh>
    <rPh sb="13" eb="15">
      <t>フクスウ</t>
    </rPh>
    <rPh sb="15" eb="17">
      <t>カイトウ</t>
    </rPh>
    <phoneticPr fontId="2"/>
  </si>
  <si>
    <t>導入している、
導入予定
事業所数</t>
    <rPh sb="0" eb="2">
      <t>ドウニュウ</t>
    </rPh>
    <rPh sb="8" eb="10">
      <t>ドウニュウ</t>
    </rPh>
    <rPh sb="10" eb="12">
      <t>ヨテイ</t>
    </rPh>
    <rPh sb="13" eb="16">
      <t>ジギョウショ</t>
    </rPh>
    <rPh sb="16" eb="17">
      <t>スウ</t>
    </rPh>
    <phoneticPr fontId="2"/>
  </si>
  <si>
    <t>仕事と生活の調和
（ワーク・ライフ・バランス）</t>
    <rPh sb="0" eb="2">
      <t>シゴト</t>
    </rPh>
    <rPh sb="3" eb="5">
      <t>セイカツ</t>
    </rPh>
    <rPh sb="6" eb="8">
      <t>チョウワ</t>
    </rPh>
    <phoneticPr fontId="2"/>
  </si>
  <si>
    <t>労働生産性の向上</t>
    <rPh sb="0" eb="5">
      <t>ロウドウセイサンセイ</t>
    </rPh>
    <rPh sb="6" eb="8">
      <t>コウジョウ</t>
    </rPh>
    <phoneticPr fontId="2"/>
  </si>
  <si>
    <t>業務のＩＴ化</t>
    <rPh sb="0" eb="2">
      <t>ギョウム</t>
    </rPh>
    <rPh sb="5" eb="6">
      <t>カ</t>
    </rPh>
    <phoneticPr fontId="2"/>
  </si>
  <si>
    <t>通勤が困難な従業員の雇用維持（離職防止）</t>
    <rPh sb="0" eb="2">
      <t>ツウキン</t>
    </rPh>
    <rPh sb="3" eb="5">
      <t>コンナン</t>
    </rPh>
    <rPh sb="6" eb="9">
      <t>ジュウギョウイン</t>
    </rPh>
    <rPh sb="10" eb="14">
      <t>コヨウイジ</t>
    </rPh>
    <rPh sb="15" eb="19">
      <t>リショクボウシ</t>
    </rPh>
    <phoneticPr fontId="2"/>
  </si>
  <si>
    <t>感染症対策など緊急事態における業務継続
（ＢＣＰ対策）</t>
    <rPh sb="0" eb="5">
      <t>カンセンショウタイサク</t>
    </rPh>
    <rPh sb="7" eb="9">
      <t>キンキュウ</t>
    </rPh>
    <rPh sb="9" eb="11">
      <t>ジタイ</t>
    </rPh>
    <rPh sb="15" eb="19">
      <t>ギョウムケイゾク</t>
    </rPh>
    <rPh sb="24" eb="26">
      <t>タイサク</t>
    </rPh>
    <phoneticPr fontId="2"/>
  </si>
  <si>
    <t>多様な人材の採用</t>
    <rPh sb="0" eb="2">
      <t>タヨウ</t>
    </rPh>
    <rPh sb="3" eb="5">
      <t>ジンザイ</t>
    </rPh>
    <rPh sb="6" eb="8">
      <t>サイヨウ</t>
    </rPh>
    <phoneticPr fontId="2"/>
  </si>
  <si>
    <t>オフィス維持等業務コストの削減</t>
    <rPh sb="4" eb="7">
      <t>イジトウ</t>
    </rPh>
    <rPh sb="7" eb="9">
      <t>ギョウム</t>
    </rPh>
    <rPh sb="13" eb="15">
      <t>サクゲン</t>
    </rPh>
    <phoneticPr fontId="2"/>
  </si>
  <si>
    <t>効果を感じていない（期待していない）</t>
    <rPh sb="0" eb="2">
      <t>コウカ</t>
    </rPh>
    <rPh sb="3" eb="4">
      <t>カン</t>
    </rPh>
    <rPh sb="10" eb="12">
      <t>キタイ</t>
    </rPh>
    <phoneticPr fontId="2"/>
  </si>
  <si>
    <t>※その他…緊急事態時のみならず、感染症予防　等</t>
    <rPh sb="3" eb="4">
      <t>タ</t>
    </rPh>
    <rPh sb="5" eb="9">
      <t>キンキュウジタイ</t>
    </rPh>
    <rPh sb="9" eb="10">
      <t>ジ</t>
    </rPh>
    <rPh sb="16" eb="19">
      <t>カンセンショウ</t>
    </rPh>
    <rPh sb="19" eb="21">
      <t>ヨボウ</t>
    </rPh>
    <rPh sb="22" eb="23">
      <t>トウ</t>
    </rPh>
    <phoneticPr fontId="2"/>
  </si>
  <si>
    <t>表３３－３　テレワーク（在宅勤務）を導入したがやめた、導入していない理由（複数回答）</t>
    <rPh sb="27" eb="29">
      <t>ドウニュウ</t>
    </rPh>
    <rPh sb="34" eb="36">
      <t>リユウ</t>
    </rPh>
    <phoneticPr fontId="2"/>
  </si>
  <si>
    <t>導入していたがやめた、
導入していない
事業所数</t>
    <rPh sb="0" eb="2">
      <t>ドウニュウ</t>
    </rPh>
    <rPh sb="12" eb="14">
      <t>ドウニュウ</t>
    </rPh>
    <rPh sb="20" eb="23">
      <t>ジギョウショ</t>
    </rPh>
    <rPh sb="23" eb="24">
      <t>スウ</t>
    </rPh>
    <phoneticPr fontId="2"/>
  </si>
  <si>
    <t>テレワークに業務が適さなかった
（適した業務がない）</t>
    <rPh sb="6" eb="8">
      <t>ギョウム</t>
    </rPh>
    <rPh sb="9" eb="10">
      <t>テキ</t>
    </rPh>
    <rPh sb="17" eb="18">
      <t>テキ</t>
    </rPh>
    <rPh sb="20" eb="22">
      <t>ギョウム</t>
    </rPh>
    <phoneticPr fontId="2"/>
  </si>
  <si>
    <t>生産性の維持ができなかった（維持が期待できない）</t>
    <rPh sb="0" eb="3">
      <t>セイサンセイ</t>
    </rPh>
    <rPh sb="4" eb="6">
      <t>イジ</t>
    </rPh>
    <rPh sb="14" eb="16">
      <t>イジ</t>
    </rPh>
    <rPh sb="17" eb="19">
      <t>キタイ</t>
    </rPh>
    <phoneticPr fontId="2"/>
  </si>
  <si>
    <t>適切な労務管理や人事評価が困難だった（困難である）</t>
    <rPh sb="0" eb="2">
      <t>テキセツ</t>
    </rPh>
    <rPh sb="3" eb="7">
      <t>ロウムカンリ</t>
    </rPh>
    <rPh sb="8" eb="12">
      <t>ジンジヒョウカ</t>
    </rPh>
    <rPh sb="13" eb="15">
      <t>コンナン</t>
    </rPh>
    <rPh sb="19" eb="21">
      <t>コンナン</t>
    </rPh>
    <phoneticPr fontId="2"/>
  </si>
  <si>
    <t>企業内や取引先からテレワークの理解が得られなかった（得られない）</t>
    <rPh sb="0" eb="3">
      <t>キギョウナイ</t>
    </rPh>
    <rPh sb="4" eb="7">
      <t>トリヒキサキ</t>
    </rPh>
    <rPh sb="15" eb="17">
      <t>リカイ</t>
    </rPh>
    <rPh sb="18" eb="19">
      <t>エ</t>
    </rPh>
    <rPh sb="26" eb="27">
      <t>エ</t>
    </rPh>
    <phoneticPr fontId="2"/>
  </si>
  <si>
    <t>上司や同僚とのコミュニケーションが困難だった（困難である）</t>
    <rPh sb="0" eb="2">
      <t>ジョウシ</t>
    </rPh>
    <rPh sb="3" eb="5">
      <t>ドウリョウ</t>
    </rPh>
    <rPh sb="17" eb="19">
      <t>コンナン</t>
    </rPh>
    <rPh sb="23" eb="25">
      <t>コンナン</t>
    </rPh>
    <phoneticPr fontId="2"/>
  </si>
  <si>
    <t>情報セキュリティに不安な面があった（不安な面がある）</t>
    <rPh sb="0" eb="2">
      <t>ジョウホウ</t>
    </rPh>
    <rPh sb="9" eb="11">
      <t>フアン</t>
    </rPh>
    <rPh sb="12" eb="13">
      <t>メン</t>
    </rPh>
    <rPh sb="18" eb="20">
      <t>フアン</t>
    </rPh>
    <rPh sb="21" eb="22">
      <t>メン</t>
    </rPh>
    <phoneticPr fontId="2"/>
  </si>
  <si>
    <t>費用負担が大きかった（大きい）</t>
    <rPh sb="0" eb="4">
      <t>ヒヨウフタン</t>
    </rPh>
    <rPh sb="5" eb="6">
      <t>オオ</t>
    </rPh>
    <rPh sb="11" eb="12">
      <t>オオ</t>
    </rPh>
    <phoneticPr fontId="2"/>
  </si>
  <si>
    <t>運用方法がわからない（導入方法がわからない）</t>
    <rPh sb="0" eb="4">
      <t>ウンヨウホウホウ</t>
    </rPh>
    <rPh sb="11" eb="15">
      <t>ドウニュウホウホウ</t>
    </rPh>
    <phoneticPr fontId="2"/>
  </si>
  <si>
    <t>※その他…主な業務が現場行う業務であるため　等</t>
    <rPh sb="3" eb="4">
      <t>タ</t>
    </rPh>
    <rPh sb="5" eb="6">
      <t>オモ</t>
    </rPh>
    <rPh sb="7" eb="9">
      <t>ギョウム</t>
    </rPh>
    <rPh sb="10" eb="12">
      <t>ゲンバ</t>
    </rPh>
    <rPh sb="12" eb="13">
      <t>オコナ</t>
    </rPh>
    <rPh sb="14" eb="16">
      <t>ギョウム</t>
    </rPh>
    <rPh sb="22" eb="23">
      <t>トウ</t>
    </rPh>
    <phoneticPr fontId="2"/>
  </si>
  <si>
    <t>表３３－４　導入を検討している、検討したいと考える働き方（複数回答）</t>
    <rPh sb="6" eb="8">
      <t>ドウニュウ</t>
    </rPh>
    <rPh sb="9" eb="11">
      <t>ケントウ</t>
    </rPh>
    <rPh sb="16" eb="18">
      <t>ケントウ</t>
    </rPh>
    <rPh sb="22" eb="23">
      <t>カンガ</t>
    </rPh>
    <rPh sb="25" eb="26">
      <t>ハタラ</t>
    </rPh>
    <rPh sb="27" eb="28">
      <t>カタ</t>
    </rPh>
    <rPh sb="29" eb="33">
      <t>フクスウカイトウ</t>
    </rPh>
    <phoneticPr fontId="2"/>
  </si>
  <si>
    <t>テレワーク</t>
    <phoneticPr fontId="2"/>
  </si>
  <si>
    <t>ジョブ型雇用</t>
    <rPh sb="3" eb="4">
      <t>ガタ</t>
    </rPh>
    <rPh sb="4" eb="6">
      <t>コヨウ</t>
    </rPh>
    <phoneticPr fontId="2"/>
  </si>
  <si>
    <t>兼業・副業</t>
    <rPh sb="0" eb="2">
      <t>ケンギョウ</t>
    </rPh>
    <rPh sb="3" eb="5">
      <t>フクギョウ</t>
    </rPh>
    <phoneticPr fontId="2"/>
  </si>
  <si>
    <t>ワーケーション</t>
    <phoneticPr fontId="2"/>
  </si>
  <si>
    <t>週休３日制</t>
    <rPh sb="0" eb="2">
      <t>シュウキュウ</t>
    </rPh>
    <rPh sb="3" eb="5">
      <t>ニチセイ</t>
    </rPh>
    <phoneticPr fontId="2"/>
  </si>
  <si>
    <t>フレックスタイム制度</t>
    <rPh sb="8" eb="10">
      <t>セイド</t>
    </rPh>
    <phoneticPr fontId="2"/>
  </si>
  <si>
    <t>勤務時間インターバル制度</t>
    <rPh sb="0" eb="4">
      <t>キンムジカン</t>
    </rPh>
    <rPh sb="10" eb="12">
      <t>セイド</t>
    </rPh>
    <phoneticPr fontId="2"/>
  </si>
  <si>
    <t>裁量労働制</t>
    <rPh sb="0" eb="5">
      <t>サイリョウロウドウセイ</t>
    </rPh>
    <phoneticPr fontId="2"/>
  </si>
  <si>
    <t>勤務地、職務、勤務時間を限定した働き方</t>
    <rPh sb="0" eb="3">
      <t>キンムチ</t>
    </rPh>
    <rPh sb="4" eb="6">
      <t>ショクム</t>
    </rPh>
    <rPh sb="7" eb="11">
      <t>キンムジカン</t>
    </rPh>
    <rPh sb="12" eb="14">
      <t>ゲンテイ</t>
    </rPh>
    <rPh sb="16" eb="17">
      <t>ハタラ</t>
    </rPh>
    <rPh sb="18" eb="19">
      <t>カタ</t>
    </rPh>
    <phoneticPr fontId="2"/>
  </si>
  <si>
    <t>該当なし</t>
    <rPh sb="0" eb="2">
      <t>ガイトウ</t>
    </rPh>
    <phoneticPr fontId="2"/>
  </si>
  <si>
    <t>表３４－１　公正採用選考人権啓発推進員選任の有無</t>
    <rPh sb="0" eb="1">
      <t>ヒョウ</t>
    </rPh>
    <rPh sb="6" eb="8">
      <t>コウセイ</t>
    </rPh>
    <rPh sb="8" eb="10">
      <t>サイヨウ</t>
    </rPh>
    <rPh sb="10" eb="12">
      <t>センコウ</t>
    </rPh>
    <rPh sb="12" eb="14">
      <t>ジンケン</t>
    </rPh>
    <rPh sb="14" eb="16">
      <t>ケイハツ</t>
    </rPh>
    <rPh sb="16" eb="19">
      <t>スイシンイン</t>
    </rPh>
    <rPh sb="19" eb="21">
      <t>センニン</t>
    </rPh>
    <rPh sb="22" eb="24">
      <t>ウム</t>
    </rPh>
    <phoneticPr fontId="2"/>
  </si>
  <si>
    <t>選任している</t>
    <rPh sb="0" eb="2">
      <t>センニン</t>
    </rPh>
    <phoneticPr fontId="2"/>
  </si>
  <si>
    <t>選任していない</t>
    <rPh sb="0" eb="2">
      <t>センニン</t>
    </rPh>
    <phoneticPr fontId="2"/>
  </si>
  <si>
    <t>表３４－２　公正採用選考人権啓発推進員選任に関する研修会への参加の有無</t>
    <rPh sb="0" eb="1">
      <t>ヒョウ</t>
    </rPh>
    <rPh sb="6" eb="8">
      <t>コウセイ</t>
    </rPh>
    <rPh sb="8" eb="10">
      <t>サイヨウ</t>
    </rPh>
    <rPh sb="10" eb="12">
      <t>センコウ</t>
    </rPh>
    <rPh sb="12" eb="14">
      <t>ジンケン</t>
    </rPh>
    <rPh sb="14" eb="16">
      <t>ケイハツ</t>
    </rPh>
    <rPh sb="16" eb="19">
      <t>スイシンイン</t>
    </rPh>
    <rPh sb="19" eb="21">
      <t>センニン</t>
    </rPh>
    <rPh sb="22" eb="23">
      <t>カン</t>
    </rPh>
    <rPh sb="25" eb="28">
      <t>ケンシュウカイ</t>
    </rPh>
    <rPh sb="30" eb="32">
      <t>サンカ</t>
    </rPh>
    <rPh sb="33" eb="35">
      <t>ウム</t>
    </rPh>
    <phoneticPr fontId="2"/>
  </si>
  <si>
    <t>参加している</t>
    <rPh sb="0" eb="2">
      <t>サンカ</t>
    </rPh>
    <phoneticPr fontId="2"/>
  </si>
  <si>
    <t>参加していない</t>
    <rPh sb="0" eb="2">
      <t>サンカ</t>
    </rPh>
    <phoneticPr fontId="2"/>
  </si>
  <si>
    <t>実施した</t>
    <rPh sb="0" eb="2">
      <t>ジッシ</t>
    </rPh>
    <phoneticPr fontId="2"/>
  </si>
  <si>
    <t>実施していない</t>
    <rPh sb="0" eb="2">
      <t>ジッシ</t>
    </rPh>
    <phoneticPr fontId="2"/>
  </si>
  <si>
    <t>３段目：賃上げ実施事業所数に対する</t>
    <rPh sb="1" eb="3">
      <t>ﾀﾞﾝﾒ</t>
    </rPh>
    <rPh sb="4" eb="6">
      <t>ﾁﾝｱ</t>
    </rPh>
    <rPh sb="7" eb="9">
      <t>ｼﾞｯｼ</t>
    </rPh>
    <rPh sb="9" eb="12">
      <t>ｼﾞｷﾞｮｳｼｮ</t>
    </rPh>
    <rPh sb="12" eb="13">
      <t>ｽｳ</t>
    </rPh>
    <rPh sb="14" eb="15">
      <t>ﾀｲ</t>
    </rPh>
    <phoneticPr fontId="2" type="halfwidthKatakana"/>
  </si>
  <si>
    <t>　　　　　賃上げ幅の昨年度比較の割合（複数回答）</t>
    <phoneticPr fontId="2"/>
  </si>
  <si>
    <t>賃上げを実施した企業数</t>
    <phoneticPr fontId="2"/>
  </si>
  <si>
    <t>昨年度より増額</t>
    <rPh sb="0" eb="3">
      <t>サクネンド</t>
    </rPh>
    <rPh sb="5" eb="7">
      <t>ゾウガク</t>
    </rPh>
    <phoneticPr fontId="2"/>
  </si>
  <si>
    <t>昨年度と同額</t>
    <rPh sb="0" eb="3">
      <t>サクネンド</t>
    </rPh>
    <rPh sb="4" eb="6">
      <t>ドウガク</t>
    </rPh>
    <phoneticPr fontId="2"/>
  </si>
  <si>
    <t>昨年度より減額</t>
    <rPh sb="0" eb="3">
      <t>サクネンド</t>
    </rPh>
    <rPh sb="5" eb="7">
      <t>ゲンガク</t>
    </rPh>
    <phoneticPr fontId="2"/>
  </si>
  <si>
    <t>３段目：賃上げ実施事業所での</t>
    <rPh sb="1" eb="3">
      <t>ﾀﾞﾝﾒ</t>
    </rPh>
    <rPh sb="4" eb="6">
      <t>ﾁﾝｱ</t>
    </rPh>
    <rPh sb="7" eb="9">
      <t>ｼﾞｯｼ</t>
    </rPh>
    <rPh sb="9" eb="12">
      <t>ｼﾞｷﾞｮｳｼｮ</t>
    </rPh>
    <phoneticPr fontId="2" type="halfwidthKatakana"/>
  </si>
  <si>
    <t>　　　　　実施理由の割合（複数回答）</t>
    <rPh sb="5" eb="9">
      <t>ジッシリユウ</t>
    </rPh>
    <rPh sb="10" eb="12">
      <t>ワリアイ</t>
    </rPh>
    <rPh sb="13" eb="15">
      <t>フクスウ</t>
    </rPh>
    <rPh sb="15" eb="17">
      <t>カイトウ</t>
    </rPh>
    <phoneticPr fontId="2"/>
  </si>
  <si>
    <t>賃上げを実施した
企業数</t>
    <rPh sb="0" eb="2">
      <t>チンア</t>
    </rPh>
    <rPh sb="4" eb="6">
      <t>ジッシ</t>
    </rPh>
    <rPh sb="9" eb="11">
      <t>キギョウ</t>
    </rPh>
    <rPh sb="11" eb="12">
      <t>スウ</t>
    </rPh>
    <phoneticPr fontId="2"/>
  </si>
  <si>
    <t>人材を確保するため</t>
    <rPh sb="0" eb="2">
      <t>ジンザイ</t>
    </rPh>
    <rPh sb="3" eb="5">
      <t>カクホ</t>
    </rPh>
    <phoneticPr fontId="2"/>
  </si>
  <si>
    <t>従業員の
モチベーション向上のため</t>
    <rPh sb="0" eb="3">
      <t>ジュウギョウイン</t>
    </rPh>
    <rPh sb="12" eb="14">
      <t>コウジョウ</t>
    </rPh>
    <phoneticPr fontId="2"/>
  </si>
  <si>
    <t>収益が増加したため
(従業員に還元)</t>
    <rPh sb="0" eb="2">
      <t>シュウエキ</t>
    </rPh>
    <rPh sb="3" eb="5">
      <t>ゾウカ</t>
    </rPh>
    <rPh sb="11" eb="14">
      <t>ジュウギョウイン</t>
    </rPh>
    <rPh sb="15" eb="17">
      <t>カンゲン</t>
    </rPh>
    <phoneticPr fontId="2"/>
  </si>
  <si>
    <t>価格転嫁が進んだため</t>
    <rPh sb="0" eb="4">
      <t>カカクテンカ</t>
    </rPh>
    <rPh sb="5" eb="6">
      <t>スス</t>
    </rPh>
    <phoneticPr fontId="2"/>
  </si>
  <si>
    <t>最低賃金が
引き上げられたため</t>
    <rPh sb="0" eb="4">
      <t>サイテイチンギン</t>
    </rPh>
    <rPh sb="6" eb="7">
      <t>ヒ</t>
    </rPh>
    <rPh sb="8" eb="9">
      <t>ア</t>
    </rPh>
    <phoneticPr fontId="2"/>
  </si>
  <si>
    <t>物価が上昇したため</t>
    <rPh sb="0" eb="2">
      <t>ブッカ</t>
    </rPh>
    <rPh sb="3" eb="5">
      <t>ジョウショウ</t>
    </rPh>
    <phoneticPr fontId="2"/>
  </si>
  <si>
    <t>県や国の補助金や助成金が拡充されたため</t>
    <rPh sb="0" eb="1">
      <t>ケン</t>
    </rPh>
    <rPh sb="2" eb="3">
      <t>クニ</t>
    </rPh>
    <rPh sb="4" eb="7">
      <t>ホジョキン</t>
    </rPh>
    <rPh sb="8" eb="11">
      <t>ジョセイキン</t>
    </rPh>
    <rPh sb="12" eb="14">
      <t>カクジュウ</t>
    </rPh>
    <phoneticPr fontId="2"/>
  </si>
  <si>
    <t>※その他…定期昇給のため　等</t>
    <rPh sb="3" eb="4">
      <t>タ</t>
    </rPh>
    <rPh sb="5" eb="7">
      <t>テイキ</t>
    </rPh>
    <rPh sb="7" eb="9">
      <t>ショウキュウ</t>
    </rPh>
    <rPh sb="13" eb="14">
      <t>トウ</t>
    </rPh>
    <phoneticPr fontId="2"/>
  </si>
  <si>
    <t>原材料費や燃料、
電気代高騰の
業績への影響</t>
    <rPh sb="0" eb="4">
      <t>ゲンザイリョウヒ</t>
    </rPh>
    <rPh sb="5" eb="7">
      <t>ネンリョウ</t>
    </rPh>
    <rPh sb="9" eb="14">
      <t>デンキダイコウトウ</t>
    </rPh>
    <rPh sb="16" eb="18">
      <t>ギョウセキ</t>
    </rPh>
    <rPh sb="20" eb="22">
      <t>エイキョウ</t>
    </rPh>
    <phoneticPr fontId="2"/>
  </si>
  <si>
    <t>価格転嫁が適切に
できない</t>
    <rPh sb="0" eb="4">
      <t>カカクテンカ</t>
    </rPh>
    <rPh sb="5" eb="7">
      <t>テキセツ</t>
    </rPh>
    <phoneticPr fontId="2"/>
  </si>
  <si>
    <t>今後の景気、業績など先行きへの不安感</t>
    <rPh sb="0" eb="2">
      <t>コンゴ</t>
    </rPh>
    <rPh sb="3" eb="5">
      <t>ケイキ</t>
    </rPh>
    <rPh sb="6" eb="8">
      <t>ギョウセキ</t>
    </rPh>
    <rPh sb="10" eb="12">
      <t>サキユ</t>
    </rPh>
    <rPh sb="15" eb="18">
      <t>フアンカン</t>
    </rPh>
    <phoneticPr fontId="2"/>
  </si>
  <si>
    <t>賃上げのための原資の確保が困難</t>
    <rPh sb="0" eb="2">
      <t>チンア</t>
    </rPh>
    <rPh sb="7" eb="9">
      <t>ゲンシ</t>
    </rPh>
    <rPh sb="10" eb="12">
      <t>カクホ</t>
    </rPh>
    <rPh sb="13" eb="15">
      <t>コンナン</t>
    </rPh>
    <phoneticPr fontId="2"/>
  </si>
  <si>
    <t>賃上げを行うと不景気の時に賃金を下げられない</t>
    <rPh sb="0" eb="2">
      <t>チンア</t>
    </rPh>
    <rPh sb="4" eb="5">
      <t>オコナ</t>
    </rPh>
    <rPh sb="7" eb="10">
      <t>フケイキ</t>
    </rPh>
    <rPh sb="11" eb="12">
      <t>トキ</t>
    </rPh>
    <rPh sb="13" eb="15">
      <t>チンギン</t>
    </rPh>
    <rPh sb="16" eb="17">
      <t>サ</t>
    </rPh>
    <phoneticPr fontId="2"/>
  </si>
  <si>
    <t>規則や規定が未整備</t>
    <rPh sb="0" eb="2">
      <t>キソク</t>
    </rPh>
    <rPh sb="3" eb="5">
      <t>キテイ</t>
    </rPh>
    <rPh sb="6" eb="9">
      <t>ミセイビ</t>
    </rPh>
    <phoneticPr fontId="2"/>
  </si>
  <si>
    <t>従業員にパートや
高齢者が増えた</t>
    <rPh sb="0" eb="3">
      <t>ジュウギョウイン</t>
    </rPh>
    <rPh sb="9" eb="11">
      <t>コウレイ</t>
    </rPh>
    <rPh sb="11" eb="12">
      <t>シャ</t>
    </rPh>
    <rPh sb="13" eb="14">
      <t>フ</t>
    </rPh>
    <phoneticPr fontId="2"/>
  </si>
  <si>
    <t>金融機関への
返済への影響が
大きい</t>
    <rPh sb="0" eb="4">
      <t>キンユウキカン</t>
    </rPh>
    <rPh sb="7" eb="9">
      <t>ヘンサイ</t>
    </rPh>
    <rPh sb="11" eb="13">
      <t>エイキョウ</t>
    </rPh>
    <rPh sb="15" eb="16">
      <t>オオ</t>
    </rPh>
    <phoneticPr fontId="2"/>
  </si>
  <si>
    <t>増員などの人材確保とのバランスが難しい</t>
    <rPh sb="0" eb="2">
      <t>ゾウイン</t>
    </rPh>
    <rPh sb="5" eb="9">
      <t>ジンザイカクホ</t>
    </rPh>
    <rPh sb="16" eb="17">
      <t>ムズカ</t>
    </rPh>
    <phoneticPr fontId="2"/>
  </si>
  <si>
    <t>設備投資とのバランスが難しい</t>
    <rPh sb="0" eb="4">
      <t>セツビトウシ</t>
    </rPh>
    <rPh sb="11" eb="12">
      <t>ムズカ</t>
    </rPh>
    <phoneticPr fontId="2"/>
  </si>
  <si>
    <t>※その他…扶養内で働きたいという希望(いわゆる年収の壁)への対応　等</t>
    <rPh sb="3" eb="4">
      <t>タ</t>
    </rPh>
    <rPh sb="5" eb="8">
      <t>フヨウナイ</t>
    </rPh>
    <rPh sb="23" eb="25">
      <t>ネンシュウ</t>
    </rPh>
    <rPh sb="26" eb="27">
      <t>カベ</t>
    </rPh>
    <rPh sb="30" eb="32">
      <t>タイオウ</t>
    </rPh>
    <rPh sb="33" eb="34">
      <t>トウ</t>
    </rPh>
    <phoneticPr fontId="2"/>
  </si>
  <si>
    <t>表３５－１　賃上げ実施の有無</t>
    <rPh sb="0" eb="1">
      <t>ヒョウ</t>
    </rPh>
    <rPh sb="6" eb="8">
      <t>チンア</t>
    </rPh>
    <rPh sb="9" eb="11">
      <t>ジッシ</t>
    </rPh>
    <rPh sb="12" eb="14">
      <t>ウム</t>
    </rPh>
    <phoneticPr fontId="2"/>
  </si>
  <si>
    <t>表３５－２　賃上げ実施事業所における賃上げ幅の昨年度比較</t>
    <rPh sb="0" eb="1">
      <t>ヒョウ</t>
    </rPh>
    <rPh sb="6" eb="8">
      <t>チンア</t>
    </rPh>
    <rPh sb="9" eb="11">
      <t>ジッシ</t>
    </rPh>
    <rPh sb="11" eb="14">
      <t>ジギョウショ</t>
    </rPh>
    <rPh sb="18" eb="20">
      <t>チンア</t>
    </rPh>
    <rPh sb="19" eb="20">
      <t>ア</t>
    </rPh>
    <rPh sb="21" eb="22">
      <t>ハバ</t>
    </rPh>
    <rPh sb="23" eb="28">
      <t>サクネンドヒカク</t>
    </rPh>
    <phoneticPr fontId="2"/>
  </si>
  <si>
    <t>表３５－３　賃上げ実施事業所における実施理由（複数回答）</t>
    <rPh sb="6" eb="8">
      <t>チンア</t>
    </rPh>
    <rPh sb="9" eb="14">
      <t>ジッシジギョウショ</t>
    </rPh>
    <rPh sb="18" eb="22">
      <t>ジッシリユウ</t>
    </rPh>
    <phoneticPr fontId="2"/>
  </si>
  <si>
    <t>表３５－４　賃上げの課題（複数回答）</t>
    <rPh sb="0" eb="1">
      <t>ヒョウ</t>
    </rPh>
    <rPh sb="6" eb="8">
      <t>チンア</t>
    </rPh>
    <rPh sb="10" eb="12">
      <t>カダイ</t>
    </rPh>
    <rPh sb="13" eb="15">
      <t>フクスウ</t>
    </rPh>
    <rPh sb="15" eb="17">
      <t>カイトウ</t>
    </rPh>
    <phoneticPr fontId="2"/>
  </si>
  <si>
    <t>２段目：新たに管理職になった者の人数に対する女性の割合</t>
    <rPh sb="1" eb="3">
      <t>ﾀﾞﾝﾒ</t>
    </rPh>
    <rPh sb="4" eb="5">
      <t>ｱﾗ</t>
    </rPh>
    <rPh sb="7" eb="9">
      <t>ｶﾝﾘ</t>
    </rPh>
    <rPh sb="9" eb="10">
      <t>ｼｮｸ</t>
    </rPh>
    <rPh sb="14" eb="15">
      <t>ｼｬ</t>
    </rPh>
    <rPh sb="16" eb="17">
      <t>ﾆﾝ</t>
    </rPh>
    <rPh sb="17" eb="18">
      <t>ｽｳ</t>
    </rPh>
    <rPh sb="19" eb="20">
      <t>ﾀｲ</t>
    </rPh>
    <rPh sb="22" eb="24">
      <t>ｼﾞｮｾｲ</t>
    </rPh>
    <rPh sb="25" eb="27">
      <t>ﾜﾘｱｲ</t>
    </rPh>
    <phoneticPr fontId="2" type="halfwidthKatakana"/>
  </si>
  <si>
    <t>１段目：事業所数または新たに管理職となった者の人数</t>
    <rPh sb="1" eb="3">
      <t>ﾀﾞﾝﾒ</t>
    </rPh>
    <rPh sb="4" eb="7">
      <t>ｼﾞｷﾞｮｳｼｮ</t>
    </rPh>
    <rPh sb="7" eb="8">
      <t>ｽｳ</t>
    </rPh>
    <rPh sb="11" eb="12">
      <t>ｱﾗ</t>
    </rPh>
    <rPh sb="14" eb="16">
      <t>ｶﾝﾘ</t>
    </rPh>
    <rPh sb="16" eb="17">
      <t>ｼｮｸ</t>
    </rPh>
    <rPh sb="21" eb="22">
      <t>ｼｬ</t>
    </rPh>
    <rPh sb="23" eb="24">
      <t>ﾆﾝ</t>
    </rPh>
    <rPh sb="24" eb="25">
      <t>ｽｳ</t>
    </rPh>
    <phoneticPr fontId="2" type="halfwidthKatakana"/>
  </si>
  <si>
    <t>新たに管理職となった者の
人数</t>
    <rPh sb="0" eb="1">
      <t>アラ</t>
    </rPh>
    <rPh sb="3" eb="5">
      <t>カンリ</t>
    </rPh>
    <rPh sb="5" eb="6">
      <t>ショク</t>
    </rPh>
    <rPh sb="10" eb="11">
      <t>シャ</t>
    </rPh>
    <rPh sb="13" eb="15">
      <t>ニンズウ</t>
    </rPh>
    <phoneticPr fontId="2"/>
  </si>
  <si>
    <t>うち、女性の人数</t>
    <rPh sb="3" eb="5">
      <t>ジョセイ</t>
    </rPh>
    <rPh sb="6" eb="8">
      <t>ニンズウ</t>
    </rPh>
    <phoneticPr fontId="2"/>
  </si>
  <si>
    <t>１段目：事業所数または新たにリーダーとなった者の人数</t>
    <rPh sb="1" eb="3">
      <t>ﾀﾞﾝﾒ</t>
    </rPh>
    <rPh sb="4" eb="7">
      <t>ｼﾞｷﾞｮｳｼｮ</t>
    </rPh>
    <rPh sb="7" eb="8">
      <t>ｽｳ</t>
    </rPh>
    <rPh sb="11" eb="12">
      <t>ｱﾗ</t>
    </rPh>
    <rPh sb="22" eb="23">
      <t>ﾓﾉ</t>
    </rPh>
    <rPh sb="24" eb="25">
      <t>ﾆﾝ</t>
    </rPh>
    <rPh sb="25" eb="26">
      <t>ｽｳ</t>
    </rPh>
    <phoneticPr fontId="2" type="halfwidthKatakana"/>
  </si>
  <si>
    <t>２段目：新たにリーダーとなった者の人数に対する女性の割合</t>
    <rPh sb="1" eb="3">
      <t>ﾀﾞﾝﾒ</t>
    </rPh>
    <rPh sb="4" eb="5">
      <t>ｱﾗ</t>
    </rPh>
    <rPh sb="15" eb="16">
      <t>ﾓﾉ</t>
    </rPh>
    <rPh sb="17" eb="19">
      <t>ﾆﾝｽﾞｳ</t>
    </rPh>
    <rPh sb="20" eb="21">
      <t>ﾀｲ</t>
    </rPh>
    <rPh sb="23" eb="25">
      <t>ｼﾞｮｾｲ</t>
    </rPh>
    <rPh sb="26" eb="28">
      <t>ﾜﾘｱｲ</t>
    </rPh>
    <phoneticPr fontId="2" type="halfwidthKatakana"/>
  </si>
  <si>
    <t>表５－５　女性管理職およびリーダーを増やすための方法（複数回答）</t>
    <rPh sb="0" eb="1">
      <t>ヒョウ</t>
    </rPh>
    <rPh sb="5" eb="10">
      <t>ジョセイカンリショク</t>
    </rPh>
    <rPh sb="18" eb="19">
      <t>フ</t>
    </rPh>
    <rPh sb="24" eb="26">
      <t>ホウホウ</t>
    </rPh>
    <rPh sb="27" eb="29">
      <t>フクスウ</t>
    </rPh>
    <rPh sb="29" eb="31">
      <t>カイトウ</t>
    </rPh>
    <phoneticPr fontId="2"/>
  </si>
  <si>
    <t>女性を積極的に採用する</t>
    <rPh sb="0" eb="2">
      <t>ジョセイ</t>
    </rPh>
    <rPh sb="3" eb="6">
      <t>セッキョクテキ</t>
    </rPh>
    <rPh sb="7" eb="9">
      <t>サイヨウ</t>
    </rPh>
    <phoneticPr fontId="2"/>
  </si>
  <si>
    <t>女性労働者を対象とした階層別の研修を行う</t>
    <rPh sb="0" eb="5">
      <t>ジョセイロウドウシャ</t>
    </rPh>
    <rPh sb="6" eb="8">
      <t>タイショウ</t>
    </rPh>
    <rPh sb="11" eb="13">
      <t>カイソウ</t>
    </rPh>
    <rPh sb="13" eb="14">
      <t>ベツ</t>
    </rPh>
    <rPh sb="15" eb="17">
      <t>ケンシュウ</t>
    </rPh>
    <rPh sb="18" eb="19">
      <t>オコナ</t>
    </rPh>
    <phoneticPr fontId="2"/>
  </si>
  <si>
    <t>女性労働者が働き続けていく上での悩みや相談に乗り助言するメンターが継続的に支援する制度を導入する</t>
    <rPh sb="0" eb="5">
      <t>ジョセイロウドウシャ</t>
    </rPh>
    <rPh sb="6" eb="7">
      <t>ハタラ</t>
    </rPh>
    <rPh sb="8" eb="9">
      <t>ツヅ</t>
    </rPh>
    <rPh sb="13" eb="14">
      <t>ウエ</t>
    </rPh>
    <rPh sb="16" eb="17">
      <t>ナヤ</t>
    </rPh>
    <rPh sb="19" eb="21">
      <t>ソウダン</t>
    </rPh>
    <rPh sb="22" eb="23">
      <t>ノ</t>
    </rPh>
    <rPh sb="24" eb="26">
      <t>ジョゲン</t>
    </rPh>
    <rPh sb="33" eb="36">
      <t>ケイゾクテキ</t>
    </rPh>
    <rPh sb="37" eb="39">
      <t>シエン</t>
    </rPh>
    <rPh sb="41" eb="43">
      <t>セイド</t>
    </rPh>
    <rPh sb="44" eb="46">
      <t>ドウニュウ</t>
    </rPh>
    <phoneticPr fontId="2"/>
  </si>
  <si>
    <t>これまで女性が就いていなかった役職や職務に積極的に女性を登用する</t>
    <rPh sb="4" eb="6">
      <t>ジョセイ</t>
    </rPh>
    <rPh sb="7" eb="8">
      <t>ツ</t>
    </rPh>
    <rPh sb="15" eb="17">
      <t>ヤクショク</t>
    </rPh>
    <rPh sb="18" eb="20">
      <t>ショクム</t>
    </rPh>
    <rPh sb="21" eb="24">
      <t>セッキョクテキ</t>
    </rPh>
    <rPh sb="25" eb="27">
      <t>ジョセイ</t>
    </rPh>
    <rPh sb="28" eb="30">
      <t>トウヨウ</t>
    </rPh>
    <phoneticPr fontId="2"/>
  </si>
  <si>
    <t>昇給基準・人事評価の見直しを行う</t>
    <rPh sb="0" eb="4">
      <t>ショウキュウキジュン</t>
    </rPh>
    <rPh sb="5" eb="9">
      <t>ジンジヒョウカ</t>
    </rPh>
    <rPh sb="10" eb="12">
      <t>ミナオ</t>
    </rPh>
    <rPh sb="14" eb="15">
      <t>オコナ</t>
    </rPh>
    <phoneticPr fontId="2"/>
  </si>
  <si>
    <t>3歳以上の子を対象とした短時間勤務制度の導入など、子育て支援対策を充実させる</t>
    <rPh sb="1" eb="4">
      <t>サイイジョウ</t>
    </rPh>
    <rPh sb="5" eb="6">
      <t>コ</t>
    </rPh>
    <rPh sb="7" eb="9">
      <t>タイショウ</t>
    </rPh>
    <rPh sb="12" eb="19">
      <t>タンジカンキンムセイド</t>
    </rPh>
    <rPh sb="20" eb="22">
      <t>ドウニュウ</t>
    </rPh>
    <rPh sb="25" eb="27">
      <t>コソダ</t>
    </rPh>
    <rPh sb="28" eb="32">
      <t>シエンタイサク</t>
    </rPh>
    <rPh sb="33" eb="35">
      <t>ジュウジツ</t>
    </rPh>
    <phoneticPr fontId="2"/>
  </si>
  <si>
    <t>育児や介護による退職者を再雇用する制度をつくる</t>
    <rPh sb="0" eb="2">
      <t>イクジ</t>
    </rPh>
    <rPh sb="3" eb="5">
      <t>カイゴ</t>
    </rPh>
    <rPh sb="8" eb="11">
      <t>タイショクシャ</t>
    </rPh>
    <rPh sb="12" eb="15">
      <t>サイコヨウ</t>
    </rPh>
    <rPh sb="17" eb="19">
      <t>セイド</t>
    </rPh>
    <phoneticPr fontId="2"/>
  </si>
  <si>
    <t>※その他…子を預けられる環境づくり(保育園、病院保育など)　等</t>
    <rPh sb="3" eb="4">
      <t>タ</t>
    </rPh>
    <rPh sb="5" eb="6">
      <t>コ</t>
    </rPh>
    <rPh sb="7" eb="8">
      <t>アズ</t>
    </rPh>
    <rPh sb="12" eb="14">
      <t>カンキョウ</t>
    </rPh>
    <rPh sb="18" eb="21">
      <t>ホイクエン</t>
    </rPh>
    <rPh sb="22" eb="26">
      <t>ビョウインホイク</t>
    </rPh>
    <rPh sb="30" eb="31">
      <t>トウ</t>
    </rPh>
    <phoneticPr fontId="2"/>
  </si>
  <si>
    <t>表５－６　女性管理職およびリーダーが少ない理由（複数回答）</t>
    <rPh sb="0" eb="1">
      <t>ヒョウ</t>
    </rPh>
    <rPh sb="5" eb="10">
      <t>ジョセイカンリショク</t>
    </rPh>
    <rPh sb="18" eb="19">
      <t>スク</t>
    </rPh>
    <rPh sb="21" eb="23">
      <t>リユウ</t>
    </rPh>
    <rPh sb="24" eb="26">
      <t>フクスウ</t>
    </rPh>
    <rPh sb="26" eb="28">
      <t>カイトウ</t>
    </rPh>
    <phoneticPr fontId="2"/>
  </si>
  <si>
    <t>女性本人が希望しない</t>
    <rPh sb="0" eb="4">
      <t>ジョセイホンニン</t>
    </rPh>
    <rPh sb="5" eb="7">
      <t>キボウ</t>
    </rPh>
    <phoneticPr fontId="2"/>
  </si>
  <si>
    <t>管理職は長時間労働になることが多い</t>
    <rPh sb="0" eb="3">
      <t>カンリショク</t>
    </rPh>
    <rPh sb="4" eb="9">
      <t>チョウジカンロウドウ</t>
    </rPh>
    <rPh sb="15" eb="16">
      <t>オオ</t>
    </rPh>
    <phoneticPr fontId="2"/>
  </si>
  <si>
    <t>転居を伴う転勤がある</t>
    <rPh sb="0" eb="2">
      <t>テンキョ</t>
    </rPh>
    <rPh sb="3" eb="4">
      <t>トモナ</t>
    </rPh>
    <rPh sb="5" eb="7">
      <t>テンキン</t>
    </rPh>
    <phoneticPr fontId="2"/>
  </si>
  <si>
    <t>そもそも女性社員の比率が女性管理職および
リーダーの比率以下で
ある</t>
    <rPh sb="4" eb="8">
      <t>ジョセイシャイン</t>
    </rPh>
    <rPh sb="9" eb="11">
      <t>ヒリツ</t>
    </rPh>
    <rPh sb="12" eb="17">
      <t>ジョセイカンリショク</t>
    </rPh>
    <rPh sb="26" eb="30">
      <t>ヒリツイカ</t>
    </rPh>
    <phoneticPr fontId="2"/>
  </si>
  <si>
    <t>知識・経験・能力が
管理職になるまでの基準に達していない</t>
    <rPh sb="0" eb="2">
      <t>チシキ</t>
    </rPh>
    <rPh sb="3" eb="5">
      <t>ケイケン</t>
    </rPh>
    <rPh sb="6" eb="8">
      <t>ノウリョク</t>
    </rPh>
    <rPh sb="10" eb="13">
      <t>カンリショク</t>
    </rPh>
    <rPh sb="19" eb="21">
      <t>キジュン</t>
    </rPh>
    <rPh sb="22" eb="23">
      <t>タッ</t>
    </rPh>
    <phoneticPr fontId="2"/>
  </si>
  <si>
    <t>女性が管理職になると
周囲の社員がやりにくい</t>
    <rPh sb="0" eb="2">
      <t>ジョセイ</t>
    </rPh>
    <rPh sb="3" eb="6">
      <t>カンリショク</t>
    </rPh>
    <rPh sb="11" eb="13">
      <t>シュウイ</t>
    </rPh>
    <rPh sb="14" eb="16">
      <t>シャイン</t>
    </rPh>
    <phoneticPr fontId="2"/>
  </si>
  <si>
    <t>女性管理職の前例が
ない</t>
    <rPh sb="0" eb="5">
      <t>ジョセイカンリショク</t>
    </rPh>
    <rPh sb="6" eb="8">
      <t>ゼンレイ</t>
    </rPh>
    <phoneticPr fontId="2"/>
  </si>
  <si>
    <t>女性の多くが管理職に
なる前に退職する</t>
    <rPh sb="0" eb="2">
      <t>ジョセイ</t>
    </rPh>
    <rPh sb="3" eb="4">
      <t>オオ</t>
    </rPh>
    <rPh sb="6" eb="9">
      <t>カンリショク</t>
    </rPh>
    <rPh sb="13" eb="14">
      <t>マエ</t>
    </rPh>
    <rPh sb="15" eb="17">
      <t>タイショク</t>
    </rPh>
    <phoneticPr fontId="2"/>
  </si>
  <si>
    <t>※その他…女性の採用が少ない　等</t>
    <rPh sb="3" eb="4">
      <t>タ</t>
    </rPh>
    <rPh sb="5" eb="7">
      <t>ジョセイ</t>
    </rPh>
    <rPh sb="8" eb="10">
      <t>サイヨウ</t>
    </rPh>
    <rPh sb="11" eb="12">
      <t>スク</t>
    </rPh>
    <rPh sb="15" eb="16">
      <t>トウ</t>
    </rPh>
    <phoneticPr fontId="2"/>
  </si>
  <si>
    <t>表５－３　新たに管理職となった女性の状況</t>
    <rPh sb="0" eb="1">
      <t>ヒョウ</t>
    </rPh>
    <rPh sb="5" eb="6">
      <t>アラ</t>
    </rPh>
    <rPh sb="8" eb="10">
      <t>カンリ</t>
    </rPh>
    <rPh sb="10" eb="11">
      <t>ショク</t>
    </rPh>
    <rPh sb="15" eb="17">
      <t>ジョセイ</t>
    </rPh>
    <rPh sb="18" eb="20">
      <t>ジョウキョウ</t>
    </rPh>
    <phoneticPr fontId="2"/>
  </si>
  <si>
    <t>新たに管理職となった女性の状況</t>
    <phoneticPr fontId="2"/>
  </si>
  <si>
    <t>表５－４</t>
    <rPh sb="0" eb="1">
      <t>ヒョウ</t>
    </rPh>
    <phoneticPr fontId="2"/>
  </si>
  <si>
    <t>表５－４　新たにリーダーとなった女性の状況</t>
    <rPh sb="0" eb="1">
      <t>ヒョウ</t>
    </rPh>
    <rPh sb="5" eb="6">
      <t>アラ</t>
    </rPh>
    <rPh sb="16" eb="18">
      <t>ジョセイ</t>
    </rPh>
    <rPh sb="19" eb="21">
      <t>ジョウキョウ</t>
    </rPh>
    <phoneticPr fontId="2"/>
  </si>
  <si>
    <t>新たにリーダーとなった女性の状況</t>
    <phoneticPr fontId="2"/>
  </si>
  <si>
    <t>表５－５</t>
    <rPh sb="0" eb="1">
      <t>ヒョウ</t>
    </rPh>
    <phoneticPr fontId="2"/>
  </si>
  <si>
    <t>女性管理職およびリーダーを増やすための方法</t>
    <phoneticPr fontId="2"/>
  </si>
  <si>
    <t>表５－６</t>
    <rPh sb="0" eb="1">
      <t>ヒョウ</t>
    </rPh>
    <phoneticPr fontId="2"/>
  </si>
  <si>
    <t>女性管理職およびリーダーが少ない理由</t>
    <phoneticPr fontId="2"/>
  </si>
  <si>
    <t>表５－７</t>
    <rPh sb="0" eb="1">
      <t>ヒョウ</t>
    </rPh>
    <phoneticPr fontId="2"/>
  </si>
  <si>
    <t>表１２－１　無期転換ルールに該当する非正規従業員の人数</t>
    <rPh sb="0" eb="1">
      <t>ヒョウ</t>
    </rPh>
    <rPh sb="6" eb="8">
      <t>ムキ</t>
    </rPh>
    <rPh sb="8" eb="10">
      <t>テンカン</t>
    </rPh>
    <rPh sb="14" eb="16">
      <t>ガイトウ</t>
    </rPh>
    <rPh sb="18" eb="19">
      <t>ヒ</t>
    </rPh>
    <rPh sb="19" eb="21">
      <t>セイキ</t>
    </rPh>
    <rPh sb="21" eb="24">
      <t>ジュウギョウイン</t>
    </rPh>
    <rPh sb="25" eb="27">
      <t>ニンズウ</t>
    </rPh>
    <phoneticPr fontId="2"/>
  </si>
  <si>
    <t>（単位：社、人）</t>
    <rPh sb="1" eb="3">
      <t>ﾀﾝｲ</t>
    </rPh>
    <rPh sb="4" eb="5">
      <t>ｼｬ</t>
    </rPh>
    <rPh sb="6" eb="7">
      <t>ﾆﾝ</t>
    </rPh>
    <phoneticPr fontId="2" type="halfwidthKatakana"/>
  </si>
  <si>
    <t>表５－７　平均勤続年数の状況</t>
    <rPh sb="0" eb="1">
      <t>ヒョウ</t>
    </rPh>
    <rPh sb="5" eb="7">
      <t>ヘイキン</t>
    </rPh>
    <rPh sb="7" eb="9">
      <t>キンゾク</t>
    </rPh>
    <rPh sb="9" eb="11">
      <t>ネンスウ</t>
    </rPh>
    <rPh sb="12" eb="14">
      <t>ジョウキョウ</t>
    </rPh>
    <phoneticPr fontId="2"/>
  </si>
  <si>
    <t>無期転換ルールに該当する非正規従業員の人数</t>
    <phoneticPr fontId="2"/>
  </si>
  <si>
    <t>表１２－１　</t>
    <phoneticPr fontId="2"/>
  </si>
  <si>
    <t>表１２－４</t>
    <rPh sb="0" eb="1">
      <t>ヒョウ</t>
    </rPh>
    <phoneticPr fontId="2"/>
  </si>
  <si>
    <t>表１２－２　非正規従業員の正規従業員への転換実績（パートタイム労働者）</t>
    <rPh sb="0" eb="1">
      <t>ヒョウ</t>
    </rPh>
    <rPh sb="6" eb="7">
      <t>ヒ</t>
    </rPh>
    <rPh sb="7" eb="9">
      <t>セイキ</t>
    </rPh>
    <rPh sb="9" eb="12">
      <t>ジュウギョウイン</t>
    </rPh>
    <rPh sb="13" eb="15">
      <t>セイキ</t>
    </rPh>
    <rPh sb="15" eb="18">
      <t>ジュウギョウイン</t>
    </rPh>
    <rPh sb="20" eb="22">
      <t>テンカン</t>
    </rPh>
    <rPh sb="22" eb="24">
      <t>ジッセキ</t>
    </rPh>
    <rPh sb="31" eb="34">
      <t>ロウドウシャ</t>
    </rPh>
    <phoneticPr fontId="2"/>
  </si>
  <si>
    <t>表１２－３　非正規従業員の正規従業員への転換実績（派遣）</t>
    <rPh sb="0" eb="1">
      <t>ヒョウ</t>
    </rPh>
    <rPh sb="6" eb="7">
      <t>ヒ</t>
    </rPh>
    <rPh sb="7" eb="9">
      <t>セイキ</t>
    </rPh>
    <rPh sb="9" eb="12">
      <t>ジュウギョウイン</t>
    </rPh>
    <rPh sb="13" eb="15">
      <t>セイキ</t>
    </rPh>
    <rPh sb="15" eb="18">
      <t>ジュウギョウイン</t>
    </rPh>
    <rPh sb="20" eb="22">
      <t>テンカン</t>
    </rPh>
    <rPh sb="22" eb="24">
      <t>ジッセキ</t>
    </rPh>
    <rPh sb="25" eb="27">
      <t>ハケン</t>
    </rPh>
    <phoneticPr fontId="2"/>
  </si>
  <si>
    <t>表１２－４　非正規従業員の正規従業員への転換実績（その他）</t>
    <rPh sb="0" eb="1">
      <t>ヒョウ</t>
    </rPh>
    <rPh sb="6" eb="7">
      <t>ヒ</t>
    </rPh>
    <rPh sb="7" eb="9">
      <t>セイキ</t>
    </rPh>
    <rPh sb="9" eb="12">
      <t>ジュウギョウイン</t>
    </rPh>
    <rPh sb="13" eb="15">
      <t>セイキ</t>
    </rPh>
    <rPh sb="15" eb="18">
      <t>ジュウギョウイン</t>
    </rPh>
    <rPh sb="20" eb="22">
      <t>テンカン</t>
    </rPh>
    <rPh sb="22" eb="24">
      <t>ジッセキ</t>
    </rPh>
    <rPh sb="27" eb="28">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</si>
</sst>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000%"/>
    <numFmt numFmtId="178" formatCode="0_);[Red]\(0\)"/>
    <numFmt numFmtId="179" formatCode="0.0_ "/>
    <numFmt numFmtId="180" formatCode="0_ "/>
    <numFmt numFmtId="181" formatCode="#,##0.00_ ;[Red]\-#,##0.00\ "/>
    <numFmt numFmtId="182" formatCode="#,##0_ "/>
    <numFmt numFmtId="183" formatCode="#,##0.00_ "/>
    <numFmt numFmtId="184" formatCode="0.00_ "/>
    <numFmt numFmtId="185" formatCode="0.00_ ;[Red]\-0.00\ "/>
    <numFmt numFmtId="186" formatCode="#,##0_);[Red]\(#,##0\)"/>
    <numFmt numFmtId="187" formatCode="0.00_);[Red]\(0.00\)"/>
    <numFmt numFmtId="188" formatCode="0.000000000000000000"/>
    <numFmt numFmtId="189" formatCode="0.0_);[Red]\(0.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b/>
      <sz val="11"/>
      <name val="ＭＳ Ｐ明朝"/>
      <family val="1"/>
      <charset val="128"/>
    </font>
    <font>
      <sz val="9.5"/>
      <name val="ＭＳ Ｐ明朝"/>
      <family val="1"/>
      <charset val="128"/>
    </font>
    <font>
      <i/>
      <sz val="10"/>
      <name val="ＭＳ Ｐ明朝"/>
      <family val="1"/>
      <charset val="128"/>
    </font>
    <font>
      <sz val="12"/>
      <name val="ＭＳ Ｐ明朝"/>
      <family val="1"/>
      <charset val="128"/>
    </font>
    <font>
      <sz val="11"/>
      <color indexed="9"/>
      <name val="ＭＳ Ｐ明朝"/>
      <family val="1"/>
      <charset val="128"/>
    </font>
    <font>
      <sz val="10.5"/>
      <name val="ＭＳ Ｐ明朝"/>
      <family val="1"/>
      <charset val="128"/>
    </font>
    <font>
      <sz val="8.5"/>
      <name val="ＭＳ Ｐ明朝"/>
      <family val="1"/>
      <charset val="128"/>
    </font>
    <font>
      <sz val="9"/>
      <color indexed="9"/>
      <name val="ＭＳ Ｐ明朝"/>
      <family val="1"/>
      <charset val="128"/>
    </font>
    <font>
      <sz val="10.5"/>
      <name val="Century"/>
      <family val="1"/>
    </font>
    <font>
      <sz val="10.5"/>
      <name val="ＭＳ 明朝"/>
      <family val="1"/>
      <charset val="128"/>
    </font>
    <font>
      <sz val="10"/>
      <name val="ＭＳ 明朝"/>
      <family val="1"/>
      <charset val="128"/>
    </font>
    <font>
      <sz val="8"/>
      <name val="ＭＳ 明朝"/>
      <family val="1"/>
      <charset val="128"/>
    </font>
    <font>
      <sz val="12"/>
      <name val="ＭＳ Ｐゴシック"/>
      <family val="3"/>
      <charset val="128"/>
    </font>
    <font>
      <b/>
      <sz val="12"/>
      <name val="ＭＳ Ｐ明朝"/>
      <family val="1"/>
      <charset val="128"/>
    </font>
    <font>
      <sz val="11"/>
      <color rgb="FFFF0000"/>
      <name val="ＭＳ Ｐ明朝"/>
      <family val="1"/>
      <charset val="128"/>
    </font>
    <font>
      <b/>
      <sz val="11"/>
      <name val="ＭＳ Ｐゴシック"/>
      <family val="3"/>
      <charset val="128"/>
    </font>
    <font>
      <sz val="18"/>
      <name val="ＭＳ Ｐ明朝"/>
      <family val="1"/>
      <charset val="128"/>
    </font>
    <font>
      <b/>
      <sz val="10"/>
      <name val="ＭＳ Ｐ明朝"/>
      <family val="1"/>
      <charset val="128"/>
    </font>
    <font>
      <b/>
      <sz val="8"/>
      <name val="ＭＳ Ｐ明朝"/>
      <family val="1"/>
      <charset val="128"/>
    </font>
    <font>
      <sz val="10"/>
      <name val="ＭＳ Ｐゴシック"/>
      <family val="3"/>
      <charset val="128"/>
    </font>
    <font>
      <b/>
      <sz val="10"/>
      <name val="ＭＳ Ｐゴシック"/>
      <family val="3"/>
      <charset val="128"/>
    </font>
    <font>
      <b/>
      <sz val="9"/>
      <name val="ＭＳ Ｐゴシック"/>
      <family val="3"/>
      <charset val="128"/>
    </font>
    <font>
      <b/>
      <sz val="9"/>
      <name val="ＭＳ Ｐ明朝"/>
      <family val="1"/>
      <charset val="128"/>
    </font>
    <font>
      <sz val="9"/>
      <name val="ＭＳ Ｐゴシック"/>
      <family val="3"/>
      <charset val="128"/>
    </font>
    <font>
      <sz val="20"/>
      <name val="ＭＳ Ｐ明朝"/>
      <family val="1"/>
      <charset val="128"/>
    </font>
    <font>
      <sz val="9"/>
      <name val="ＭＳ Ｐ明朝"/>
      <family val="1"/>
    </font>
    <font>
      <sz val="10"/>
      <name val="ＭＳ Ｐ明朝"/>
      <family val="1"/>
    </font>
    <font>
      <sz val="11"/>
      <name val="ＭＳ Ｐ明朝"/>
      <family val="1"/>
    </font>
    <font>
      <sz val="12"/>
      <name val="ＭＳ Ｐ明朝"/>
      <family val="1"/>
    </font>
    <font>
      <u/>
      <sz val="11"/>
      <color theme="10"/>
      <name val="ＭＳ Ｐゴシック"/>
      <family val="3"/>
      <charset val="128"/>
    </font>
    <font>
      <sz val="10"/>
      <color rgb="FFFF0000"/>
      <name val="ＭＳ Ｐ明朝"/>
      <family val="1"/>
      <charset val="128"/>
    </font>
  </fonts>
  <fills count="11">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s>
  <borders count="263">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diagonal/>
    </border>
    <border>
      <left/>
      <right/>
      <top style="medium">
        <color indexed="64"/>
      </top>
      <bottom/>
      <diagonal/>
    </border>
    <border>
      <left/>
      <right/>
      <top/>
      <bottom style="thin">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double">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top style="dotted">
        <color indexed="64"/>
      </top>
      <bottom style="dotted">
        <color indexed="64"/>
      </bottom>
      <diagonal/>
    </border>
    <border>
      <left style="thin">
        <color indexed="64"/>
      </left>
      <right/>
      <top style="double">
        <color indexed="64"/>
      </top>
      <bottom/>
      <diagonal/>
    </border>
    <border>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style="medium">
        <color indexed="64"/>
      </left>
      <right/>
      <top/>
      <bottom/>
      <diagonal/>
    </border>
    <border>
      <left/>
      <right style="thin">
        <color indexed="64"/>
      </right>
      <top style="dotted">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style="thin">
        <color indexed="64"/>
      </top>
      <bottom/>
      <diagonal/>
    </border>
    <border>
      <left style="medium">
        <color indexed="64"/>
      </left>
      <right/>
      <top style="dotted">
        <color indexed="64"/>
      </top>
      <bottom style="dotted">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medium">
        <color indexed="64"/>
      </left>
      <right/>
      <top style="double">
        <color indexed="64"/>
      </top>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bottom style="double">
        <color indexed="64"/>
      </bottom>
      <diagonal/>
    </border>
    <border>
      <left style="medium">
        <color indexed="64"/>
      </left>
      <right style="thin">
        <color indexed="64"/>
      </right>
      <top style="double">
        <color indexed="64"/>
      </top>
      <bottom style="dotted">
        <color indexed="64"/>
      </bottom>
      <diagonal/>
    </border>
    <border>
      <left/>
      <right/>
      <top style="double">
        <color indexed="64"/>
      </top>
      <bottom style="dotted">
        <color indexed="64"/>
      </bottom>
      <diagonal/>
    </border>
    <border>
      <left style="medium">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diagonal/>
    </border>
    <border>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style="double">
        <color indexed="64"/>
      </top>
      <bottom style="dotted">
        <color indexed="64"/>
      </bottom>
      <diagonal/>
    </border>
    <border>
      <left style="thin">
        <color indexed="64"/>
      </left>
      <right style="thick">
        <color indexed="64"/>
      </right>
      <top style="double">
        <color indexed="64"/>
      </top>
      <bottom style="dotted">
        <color indexed="64"/>
      </bottom>
      <diagonal/>
    </border>
    <border>
      <left style="thick">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ck">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thick">
        <color indexed="64"/>
      </left>
      <right style="thin">
        <color indexed="64"/>
      </right>
      <top style="dotted">
        <color indexed="64"/>
      </top>
      <bottom style="double">
        <color indexed="64"/>
      </bottom>
      <diagonal/>
    </border>
    <border>
      <left style="thin">
        <color indexed="64"/>
      </left>
      <right style="thick">
        <color indexed="64"/>
      </right>
      <top style="dotted">
        <color indexed="64"/>
      </top>
      <bottom style="double">
        <color indexed="64"/>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top style="double">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style="thin">
        <color indexed="64"/>
      </bottom>
      <diagonal/>
    </border>
    <border>
      <left style="thick">
        <color indexed="64"/>
      </left>
      <right/>
      <top/>
      <bottom style="dotted">
        <color indexed="64"/>
      </bottom>
      <diagonal/>
    </border>
    <border>
      <left style="thick">
        <color indexed="64"/>
      </left>
      <right/>
      <top style="dotted">
        <color indexed="64"/>
      </top>
      <bottom style="double">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style="medium">
        <color indexed="64"/>
      </left>
      <right style="thin">
        <color indexed="64"/>
      </right>
      <top style="dotted">
        <color indexed="64"/>
      </top>
      <bottom style="thick">
        <color indexed="64"/>
      </bottom>
      <diagonal/>
    </border>
    <border>
      <left style="thin">
        <color indexed="64"/>
      </left>
      <right/>
      <top style="dotted">
        <color indexed="64"/>
      </top>
      <bottom style="thick">
        <color indexed="64"/>
      </bottom>
      <diagonal/>
    </border>
    <border>
      <left/>
      <right style="thick">
        <color indexed="64"/>
      </right>
      <top style="medium">
        <color indexed="64"/>
      </top>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ck">
        <color indexed="64"/>
      </bottom>
      <diagonal/>
    </border>
    <border>
      <left/>
      <right/>
      <top style="dotted">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bottom/>
      <diagonal/>
    </border>
    <border>
      <left style="double">
        <color indexed="64"/>
      </left>
      <right style="medium">
        <color indexed="64"/>
      </right>
      <top style="double">
        <color indexed="64"/>
      </top>
      <bottom/>
      <diagonal/>
    </border>
    <border>
      <left style="double">
        <color indexed="64"/>
      </left>
      <right style="medium">
        <color indexed="64"/>
      </right>
      <top/>
      <bottom style="thin">
        <color indexed="64"/>
      </bottom>
      <diagonal/>
    </border>
    <border>
      <left style="double">
        <color indexed="64"/>
      </left>
      <right style="medium">
        <color indexed="64"/>
      </right>
      <top/>
      <bottom style="double">
        <color indexed="64"/>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style="double">
        <color indexed="64"/>
      </bottom>
      <diagonal/>
    </border>
    <border>
      <left style="medium">
        <color indexed="64"/>
      </left>
      <right/>
      <top style="dotted">
        <color indexed="64"/>
      </top>
      <bottom style="medium">
        <color indexed="64"/>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thick">
        <color indexed="64"/>
      </bottom>
      <diagonal/>
    </border>
    <border>
      <left/>
      <right style="thick">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top/>
      <bottom style="thick">
        <color indexed="64"/>
      </bottom>
      <diagonal/>
    </border>
    <border>
      <left/>
      <right style="medium">
        <color indexed="64"/>
      </right>
      <top style="thin">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dotted">
        <color indexed="64"/>
      </top>
      <bottom style="double">
        <color indexed="64"/>
      </bottom>
      <diagonal/>
    </border>
    <border>
      <left/>
      <right style="thin">
        <color indexed="64"/>
      </right>
      <top style="dotted">
        <color indexed="64"/>
      </top>
      <bottom style="thick">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diagonal/>
    </border>
    <border>
      <left/>
      <right style="thin">
        <color indexed="64"/>
      </right>
      <top style="medium">
        <color indexed="64"/>
      </top>
      <bottom/>
      <diagonal/>
    </border>
    <border>
      <left/>
      <right style="medium">
        <color indexed="64"/>
      </right>
      <top style="dotted">
        <color indexed="64"/>
      </top>
      <bottom/>
      <diagonal/>
    </border>
    <border>
      <left/>
      <right style="medium">
        <color indexed="64"/>
      </right>
      <top style="dotted">
        <color indexed="64"/>
      </top>
      <bottom style="double">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uble">
        <color indexed="64"/>
      </top>
      <bottom style="dotted">
        <color indexed="64"/>
      </bottom>
      <diagonal/>
    </border>
    <border>
      <left style="medium">
        <color indexed="64"/>
      </left>
      <right/>
      <top style="dotted">
        <color indexed="64"/>
      </top>
      <bottom/>
      <diagonal/>
    </border>
    <border>
      <left style="medium">
        <color indexed="64"/>
      </left>
      <right style="medium">
        <color indexed="64"/>
      </right>
      <top style="dotted">
        <color indexed="64"/>
      </top>
      <bottom/>
      <diagonal/>
    </border>
    <border>
      <left style="double">
        <color indexed="64"/>
      </left>
      <right style="thin">
        <color indexed="64"/>
      </right>
      <top style="thin">
        <color indexed="64"/>
      </top>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double">
        <color indexed="64"/>
      </bottom>
      <diagonal/>
    </border>
    <border>
      <left style="double">
        <color indexed="64"/>
      </left>
      <right/>
      <top style="thin">
        <color indexed="64"/>
      </top>
      <bottom/>
      <diagonal/>
    </border>
    <border>
      <left/>
      <right style="double">
        <color indexed="64"/>
      </right>
      <top style="dotted">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style="medium">
        <color indexed="64"/>
      </top>
      <bottom style="thick">
        <color indexed="64"/>
      </bottom>
      <diagonal/>
    </border>
    <border>
      <left/>
      <right style="medium">
        <color indexed="64"/>
      </right>
      <top style="thick">
        <color indexed="64"/>
      </top>
      <bottom style="medium">
        <color indexed="64"/>
      </bottom>
      <diagonal/>
    </border>
    <border>
      <left style="thick">
        <color indexed="64"/>
      </left>
      <right style="thin">
        <color indexed="64"/>
      </right>
      <top style="dotted">
        <color indexed="64"/>
      </top>
      <bottom style="medium">
        <color indexed="64"/>
      </bottom>
      <diagonal/>
    </border>
    <border>
      <left style="thin">
        <color indexed="64"/>
      </left>
      <right style="thick">
        <color indexed="64"/>
      </right>
      <top style="dotted">
        <color indexed="64"/>
      </top>
      <bottom style="medium">
        <color indexed="64"/>
      </bottom>
      <diagonal/>
    </border>
    <border>
      <left style="thick">
        <color indexed="64"/>
      </left>
      <right/>
      <top style="dotted">
        <color indexed="64"/>
      </top>
      <bottom style="medium">
        <color indexed="64"/>
      </bottom>
      <diagonal/>
    </border>
    <border>
      <left style="double">
        <color indexed="64"/>
      </left>
      <right style="medium">
        <color indexed="64"/>
      </right>
      <top style="dotted">
        <color indexed="64"/>
      </top>
      <bottom style="thin">
        <color indexed="64"/>
      </bottom>
      <diagonal/>
    </border>
    <border>
      <left/>
      <right style="thin">
        <color indexed="64"/>
      </right>
      <top/>
      <bottom style="medium">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uble">
        <color indexed="64"/>
      </bottom>
      <diagonal/>
    </border>
    <border>
      <left/>
      <right style="medium">
        <color indexed="64"/>
      </right>
      <top style="double">
        <color indexed="64"/>
      </top>
      <bottom style="dotted">
        <color indexed="64"/>
      </bottom>
      <diagonal/>
    </border>
    <border>
      <left/>
      <right style="thin">
        <color indexed="64"/>
      </right>
      <top style="medium">
        <color indexed="64"/>
      </top>
      <bottom style="thin">
        <color indexed="64"/>
      </bottom>
      <diagonal/>
    </border>
    <border>
      <left style="medium">
        <color indexed="64"/>
      </left>
      <right style="dotted">
        <color indexed="64"/>
      </right>
      <top/>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0" fontId="36" fillId="0" borderId="0" applyNumberFormat="0" applyFill="0" applyBorder="0" applyAlignment="0" applyProtection="0"/>
    <xf numFmtId="0" fontId="1" fillId="0" borderId="0"/>
    <xf numFmtId="9" fontId="1" fillId="0" borderId="0" applyFont="0" applyFill="0" applyBorder="0" applyAlignment="0" applyProtection="0"/>
  </cellStyleXfs>
  <cellXfs count="2039">
    <xf numFmtId="0" fontId="0" fillId="0" borderId="0" xfId="0"/>
    <xf numFmtId="0" fontId="3" fillId="0" borderId="0" xfId="0" applyFont="1"/>
    <xf numFmtId="0" fontId="3" fillId="0" borderId="0" xfId="0" applyFont="1" applyAlignment="1">
      <alignment horizontal="right"/>
    </xf>
    <xf numFmtId="0" fontId="3" fillId="2" borderId="1" xfId="0" applyFont="1" applyFill="1" applyBorder="1"/>
    <xf numFmtId="0" fontId="3" fillId="0" borderId="2" xfId="0" applyFont="1" applyBorder="1"/>
    <xf numFmtId="0" fontId="3" fillId="0" borderId="4" xfId="0" applyFont="1" applyBorder="1" applyAlignment="1">
      <alignment vertical="center" wrapText="1"/>
    </xf>
    <xf numFmtId="0" fontId="3" fillId="0" borderId="5" xfId="0" applyFont="1" applyBorder="1" applyAlignment="1">
      <alignment horizontal="center" vertical="center"/>
    </xf>
    <xf numFmtId="38" fontId="3" fillId="0" borderId="0" xfId="0" applyNumberFormat="1" applyFont="1"/>
    <xf numFmtId="0" fontId="3" fillId="0" borderId="7" xfId="0" applyFont="1" applyBorder="1"/>
    <xf numFmtId="0" fontId="3" fillId="0" borderId="3" xfId="0" applyFont="1" applyBorder="1"/>
    <xf numFmtId="0" fontId="3" fillId="0" borderId="9" xfId="0" applyFont="1" applyBorder="1" applyAlignment="1">
      <alignment horizontal="center" vertical="center" wrapText="1"/>
    </xf>
    <xf numFmtId="0" fontId="3" fillId="0" borderId="11" xfId="0" applyFont="1" applyBorder="1"/>
    <xf numFmtId="176" fontId="6" fillId="0" borderId="0" xfId="1" applyNumberFormat="1" applyFont="1" applyBorder="1"/>
    <xf numFmtId="0" fontId="3" fillId="3" borderId="12" xfId="0" applyFont="1" applyFill="1" applyBorder="1"/>
    <xf numFmtId="0" fontId="3" fillId="2" borderId="9" xfId="0" applyFont="1" applyFill="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justifyLastLine="1"/>
    </xf>
    <xf numFmtId="0" fontId="3" fillId="0" borderId="13" xfId="0" applyFont="1" applyBorder="1"/>
    <xf numFmtId="0" fontId="3" fillId="0" borderId="6" xfId="0" applyFont="1" applyBorder="1"/>
    <xf numFmtId="0" fontId="7" fillId="0" borderId="0" xfId="0" applyFont="1"/>
    <xf numFmtId="0" fontId="3" fillId="2" borderId="9" xfId="0" applyFont="1" applyFill="1" applyBorder="1" applyAlignment="1">
      <alignment horizontal="center" vertical="center"/>
    </xf>
    <xf numFmtId="0" fontId="3" fillId="0" borderId="15" xfId="0" applyFont="1" applyBorder="1" applyAlignment="1">
      <alignment horizontal="center" vertical="center" wrapText="1"/>
    </xf>
    <xf numFmtId="0" fontId="3" fillId="0" borderId="0" xfId="0" applyFont="1" applyAlignment="1">
      <alignment horizontal="center" vertical="distributed" textRotation="255" justifyLastLine="1"/>
    </xf>
    <xf numFmtId="0" fontId="3" fillId="0" borderId="0" xfId="0" applyFont="1" applyAlignment="1">
      <alignment horizontal="right" vertical="center"/>
    </xf>
    <xf numFmtId="176" fontId="3" fillId="0" borderId="0" xfId="1" applyNumberFormat="1" applyFont="1" applyBorder="1"/>
    <xf numFmtId="0" fontId="3" fillId="4" borderId="0" xfId="0" applyFont="1" applyFill="1"/>
    <xf numFmtId="0" fontId="10" fillId="0" borderId="0" xfId="0" applyFont="1"/>
    <xf numFmtId="0" fontId="3" fillId="0" borderId="0" xfId="0" applyFont="1" applyAlignment="1">
      <alignment horizontal="center" vertical="center" wrapText="1"/>
    </xf>
    <xf numFmtId="176" fontId="9" fillId="0" borderId="0" xfId="1" applyNumberFormat="1" applyFont="1" applyBorder="1"/>
    <xf numFmtId="0" fontId="3" fillId="5" borderId="17" xfId="0" applyFont="1" applyFill="1" applyBorder="1" applyAlignment="1">
      <alignment horizontal="left" vertical="center"/>
    </xf>
    <xf numFmtId="0" fontId="3"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3" fillId="0" borderId="9" xfId="0" applyFont="1" applyBorder="1" applyAlignment="1">
      <alignment horizontal="center"/>
    </xf>
    <xf numFmtId="38" fontId="4" fillId="0" borderId="0" xfId="0" applyNumberFormat="1" applyFont="1" applyAlignment="1">
      <alignment horizontal="right"/>
    </xf>
    <xf numFmtId="38" fontId="3" fillId="0" borderId="0" xfId="0" applyNumberFormat="1" applyFont="1" applyAlignment="1">
      <alignment horizontal="right"/>
    </xf>
    <xf numFmtId="0" fontId="3" fillId="0" borderId="4" xfId="0" applyFont="1" applyBorder="1"/>
    <xf numFmtId="0" fontId="3" fillId="0" borderId="15" xfId="0" applyFont="1" applyBorder="1"/>
    <xf numFmtId="0" fontId="3" fillId="0" borderId="18" xfId="0" applyFont="1" applyBorder="1"/>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0" fontId="3" fillId="0" borderId="3" xfId="0" applyFont="1" applyBorder="1" applyAlignment="1">
      <alignment vertical="center" wrapText="1"/>
    </xf>
    <xf numFmtId="176" fontId="3" fillId="0" borderId="0" xfId="0" applyNumberFormat="1" applyFont="1"/>
    <xf numFmtId="0" fontId="3" fillId="0" borderId="4" xfId="0" applyFont="1" applyBorder="1" applyAlignment="1">
      <alignment horizontal="center" vertical="center" wrapText="1"/>
    </xf>
    <xf numFmtId="38" fontId="4" fillId="0" borderId="34" xfId="2" applyFont="1" applyFill="1" applyBorder="1" applyAlignment="1">
      <alignment horizontal="right"/>
    </xf>
    <xf numFmtId="38" fontId="4" fillId="0" borderId="35" xfId="2" applyFont="1" applyFill="1" applyBorder="1" applyAlignment="1">
      <alignment horizontal="right"/>
    </xf>
    <xf numFmtId="0" fontId="6" fillId="0" borderId="0" xfId="0" applyFont="1" applyAlignment="1">
      <alignment horizontal="left"/>
    </xf>
    <xf numFmtId="0" fontId="12" fillId="0" borderId="44" xfId="0" applyFont="1" applyBorder="1" applyAlignment="1">
      <alignment horizontal="right"/>
    </xf>
    <xf numFmtId="0" fontId="12" fillId="0" borderId="45" xfId="0" applyFont="1" applyBorder="1" applyAlignment="1">
      <alignment horizontal="right"/>
    </xf>
    <xf numFmtId="176" fontId="3" fillId="0" borderId="4" xfId="1" applyNumberFormat="1" applyFont="1" applyBorder="1"/>
    <xf numFmtId="0" fontId="12" fillId="0" borderId="48" xfId="0" applyFont="1" applyBorder="1"/>
    <xf numFmtId="0" fontId="12" fillId="0" borderId="3" xfId="0" applyFont="1" applyBorder="1"/>
    <xf numFmtId="0" fontId="12" fillId="0" borderId="52" xfId="0" applyFont="1" applyBorder="1"/>
    <xf numFmtId="0" fontId="12" fillId="0" borderId="4" xfId="0" applyFont="1" applyBorder="1"/>
    <xf numFmtId="0" fontId="12" fillId="0" borderId="8" xfId="0" applyFont="1" applyBorder="1"/>
    <xf numFmtId="0" fontId="3" fillId="0" borderId="77" xfId="0" applyFont="1" applyBorder="1" applyAlignment="1">
      <alignment horizontal="right" wrapText="1"/>
    </xf>
    <xf numFmtId="0" fontId="3" fillId="0" borderId="77" xfId="0" applyFont="1" applyBorder="1"/>
    <xf numFmtId="0" fontId="3" fillId="0" borderId="34" xfId="0" applyFont="1" applyBorder="1" applyAlignment="1">
      <alignment horizontal="right" wrapText="1"/>
    </xf>
    <xf numFmtId="0" fontId="3" fillId="0" borderId="34" xfId="0" applyFont="1" applyBorder="1"/>
    <xf numFmtId="0" fontId="3" fillId="0" borderId="35" xfId="0" applyFont="1" applyBorder="1"/>
    <xf numFmtId="0" fontId="3" fillId="0" borderId="48" xfId="0" applyFont="1" applyBorder="1"/>
    <xf numFmtId="0" fontId="3" fillId="0" borderId="52" xfId="0" applyFont="1" applyBorder="1"/>
    <xf numFmtId="0" fontId="3" fillId="0" borderId="56" xfId="0" applyFont="1" applyBorder="1"/>
    <xf numFmtId="176" fontId="3" fillId="0" borderId="60" xfId="1" applyNumberFormat="1" applyFont="1" applyBorder="1"/>
    <xf numFmtId="176" fontId="3" fillId="0" borderId="52" xfId="1" applyNumberFormat="1" applyFont="1" applyBorder="1"/>
    <xf numFmtId="176" fontId="3" fillId="0" borderId="30" xfId="1" applyNumberFormat="1" applyFont="1" applyBorder="1"/>
    <xf numFmtId="177" fontId="6" fillId="0" borderId="10" xfId="1" applyNumberFormat="1" applyFont="1" applyBorder="1" applyAlignment="1">
      <alignment vertical="center"/>
    </xf>
    <xf numFmtId="177" fontId="6" fillId="0" borderId="5" xfId="1" applyNumberFormat="1"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5" xfId="0" applyFont="1" applyBorder="1" applyAlignment="1">
      <alignment horizontal="right" wrapText="1"/>
    </xf>
    <xf numFmtId="0" fontId="3" fillId="0" borderId="8" xfId="0" applyFont="1" applyBorder="1"/>
    <xf numFmtId="176" fontId="3" fillId="0" borderId="22" xfId="1" applyNumberFormat="1" applyFont="1" applyBorder="1"/>
    <xf numFmtId="0" fontId="3" fillId="0" borderId="82" xfId="0" applyFont="1" applyBorder="1"/>
    <xf numFmtId="0" fontId="4" fillId="0" borderId="0" xfId="0" applyFont="1" applyAlignment="1">
      <alignment horizontal="left"/>
    </xf>
    <xf numFmtId="0" fontId="8" fillId="0" borderId="0" xfId="0" applyFont="1" applyAlignment="1">
      <alignment horizontal="left"/>
    </xf>
    <xf numFmtId="0" fontId="6" fillId="0" borderId="0" xfId="0" applyFont="1" applyAlignment="1">
      <alignment horizontal="right"/>
    </xf>
    <xf numFmtId="0" fontId="6" fillId="0" borderId="7" xfId="0" applyFont="1" applyBorder="1" applyAlignment="1">
      <alignment horizontal="center" vertical="center"/>
    </xf>
    <xf numFmtId="0" fontId="6" fillId="2" borderId="9" xfId="0" applyFont="1" applyFill="1" applyBorder="1" applyAlignment="1">
      <alignment horizontal="center" vertical="center" wrapText="1"/>
    </xf>
    <xf numFmtId="0" fontId="6" fillId="3" borderId="12" xfId="0" applyFont="1" applyFill="1" applyBorder="1"/>
    <xf numFmtId="0" fontId="6" fillId="3" borderId="83" xfId="0" applyFont="1" applyFill="1" applyBorder="1"/>
    <xf numFmtId="0" fontId="6" fillId="0" borderId="1" xfId="0" applyFont="1" applyBorder="1" applyAlignment="1">
      <alignment horizontal="center" vertical="center"/>
    </xf>
    <xf numFmtId="0" fontId="6" fillId="2" borderId="84" xfId="0" applyFont="1" applyFill="1" applyBorder="1" applyAlignment="1">
      <alignment horizontal="center" vertical="center" wrapText="1"/>
    </xf>
    <xf numFmtId="0" fontId="3" fillId="0" borderId="85" xfId="0" applyFont="1" applyBorder="1"/>
    <xf numFmtId="0" fontId="3" fillId="0" borderId="85" xfId="0" applyFont="1" applyBorder="1" applyAlignment="1">
      <alignment horizontal="center" vertical="center" wrapText="1"/>
    </xf>
    <xf numFmtId="0" fontId="12" fillId="0" borderId="2" xfId="0" applyFont="1" applyBorder="1"/>
    <xf numFmtId="0" fontId="12" fillId="0" borderId="11" xfId="0" applyFont="1" applyBorder="1"/>
    <xf numFmtId="0" fontId="12" fillId="0" borderId="88" xfId="0" applyFont="1" applyBorder="1"/>
    <xf numFmtId="0" fontId="12" fillId="0" borderId="44" xfId="0" applyFont="1" applyBorder="1"/>
    <xf numFmtId="0" fontId="12" fillId="0" borderId="45" xfId="0" applyFont="1" applyBorder="1"/>
    <xf numFmtId="0" fontId="12" fillId="0" borderId="79" xfId="0" applyFont="1" applyBorder="1"/>
    <xf numFmtId="176" fontId="3" fillId="0" borderId="0" xfId="1" applyNumberFormat="1" applyFont="1"/>
    <xf numFmtId="176" fontId="3" fillId="0" borderId="0" xfId="1" applyNumberFormat="1" applyFont="1" applyAlignment="1">
      <alignment horizontal="right"/>
    </xf>
    <xf numFmtId="0" fontId="3" fillId="0" borderId="0" xfId="1" applyNumberFormat="1" applyFont="1"/>
    <xf numFmtId="0" fontId="6" fillId="0" borderId="5" xfId="0" applyFont="1" applyBorder="1" applyAlignment="1">
      <alignment horizontal="center" vertical="center" wrapText="1"/>
    </xf>
    <xf numFmtId="0" fontId="3" fillId="0" borderId="13" xfId="0" applyFont="1" applyBorder="1" applyAlignment="1">
      <alignment horizontal="center" vertical="top" wrapText="1"/>
    </xf>
    <xf numFmtId="0" fontId="6" fillId="0" borderId="17" xfId="0" applyFont="1" applyBorder="1" applyAlignment="1">
      <alignment horizontal="center" vertical="center" wrapText="1"/>
    </xf>
    <xf numFmtId="0" fontId="3" fillId="0" borderId="7" xfId="0" applyFont="1" applyBorder="1" applyAlignment="1">
      <alignment horizontal="center" vertical="top" wrapText="1"/>
    </xf>
    <xf numFmtId="176" fontId="3" fillId="0" borderId="72" xfId="1" applyNumberFormat="1" applyFont="1" applyBorder="1"/>
    <xf numFmtId="0" fontId="3" fillId="0" borderId="0" xfId="0" applyFont="1" applyAlignment="1">
      <alignment wrapText="1"/>
    </xf>
    <xf numFmtId="0" fontId="3" fillId="0" borderId="0" xfId="0" applyFont="1" applyAlignment="1">
      <alignment horizontal="right" wrapText="1"/>
    </xf>
    <xf numFmtId="0" fontId="3" fillId="0" borderId="0" xfId="0" applyFont="1" applyAlignment="1">
      <alignment horizontal="center" vertical="center" textRotation="255"/>
    </xf>
    <xf numFmtId="0" fontId="3" fillId="0" borderId="0" xfId="0" applyFont="1" applyAlignment="1">
      <alignment horizontal="center" vertical="center" textRotation="255" wrapText="1"/>
    </xf>
    <xf numFmtId="0" fontId="3" fillId="0" borderId="54"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38" fontId="4" fillId="0" borderId="101" xfId="2" applyFont="1" applyFill="1" applyBorder="1" applyAlignment="1">
      <alignment horizontal="right" wrapText="1"/>
    </xf>
    <xf numFmtId="38" fontId="4" fillId="0" borderId="34" xfId="2" applyFont="1" applyFill="1" applyBorder="1" applyAlignment="1">
      <alignment horizontal="right" wrapText="1"/>
    </xf>
    <xf numFmtId="38" fontId="4" fillId="0" borderId="102" xfId="2" applyFont="1" applyFill="1" applyBorder="1" applyAlignment="1">
      <alignment horizontal="right" wrapText="1"/>
    </xf>
    <xf numFmtId="38" fontId="4" fillId="0" borderId="103" xfId="2" applyFont="1" applyFill="1" applyBorder="1" applyAlignment="1">
      <alignment horizontal="right" wrapText="1"/>
    </xf>
    <xf numFmtId="38" fontId="4" fillId="0" borderId="104" xfId="2" applyFont="1" applyFill="1" applyBorder="1" applyAlignment="1">
      <alignment horizontal="right" wrapText="1"/>
    </xf>
    <xf numFmtId="176" fontId="5" fillId="0" borderId="22" xfId="0" applyNumberFormat="1" applyFont="1" applyBorder="1"/>
    <xf numFmtId="49" fontId="5" fillId="0" borderId="10" xfId="0" applyNumberFormat="1" applyFont="1" applyBorder="1" applyAlignment="1">
      <alignment horizontal="right"/>
    </xf>
    <xf numFmtId="38" fontId="4" fillId="0" borderId="77" xfId="2" applyFont="1" applyFill="1" applyBorder="1" applyAlignment="1">
      <alignment horizontal="right"/>
    </xf>
    <xf numFmtId="38" fontId="4" fillId="0" borderId="107" xfId="2" applyFont="1" applyFill="1" applyBorder="1" applyAlignment="1">
      <alignment horizontal="right" wrapText="1"/>
    </xf>
    <xf numFmtId="38" fontId="4" fillId="0" borderId="77" xfId="2" applyFont="1" applyFill="1" applyBorder="1" applyAlignment="1">
      <alignment horizontal="right" wrapText="1"/>
    </xf>
    <xf numFmtId="38" fontId="4" fillId="0" borderId="78" xfId="2" applyFont="1" applyFill="1" applyBorder="1" applyAlignment="1">
      <alignment horizontal="right" wrapText="1"/>
    </xf>
    <xf numFmtId="38" fontId="4" fillId="0" borderId="108" xfId="2" applyFont="1" applyFill="1" applyBorder="1" applyAlignment="1">
      <alignment horizontal="right" wrapText="1"/>
    </xf>
    <xf numFmtId="49" fontId="5" fillId="0" borderId="23" xfId="0" applyNumberFormat="1" applyFont="1" applyBorder="1" applyAlignment="1">
      <alignment horizontal="right"/>
    </xf>
    <xf numFmtId="49" fontId="5" fillId="0" borderId="24" xfId="0" applyNumberFormat="1" applyFont="1" applyBorder="1" applyAlignment="1">
      <alignment horizontal="right"/>
    </xf>
    <xf numFmtId="38" fontId="4" fillId="0" borderId="35" xfId="2" applyFont="1" applyFill="1" applyBorder="1" applyAlignment="1">
      <alignment horizontal="right" wrapText="1"/>
    </xf>
    <xf numFmtId="38" fontId="4" fillId="0" borderId="112" xfId="2" applyFont="1" applyFill="1" applyBorder="1" applyAlignment="1">
      <alignment horizontal="right" wrapText="1"/>
    </xf>
    <xf numFmtId="38" fontId="4" fillId="0" borderId="113" xfId="2" applyFont="1" applyFill="1" applyBorder="1" applyAlignment="1">
      <alignment horizontal="right" wrapText="1"/>
    </xf>
    <xf numFmtId="38" fontId="4" fillId="0" borderId="76" xfId="2" applyFont="1" applyFill="1" applyBorder="1" applyAlignment="1">
      <alignment horizontal="right" wrapText="1"/>
    </xf>
    <xf numFmtId="38" fontId="4" fillId="0" borderId="0" xfId="0" applyNumberFormat="1" applyFont="1" applyAlignment="1">
      <alignment horizontal="right" wrapText="1"/>
    </xf>
    <xf numFmtId="0" fontId="12" fillId="0" borderId="79" xfId="0" applyFont="1" applyBorder="1" applyAlignment="1">
      <alignment horizontal="right"/>
    </xf>
    <xf numFmtId="0" fontId="6" fillId="4" borderId="92" xfId="0" applyFont="1" applyFill="1" applyBorder="1"/>
    <xf numFmtId="0" fontId="3" fillId="4" borderId="12" xfId="0" applyFont="1" applyFill="1" applyBorder="1"/>
    <xf numFmtId="0" fontId="6" fillId="4" borderId="12" xfId="0" applyFont="1" applyFill="1" applyBorder="1"/>
    <xf numFmtId="0" fontId="6" fillId="4" borderId="13" xfId="0" applyFont="1" applyFill="1" applyBorder="1" applyAlignment="1">
      <alignment horizontal="center" vertical="center"/>
    </xf>
    <xf numFmtId="0" fontId="3" fillId="4" borderId="0" xfId="0" applyFont="1" applyFill="1" applyAlignment="1">
      <alignment horizontal="center" vertical="center"/>
    </xf>
    <xf numFmtId="0" fontId="6" fillId="4" borderId="0" xfId="0" applyFont="1" applyFill="1" applyAlignment="1">
      <alignment horizontal="center" vertical="center"/>
    </xf>
    <xf numFmtId="0" fontId="3" fillId="2" borderId="12" xfId="0" applyFont="1" applyFill="1" applyBorder="1"/>
    <xf numFmtId="0" fontId="6" fillId="2" borderId="83" xfId="0" applyFont="1" applyFill="1" applyBorder="1" applyAlignment="1">
      <alignment vertical="center" wrapText="1"/>
    </xf>
    <xf numFmtId="0" fontId="6" fillId="2" borderId="13" xfId="0" applyFont="1" applyFill="1" applyBorder="1" applyAlignment="1">
      <alignment vertical="center" wrapText="1"/>
    </xf>
    <xf numFmtId="0" fontId="6" fillId="2" borderId="28" xfId="0" applyFont="1" applyFill="1" applyBorder="1" applyAlignment="1">
      <alignment vertical="center"/>
    </xf>
    <xf numFmtId="0" fontId="3" fillId="0" borderId="79" xfId="0" applyFont="1" applyBorder="1"/>
    <xf numFmtId="0" fontId="3" fillId="0" borderId="45" xfId="0" applyFont="1" applyBorder="1"/>
    <xf numFmtId="0" fontId="3" fillId="0" borderId="44" xfId="0" applyFont="1" applyBorder="1"/>
    <xf numFmtId="0" fontId="3" fillId="0" borderId="0" xfId="0" applyFont="1" applyAlignment="1">
      <alignment vertical="center" wrapText="1"/>
    </xf>
    <xf numFmtId="0" fontId="12" fillId="0" borderId="120" xfId="0" applyFont="1" applyBorder="1" applyAlignment="1">
      <alignment horizontal="right"/>
    </xf>
    <xf numFmtId="176" fontId="12" fillId="0" borderId="120" xfId="0" applyNumberFormat="1" applyFont="1" applyBorder="1"/>
    <xf numFmtId="176" fontId="12" fillId="0" borderId="114" xfId="0" applyNumberFormat="1" applyFont="1" applyBorder="1"/>
    <xf numFmtId="176" fontId="12" fillId="0" borderId="121" xfId="0" applyNumberFormat="1" applyFont="1" applyBorder="1"/>
    <xf numFmtId="176" fontId="12" fillId="0" borderId="98" xfId="0" applyNumberFormat="1" applyFont="1" applyBorder="1"/>
    <xf numFmtId="0" fontId="12" fillId="0" borderId="100" xfId="0" applyFont="1" applyBorder="1" applyAlignment="1">
      <alignment horizontal="right"/>
    </xf>
    <xf numFmtId="0" fontId="12" fillId="0" borderId="95" xfId="0" applyFont="1" applyBorder="1" applyAlignment="1">
      <alignment horizontal="right"/>
    </xf>
    <xf numFmtId="176" fontId="12" fillId="0" borderId="109" xfId="0" applyNumberFormat="1" applyFont="1" applyBorder="1"/>
    <xf numFmtId="176" fontId="12" fillId="0" borderId="95" xfId="0" applyNumberFormat="1" applyFont="1" applyBorder="1"/>
    <xf numFmtId="0" fontId="3" fillId="0" borderId="78" xfId="0" applyFont="1" applyBorder="1"/>
    <xf numFmtId="0" fontId="3" fillId="0" borderId="102" xfId="0" applyFont="1" applyBorder="1"/>
    <xf numFmtId="0" fontId="3" fillId="0" borderId="0" xfId="0" applyFont="1" applyAlignment="1">
      <alignment horizontal="center" vertical="center"/>
    </xf>
    <xf numFmtId="176" fontId="3" fillId="0" borderId="60" xfId="0" applyNumberFormat="1" applyFont="1" applyBorder="1" applyAlignment="1">
      <alignment horizontal="right"/>
    </xf>
    <xf numFmtId="176" fontId="3" fillId="0" borderId="10" xfId="1" applyNumberFormat="1" applyFont="1" applyFill="1" applyBorder="1" applyAlignment="1">
      <alignment horizontal="right"/>
    </xf>
    <xf numFmtId="176" fontId="3" fillId="0" borderId="60" xfId="1" applyNumberFormat="1" applyFont="1" applyFill="1" applyBorder="1" applyAlignment="1">
      <alignment horizontal="right"/>
    </xf>
    <xf numFmtId="176" fontId="3" fillId="0" borderId="30" xfId="0" applyNumberFormat="1" applyFont="1" applyBorder="1" applyAlignment="1">
      <alignment horizontal="right"/>
    </xf>
    <xf numFmtId="176" fontId="3" fillId="0" borderId="23" xfId="1" applyNumberFormat="1" applyFont="1" applyFill="1" applyBorder="1" applyAlignment="1">
      <alignment horizontal="right"/>
    </xf>
    <xf numFmtId="176" fontId="3" fillId="0" borderId="109" xfId="0" applyNumberFormat="1" applyFont="1" applyBorder="1" applyAlignment="1">
      <alignment horizontal="right"/>
    </xf>
    <xf numFmtId="176" fontId="3" fillId="0" borderId="109" xfId="1" applyNumberFormat="1" applyFont="1" applyFill="1" applyBorder="1" applyAlignment="1">
      <alignment horizontal="right"/>
    </xf>
    <xf numFmtId="38" fontId="3" fillId="0" borderId="34" xfId="2" applyFont="1" applyFill="1" applyBorder="1" applyAlignment="1">
      <alignment horizontal="right"/>
    </xf>
    <xf numFmtId="38" fontId="3" fillId="0" borderId="35" xfId="2" applyFont="1" applyFill="1" applyBorder="1" applyAlignment="1">
      <alignment horizontal="right"/>
    </xf>
    <xf numFmtId="176" fontId="3" fillId="0" borderId="117" xfId="0" applyNumberFormat="1" applyFont="1" applyBorder="1" applyAlignment="1">
      <alignment horizontal="right"/>
    </xf>
    <xf numFmtId="176" fontId="3" fillId="0" borderId="24" xfId="1" applyNumberFormat="1" applyFont="1" applyFill="1" applyBorder="1" applyAlignment="1">
      <alignment horizontal="right"/>
    </xf>
    <xf numFmtId="176" fontId="3" fillId="0" borderId="117" xfId="1" applyNumberFormat="1" applyFont="1" applyFill="1" applyBorder="1" applyAlignment="1">
      <alignment horizontal="right"/>
    </xf>
    <xf numFmtId="38" fontId="3" fillId="0" borderId="113" xfId="2" applyFont="1" applyFill="1" applyBorder="1" applyAlignment="1">
      <alignment horizontal="right"/>
    </xf>
    <xf numFmtId="0" fontId="6" fillId="0" borderId="9" xfId="0" applyFont="1" applyBorder="1" applyAlignment="1">
      <alignment horizontal="center" vertical="center" textRotation="255" wrapText="1" shrinkToFit="1"/>
    </xf>
    <xf numFmtId="0" fontId="4" fillId="0" borderId="9" xfId="0" applyFont="1" applyBorder="1" applyAlignment="1">
      <alignment horizontal="center" vertical="center" wrapText="1"/>
    </xf>
    <xf numFmtId="38" fontId="4" fillId="0" borderId="0" xfId="2" applyFont="1" applyFill="1" applyBorder="1" applyAlignment="1">
      <alignment horizontal="right" vertical="center"/>
    </xf>
    <xf numFmtId="176" fontId="5" fillId="0" borderId="0" xfId="1" applyNumberFormat="1" applyFont="1" applyFill="1" applyBorder="1" applyAlignment="1">
      <alignment horizontal="right" vertical="center"/>
    </xf>
    <xf numFmtId="0" fontId="4" fillId="0" borderId="17" xfId="0" applyFont="1" applyBorder="1" applyAlignment="1">
      <alignment horizontal="center" vertical="center" wrapText="1"/>
    </xf>
    <xf numFmtId="176" fontId="12" fillId="0" borderId="111" xfId="0" applyNumberFormat="1" applyFont="1" applyBorder="1"/>
    <xf numFmtId="176" fontId="12" fillId="0" borderId="23" xfId="0" applyNumberFormat="1" applyFont="1" applyBorder="1"/>
    <xf numFmtId="176" fontId="12" fillId="0" borderId="96" xfId="0" applyNumberFormat="1" applyFont="1" applyBorder="1"/>
    <xf numFmtId="38" fontId="4" fillId="0" borderId="102" xfId="2" applyFont="1" applyFill="1" applyBorder="1" applyAlignment="1">
      <alignment horizontal="right"/>
    </xf>
    <xf numFmtId="38" fontId="4" fillId="0" borderId="78" xfId="2" applyFont="1" applyFill="1" applyBorder="1" applyAlignment="1">
      <alignment horizontal="right"/>
    </xf>
    <xf numFmtId="38" fontId="4" fillId="0" borderId="76" xfId="2" applyFont="1" applyFill="1" applyBorder="1" applyAlignment="1">
      <alignment horizontal="right"/>
    </xf>
    <xf numFmtId="0" fontId="3" fillId="0" borderId="123" xfId="0" applyFont="1" applyBorder="1" applyAlignment="1">
      <alignment horizontal="center" vertical="top" textRotation="255" wrapText="1"/>
    </xf>
    <xf numFmtId="0" fontId="3" fillId="0" borderId="124" xfId="0" applyFont="1" applyBorder="1" applyAlignment="1">
      <alignment wrapText="1"/>
    </xf>
    <xf numFmtId="0" fontId="3" fillId="0" borderId="125" xfId="0" applyFont="1" applyBorder="1" applyAlignment="1">
      <alignment wrapText="1"/>
    </xf>
    <xf numFmtId="0" fontId="3" fillId="0" borderId="126" xfId="0" applyFont="1" applyBorder="1" applyAlignment="1">
      <alignment horizontal="center" vertical="top" textRotation="255" wrapText="1"/>
    </xf>
    <xf numFmtId="0" fontId="3" fillId="0" borderId="127" xfId="0" applyFont="1" applyBorder="1" applyAlignment="1">
      <alignment wrapText="1"/>
    </xf>
    <xf numFmtId="0" fontId="3" fillId="0" borderId="127" xfId="0" applyFont="1" applyBorder="1" applyAlignment="1">
      <alignment horizontal="center" vertical="center" textRotation="255" wrapText="1"/>
    </xf>
    <xf numFmtId="0" fontId="3" fillId="0" borderId="128" xfId="0" applyFont="1" applyBorder="1" applyAlignment="1">
      <alignment horizontal="center" vertical="center" textRotation="255" wrapText="1"/>
    </xf>
    <xf numFmtId="38" fontId="4" fillId="0" borderId="129" xfId="2" applyFont="1" applyFill="1" applyBorder="1" applyAlignment="1">
      <alignment horizontal="right" wrapText="1"/>
    </xf>
    <xf numFmtId="38" fontId="4" fillId="0" borderId="130" xfId="2" applyFont="1" applyFill="1" applyBorder="1" applyAlignment="1">
      <alignment horizontal="right" wrapText="1"/>
    </xf>
    <xf numFmtId="38" fontId="4" fillId="0" borderId="135" xfId="2" applyFont="1" applyFill="1" applyBorder="1" applyAlignment="1">
      <alignment horizontal="right" wrapText="1"/>
    </xf>
    <xf numFmtId="38" fontId="4" fillId="0" borderId="136" xfId="2" applyFont="1" applyFill="1" applyBorder="1" applyAlignment="1">
      <alignment horizontal="right" wrapText="1"/>
    </xf>
    <xf numFmtId="38" fontId="4" fillId="0" borderId="139" xfId="2" applyFont="1" applyFill="1" applyBorder="1" applyAlignment="1">
      <alignment horizontal="right" wrapText="1"/>
    </xf>
    <xf numFmtId="38" fontId="4" fillId="0" borderId="140" xfId="2" applyFont="1" applyFill="1" applyBorder="1" applyAlignment="1">
      <alignment horizontal="right" wrapText="1"/>
    </xf>
    <xf numFmtId="0" fontId="3" fillId="0" borderId="146" xfId="0" applyFont="1" applyBorder="1" applyAlignment="1">
      <alignment wrapText="1"/>
    </xf>
    <xf numFmtId="0" fontId="3" fillId="0" borderId="124" xfId="0" applyFont="1" applyBorder="1" applyAlignment="1">
      <alignment horizontal="right" wrapText="1"/>
    </xf>
    <xf numFmtId="0" fontId="3" fillId="0" borderId="146" xfId="0" applyFont="1" applyBorder="1"/>
    <xf numFmtId="0" fontId="3" fillId="0" borderId="147" xfId="0" applyFont="1" applyBorder="1"/>
    <xf numFmtId="38" fontId="4" fillId="0" borderId="148" xfId="2" applyFont="1" applyFill="1" applyBorder="1" applyAlignment="1">
      <alignment horizontal="right" wrapText="1"/>
    </xf>
    <xf numFmtId="38" fontId="4" fillId="0" borderId="149" xfId="2" applyFont="1" applyFill="1" applyBorder="1" applyAlignment="1">
      <alignment horizontal="right"/>
    </xf>
    <xf numFmtId="38" fontId="4" fillId="0" borderId="153" xfId="2" applyFont="1" applyFill="1" applyBorder="1" applyAlignment="1">
      <alignment horizontal="right" wrapText="1"/>
    </xf>
    <xf numFmtId="38" fontId="4" fillId="0" borderId="136" xfId="2" applyFont="1" applyFill="1" applyBorder="1" applyAlignment="1">
      <alignment horizontal="right"/>
    </xf>
    <xf numFmtId="38" fontId="4" fillId="0" borderId="130" xfId="2" applyFont="1" applyFill="1" applyBorder="1" applyAlignment="1">
      <alignment horizontal="right"/>
    </xf>
    <xf numFmtId="38" fontId="4" fillId="0" borderId="156" xfId="2" applyFont="1" applyFill="1" applyBorder="1" applyAlignment="1">
      <alignment horizontal="right" wrapText="1"/>
    </xf>
    <xf numFmtId="38" fontId="4" fillId="0" borderId="140" xfId="2" applyFont="1" applyFill="1" applyBorder="1" applyAlignment="1">
      <alignment horizontal="right"/>
    </xf>
    <xf numFmtId="0" fontId="3" fillId="2" borderId="92" xfId="0" applyFont="1" applyFill="1" applyBorder="1" applyAlignment="1">
      <alignment horizontal="center" vertical="top" textRotation="255" wrapText="1"/>
    </xf>
    <xf numFmtId="0" fontId="3" fillId="2" borderId="12" xfId="0" applyFont="1" applyFill="1" applyBorder="1" applyAlignment="1">
      <alignment wrapText="1"/>
    </xf>
    <xf numFmtId="0" fontId="3" fillId="2" borderId="85" xfId="0" applyFont="1" applyFill="1" applyBorder="1" applyAlignment="1">
      <alignment horizontal="center" vertical="top" textRotation="255" wrapText="1"/>
    </xf>
    <xf numFmtId="0" fontId="3" fillId="2" borderId="0" xfId="0" applyFont="1" applyFill="1" applyAlignment="1">
      <alignment horizontal="center" vertical="center" textRotation="255" wrapText="1"/>
    </xf>
    <xf numFmtId="0" fontId="3" fillId="2" borderId="13" xfId="0" applyFont="1" applyFill="1" applyBorder="1" applyAlignment="1">
      <alignment horizontal="center" vertical="center" textRotation="255" wrapText="1"/>
    </xf>
    <xf numFmtId="0" fontId="3" fillId="3" borderId="7" xfId="0" applyFont="1" applyFill="1" applyBorder="1" applyAlignment="1">
      <alignment horizontal="center" vertical="top" textRotation="255"/>
    </xf>
    <xf numFmtId="0" fontId="3" fillId="3" borderId="1" xfId="0" applyFont="1" applyFill="1" applyBorder="1" applyAlignment="1">
      <alignment horizontal="right"/>
    </xf>
    <xf numFmtId="0" fontId="3" fillId="3" borderId="6" xfId="0" applyFont="1" applyFill="1" applyBorder="1" applyAlignment="1">
      <alignment horizontal="center" vertical="top" textRotation="255"/>
    </xf>
    <xf numFmtId="0" fontId="3" fillId="3" borderId="0" xfId="0" applyFont="1" applyFill="1" applyAlignment="1">
      <alignment horizontal="center" vertical="center" textRotation="255"/>
    </xf>
    <xf numFmtId="0" fontId="3" fillId="3" borderId="13" xfId="0" applyFont="1" applyFill="1" applyBorder="1" applyAlignment="1">
      <alignment horizontal="center" vertical="center" textRotation="255"/>
    </xf>
    <xf numFmtId="0" fontId="3" fillId="3" borderId="1" xfId="0" applyFont="1" applyFill="1" applyBorder="1" applyAlignment="1">
      <alignment wrapText="1"/>
    </xf>
    <xf numFmtId="0" fontId="3" fillId="3" borderId="1" xfId="0" applyFont="1" applyFill="1" applyBorder="1" applyAlignment="1">
      <alignment horizontal="right" wrapText="1"/>
    </xf>
    <xf numFmtId="0" fontId="3" fillId="3" borderId="1" xfId="0" applyFont="1" applyFill="1" applyBorder="1"/>
    <xf numFmtId="0" fontId="3" fillId="3" borderId="2" xfId="0" applyFont="1" applyFill="1" applyBorder="1"/>
    <xf numFmtId="0" fontId="3" fillId="2" borderId="162" xfId="0" applyFont="1" applyFill="1" applyBorder="1"/>
    <xf numFmtId="0" fontId="3" fillId="2" borderId="0" xfId="0" applyFont="1" applyFill="1" applyAlignment="1">
      <alignment horizontal="center" vertical="center" textRotation="255"/>
    </xf>
    <xf numFmtId="0" fontId="3" fillId="2" borderId="127"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28" xfId="0" applyFont="1" applyFill="1" applyBorder="1" applyAlignment="1">
      <alignment horizontal="center" vertical="center" textRotation="255"/>
    </xf>
    <xf numFmtId="0" fontId="3" fillId="2" borderId="12" xfId="0" applyFont="1" applyFill="1" applyBorder="1" applyAlignment="1">
      <alignment horizontal="center" vertical="top" textRotation="255" wrapText="1"/>
    </xf>
    <xf numFmtId="0" fontId="3" fillId="2" borderId="83" xfId="0" applyFont="1" applyFill="1" applyBorder="1" applyAlignment="1">
      <alignment wrapText="1"/>
    </xf>
    <xf numFmtId="38" fontId="4" fillId="0" borderId="119" xfId="2" applyFont="1" applyFill="1" applyBorder="1" applyAlignment="1">
      <alignment horizontal="right" wrapText="1"/>
    </xf>
    <xf numFmtId="38" fontId="4" fillId="0" borderId="163" xfId="2" applyFont="1" applyFill="1" applyBorder="1" applyAlignment="1">
      <alignment horizontal="right" wrapText="1"/>
    </xf>
    <xf numFmtId="38" fontId="4" fillId="0" borderId="164" xfId="2" applyFont="1" applyFill="1" applyBorder="1" applyAlignment="1">
      <alignment horizontal="right" wrapText="1"/>
    </xf>
    <xf numFmtId="0" fontId="3" fillId="0" borderId="7" xfId="0" applyFont="1" applyBorder="1" applyAlignment="1">
      <alignment horizontal="center" vertical="top" textRotation="255"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50" xfId="0" applyFont="1" applyBorder="1" applyAlignment="1">
      <alignment horizontal="center" vertical="center" textRotation="255" wrapText="1"/>
    </xf>
    <xf numFmtId="176" fontId="3" fillId="0" borderId="81" xfId="1" applyNumberFormat="1" applyFont="1" applyBorder="1"/>
    <xf numFmtId="176" fontId="3" fillId="0" borderId="6" xfId="1" applyNumberFormat="1" applyFont="1" applyBorder="1"/>
    <xf numFmtId="0" fontId="3" fillId="0" borderId="7" xfId="0" applyFont="1" applyBorder="1" applyAlignment="1">
      <alignment vertical="center"/>
    </xf>
    <xf numFmtId="0" fontId="3" fillId="0" borderId="81" xfId="0" applyFont="1" applyBorder="1" applyAlignment="1">
      <alignment horizontal="right" vertical="center" wrapText="1"/>
    </xf>
    <xf numFmtId="0" fontId="3" fillId="0" borderId="15" xfId="0" applyFont="1" applyBorder="1" applyAlignment="1">
      <alignment vertical="center"/>
    </xf>
    <xf numFmtId="0" fontId="3" fillId="4" borderId="12"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83" xfId="0" applyFont="1" applyFill="1" applyBorder="1" applyAlignment="1">
      <alignment horizontal="center" vertical="center"/>
    </xf>
    <xf numFmtId="0" fontId="3" fillId="0" borderId="102" xfId="0" applyFont="1" applyBorder="1" applyAlignment="1">
      <alignment horizontal="right"/>
    </xf>
    <xf numFmtId="0" fontId="3" fillId="0" borderId="78" xfId="0" applyFont="1" applyBorder="1" applyAlignment="1">
      <alignment horizontal="right" wrapText="1"/>
    </xf>
    <xf numFmtId="0" fontId="3" fillId="0" borderId="102" xfId="0" applyFont="1" applyBorder="1" applyAlignment="1">
      <alignment horizontal="right" wrapText="1"/>
    </xf>
    <xf numFmtId="0" fontId="6" fillId="0" borderId="27" xfId="0" applyFont="1" applyBorder="1" applyAlignment="1">
      <alignment horizontal="center" vertical="center" wrapText="1"/>
    </xf>
    <xf numFmtId="0" fontId="4" fillId="2" borderId="84" xfId="0" applyFont="1" applyFill="1" applyBorder="1" applyAlignment="1">
      <alignment horizontal="center" vertical="center" wrapText="1"/>
    </xf>
    <xf numFmtId="0" fontId="3" fillId="0" borderId="51" xfId="0" applyFont="1" applyBorder="1"/>
    <xf numFmtId="176" fontId="3" fillId="0" borderId="75" xfId="1" applyNumberFormat="1" applyFont="1" applyBorder="1"/>
    <xf numFmtId="176" fontId="3" fillId="0" borderId="55" xfId="1" applyNumberFormat="1" applyFont="1" applyBorder="1"/>
    <xf numFmtId="0" fontId="3" fillId="0" borderId="59" xfId="0" applyFont="1" applyBorder="1"/>
    <xf numFmtId="0" fontId="3" fillId="0" borderId="55" xfId="0" applyFont="1" applyBorder="1"/>
    <xf numFmtId="0" fontId="7" fillId="5" borderId="169" xfId="0" applyFont="1" applyFill="1" applyBorder="1" applyAlignment="1">
      <alignment horizontal="center" vertical="center"/>
    </xf>
    <xf numFmtId="0" fontId="6" fillId="0" borderId="170" xfId="0" applyFont="1" applyBorder="1" applyAlignment="1">
      <alignment horizontal="center" vertical="center" wrapText="1"/>
    </xf>
    <xf numFmtId="0" fontId="3" fillId="0" borderId="92" xfId="0" applyFont="1" applyBorder="1" applyAlignment="1">
      <alignment horizontal="center" vertical="center"/>
    </xf>
    <xf numFmtId="0" fontId="3" fillId="0" borderId="12" xfId="0" applyFont="1" applyBorder="1" applyAlignment="1">
      <alignment horizontal="center" vertical="center"/>
    </xf>
    <xf numFmtId="0" fontId="3" fillId="0" borderId="107" xfId="0" applyFont="1" applyBorder="1" applyAlignment="1">
      <alignment horizontal="right" wrapText="1"/>
    </xf>
    <xf numFmtId="0" fontId="3" fillId="0" borderId="101" xfId="0" applyFont="1" applyBorder="1" applyAlignment="1">
      <alignment horizontal="right" wrapText="1"/>
    </xf>
    <xf numFmtId="0" fontId="3" fillId="0" borderId="83" xfId="0" applyFont="1" applyBorder="1" applyAlignment="1">
      <alignment horizontal="center" vertical="center"/>
    </xf>
    <xf numFmtId="0" fontId="3" fillId="0" borderId="113" xfId="0" applyFont="1" applyBorder="1" applyAlignment="1">
      <alignment horizontal="right" wrapText="1"/>
    </xf>
    <xf numFmtId="0" fontId="3" fillId="0" borderId="107" xfId="0" applyFont="1" applyBorder="1"/>
    <xf numFmtId="0" fontId="3" fillId="0" borderId="113" xfId="0" applyFont="1" applyBorder="1"/>
    <xf numFmtId="0" fontId="3" fillId="0" borderId="163" xfId="0" applyFont="1" applyBorder="1" applyAlignment="1">
      <alignment horizontal="right" wrapText="1"/>
    </xf>
    <xf numFmtId="0" fontId="3" fillId="0" borderId="119" xfId="0" applyFont="1" applyBorder="1" applyAlignment="1">
      <alignment horizontal="right" wrapText="1"/>
    </xf>
    <xf numFmtId="0" fontId="6" fillId="2" borderId="92" xfId="0" applyFont="1" applyFill="1" applyBorder="1"/>
    <xf numFmtId="0" fontId="3" fillId="0" borderId="20" xfId="0" applyFont="1" applyBorder="1" applyAlignment="1">
      <alignment horizontal="center"/>
    </xf>
    <xf numFmtId="0" fontId="3" fillId="2" borderId="27" xfId="0" applyFont="1" applyFill="1" applyBorder="1" applyAlignment="1">
      <alignment horizontal="center" vertical="center"/>
    </xf>
    <xf numFmtId="0" fontId="3" fillId="0" borderId="119" xfId="0" applyFont="1" applyBorder="1" applyAlignment="1">
      <alignment vertical="center"/>
    </xf>
    <xf numFmtId="177" fontId="6" fillId="0" borderId="46" xfId="1" applyNumberFormat="1" applyFont="1" applyBorder="1" applyAlignment="1">
      <alignment vertical="center"/>
    </xf>
    <xf numFmtId="0" fontId="3" fillId="0" borderId="164" xfId="0" applyFont="1" applyBorder="1" applyAlignment="1">
      <alignment vertical="center"/>
    </xf>
    <xf numFmtId="177" fontId="6" fillId="0" borderId="47" xfId="1" applyNumberFormat="1" applyFont="1" applyBorder="1" applyAlignment="1">
      <alignment vertical="center"/>
    </xf>
    <xf numFmtId="0" fontId="3" fillId="0" borderId="184" xfId="0" applyFont="1" applyBorder="1" applyAlignment="1">
      <alignment horizontal="center"/>
    </xf>
    <xf numFmtId="0" fontId="4" fillId="0" borderId="26" xfId="0" applyFont="1" applyBorder="1" applyAlignment="1">
      <alignment horizontal="center" vertical="center" wrapText="1"/>
    </xf>
    <xf numFmtId="0" fontId="3" fillId="0" borderId="0" xfId="0" applyFont="1" applyAlignment="1">
      <alignment horizontal="left" vertical="center" wrapText="1"/>
    </xf>
    <xf numFmtId="0" fontId="6" fillId="0" borderId="9" xfId="0" applyFont="1" applyBorder="1" applyAlignment="1">
      <alignment horizontal="center" vertical="center" wrapText="1"/>
    </xf>
    <xf numFmtId="0" fontId="3" fillId="3" borderId="83" xfId="0" applyFont="1" applyFill="1" applyBorder="1"/>
    <xf numFmtId="0" fontId="3" fillId="2" borderId="50" xfId="0" applyFont="1" applyFill="1" applyBorder="1"/>
    <xf numFmtId="0" fontId="3" fillId="0" borderId="34" xfId="0" applyFont="1" applyBorder="1" applyAlignment="1">
      <alignment horizontal="right"/>
    </xf>
    <xf numFmtId="0" fontId="3" fillId="0" borderId="10" xfId="0" applyFont="1" applyBorder="1" applyAlignment="1">
      <alignment horizontal="right"/>
    </xf>
    <xf numFmtId="0" fontId="3" fillId="0" borderId="5" xfId="0" applyFont="1" applyBorder="1" applyAlignment="1">
      <alignment horizontal="right" wrapText="1"/>
    </xf>
    <xf numFmtId="0" fontId="10" fillId="0" borderId="7" xfId="0" applyFont="1" applyBorder="1"/>
    <xf numFmtId="0" fontId="10" fillId="0" borderId="2" xfId="0" applyFont="1" applyBorder="1"/>
    <xf numFmtId="0" fontId="10" fillId="0" borderId="6" xfId="0" applyFont="1" applyBorder="1"/>
    <xf numFmtId="0" fontId="10" fillId="0" borderId="11" xfId="0" applyFont="1" applyBorder="1"/>
    <xf numFmtId="0" fontId="10" fillId="0" borderId="15" xfId="0" applyFont="1" applyBorder="1"/>
    <xf numFmtId="0" fontId="10" fillId="0" borderId="18" xfId="0" applyFont="1" applyBorder="1"/>
    <xf numFmtId="0" fontId="10" fillId="0" borderId="20" xfId="0" applyFont="1" applyBorder="1" applyAlignment="1">
      <alignment horizontal="center" vertical="center"/>
    </xf>
    <xf numFmtId="0" fontId="10" fillId="0" borderId="27" xfId="0" applyFont="1" applyBorder="1" applyAlignment="1">
      <alignment horizontal="center" vertical="center"/>
    </xf>
    <xf numFmtId="0" fontId="10" fillId="0" borderId="4" xfId="0" applyFont="1" applyBorder="1" applyAlignment="1">
      <alignment horizontal="left" vertical="center" wrapText="1"/>
    </xf>
    <xf numFmtId="176" fontId="3" fillId="0" borderId="111" xfId="1" applyNumberFormat="1" applyFont="1" applyFill="1" applyBorder="1" applyAlignment="1">
      <alignment horizontal="right"/>
    </xf>
    <xf numFmtId="0" fontId="0" fillId="2" borderId="19" xfId="0" applyFill="1" applyBorder="1" applyAlignment="1">
      <alignment horizontal="center" vertical="center" textRotation="255" wrapText="1"/>
    </xf>
    <xf numFmtId="0" fontId="0" fillId="2" borderId="26" xfId="0" applyFill="1" applyBorder="1" applyAlignment="1">
      <alignment horizontal="center" vertical="center" textRotation="255" wrapText="1"/>
    </xf>
    <xf numFmtId="38" fontId="4" fillId="0" borderId="191" xfId="2" applyFont="1" applyFill="1" applyBorder="1" applyAlignment="1">
      <alignment horizontal="right"/>
    </xf>
    <xf numFmtId="38" fontId="4" fillId="0" borderId="163" xfId="2" applyFont="1" applyFill="1" applyBorder="1" applyAlignment="1">
      <alignment horizontal="right"/>
    </xf>
    <xf numFmtId="38" fontId="4" fillId="0" borderId="119" xfId="2" applyFont="1" applyFill="1" applyBorder="1" applyAlignment="1">
      <alignment horizontal="right"/>
    </xf>
    <xf numFmtId="0" fontId="3" fillId="2" borderId="83" xfId="0" applyFont="1" applyFill="1" applyBorder="1"/>
    <xf numFmtId="0" fontId="3" fillId="2" borderId="54"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38" fontId="4" fillId="0" borderId="164" xfId="2" applyFont="1" applyFill="1" applyBorder="1" applyAlignment="1">
      <alignment horizontal="right"/>
    </xf>
    <xf numFmtId="0" fontId="3" fillId="2" borderId="0" xfId="0" applyFont="1" applyFill="1" applyAlignment="1">
      <alignment horizontal="center" vertical="top" textRotation="255" wrapText="1"/>
    </xf>
    <xf numFmtId="38" fontId="4" fillId="0" borderId="192" xfId="2" applyFont="1" applyFill="1" applyBorder="1" applyAlignment="1">
      <alignment horizontal="right" wrapText="1"/>
    </xf>
    <xf numFmtId="38" fontId="4" fillId="0" borderId="193" xfId="2" applyFont="1" applyFill="1" applyBorder="1" applyAlignment="1">
      <alignment horizontal="right" wrapText="1"/>
    </xf>
    <xf numFmtId="38" fontId="4" fillId="0" borderId="194" xfId="2" applyFont="1" applyFill="1" applyBorder="1" applyAlignment="1">
      <alignment horizontal="right" wrapText="1"/>
    </xf>
    <xf numFmtId="0" fontId="3" fillId="4" borderId="83" xfId="0" applyFont="1" applyFill="1" applyBorder="1" applyAlignment="1">
      <alignment horizontal="center" vertical="center" wrapText="1"/>
    </xf>
    <xf numFmtId="38" fontId="0" fillId="0" borderId="0" xfId="2" applyFont="1"/>
    <xf numFmtId="38" fontId="3" fillId="0" borderId="0" xfId="2" applyFont="1"/>
    <xf numFmtId="38" fontId="3" fillId="0" borderId="0" xfId="2" applyFont="1" applyBorder="1"/>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176" fontId="3" fillId="0" borderId="47" xfId="0" applyNumberFormat="1" applyFont="1" applyBorder="1" applyAlignment="1">
      <alignment horizontal="right"/>
    </xf>
    <xf numFmtId="0" fontId="3" fillId="0" borderId="82" xfId="0" applyFont="1" applyBorder="1" applyAlignment="1">
      <alignment horizontal="left" vertical="center" wrapText="1"/>
    </xf>
    <xf numFmtId="38" fontId="3" fillId="0" borderId="163" xfId="2" applyFont="1" applyFill="1" applyBorder="1" applyAlignment="1">
      <alignment horizontal="right"/>
    </xf>
    <xf numFmtId="38" fontId="3" fillId="0" borderId="119" xfId="2" applyFont="1" applyFill="1" applyBorder="1" applyAlignment="1">
      <alignment horizontal="right"/>
    </xf>
    <xf numFmtId="38" fontId="3" fillId="0" borderId="56" xfId="2" applyFont="1" applyFill="1" applyBorder="1"/>
    <xf numFmtId="38" fontId="3" fillId="0" borderId="48" xfId="2" applyFont="1" applyFill="1" applyBorder="1"/>
    <xf numFmtId="38" fontId="3" fillId="0" borderId="52" xfId="2" applyFont="1" applyFill="1" applyBorder="1"/>
    <xf numFmtId="176" fontId="3" fillId="0" borderId="114" xfId="1" applyNumberFormat="1" applyFont="1" applyFill="1" applyBorder="1" applyAlignment="1">
      <alignment horizontal="right"/>
    </xf>
    <xf numFmtId="176" fontId="3" fillId="0" borderId="200" xfId="1" applyNumberFormat="1" applyFont="1" applyFill="1" applyBorder="1"/>
    <xf numFmtId="0" fontId="3" fillId="2" borderId="201" xfId="0" applyFont="1" applyFill="1" applyBorder="1"/>
    <xf numFmtId="176" fontId="3" fillId="0" borderId="121" xfId="1" applyNumberFormat="1" applyFont="1" applyFill="1" applyBorder="1" applyAlignment="1">
      <alignment horizontal="right"/>
    </xf>
    <xf numFmtId="180" fontId="0" fillId="0" borderId="0" xfId="0" applyNumberFormat="1"/>
    <xf numFmtId="49" fontId="3" fillId="0" borderId="0" xfId="0" applyNumberFormat="1" applyFont="1" applyAlignment="1">
      <alignment horizontal="right"/>
    </xf>
    <xf numFmtId="0" fontId="3" fillId="0" borderId="0" xfId="0" applyFont="1" applyAlignment="1">
      <alignment horizontal="left" vertical="center"/>
    </xf>
    <xf numFmtId="176" fontId="3" fillId="0" borderId="115" xfId="0" applyNumberFormat="1" applyFont="1" applyBorder="1" applyAlignment="1">
      <alignment horizontal="right"/>
    </xf>
    <xf numFmtId="176" fontId="3" fillId="0" borderId="207" xfId="0" applyNumberFormat="1" applyFont="1" applyBorder="1" applyAlignment="1">
      <alignment horizontal="right"/>
    </xf>
    <xf numFmtId="176" fontId="3" fillId="0" borderId="120" xfId="0" applyNumberFormat="1" applyFont="1" applyBorder="1" applyAlignment="1">
      <alignment horizontal="right"/>
    </xf>
    <xf numFmtId="176" fontId="0" fillId="0" borderId="0" xfId="0" applyNumberFormat="1"/>
    <xf numFmtId="176" fontId="3" fillId="0" borderId="94" xfId="0" applyNumberFormat="1" applyFont="1" applyBorder="1" applyAlignment="1">
      <alignment horizontal="right"/>
    </xf>
    <xf numFmtId="176" fontId="3" fillId="0" borderId="95" xfId="0" applyNumberFormat="1" applyFont="1" applyBorder="1" applyAlignment="1">
      <alignment horizontal="right"/>
    </xf>
    <xf numFmtId="176" fontId="3" fillId="0" borderId="99" xfId="0" applyNumberFormat="1" applyFont="1" applyBorder="1" applyAlignment="1">
      <alignment horizontal="right"/>
    </xf>
    <xf numFmtId="176" fontId="3" fillId="0" borderId="182" xfId="0" applyNumberFormat="1" applyFont="1" applyBorder="1" applyAlignment="1">
      <alignment horizontal="right"/>
    </xf>
    <xf numFmtId="176" fontId="3" fillId="0" borderId="100" xfId="0" applyNumberFormat="1" applyFont="1" applyBorder="1" applyAlignment="1">
      <alignment horizontal="right"/>
    </xf>
    <xf numFmtId="176" fontId="3" fillId="0" borderId="81" xfId="0" applyNumberFormat="1" applyFont="1" applyBorder="1" applyAlignment="1">
      <alignment horizontal="right"/>
    </xf>
    <xf numFmtId="176" fontId="3" fillId="0" borderId="183" xfId="0" applyNumberFormat="1" applyFont="1" applyBorder="1" applyAlignment="1">
      <alignment horizontal="right"/>
    </xf>
    <xf numFmtId="176" fontId="3" fillId="0" borderId="97" xfId="0" applyNumberFormat="1" applyFont="1" applyBorder="1" applyAlignment="1">
      <alignment horizontal="right"/>
    </xf>
    <xf numFmtId="176" fontId="3" fillId="0" borderId="98" xfId="0" applyNumberFormat="1" applyFont="1" applyBorder="1" applyAlignment="1">
      <alignment horizontal="right"/>
    </xf>
    <xf numFmtId="0" fontId="20" fillId="0" borderId="0" xfId="0" applyFont="1"/>
    <xf numFmtId="0" fontId="19" fillId="0" borderId="0" xfId="0" applyFont="1"/>
    <xf numFmtId="0" fontId="10" fillId="0" borderId="0" xfId="0" applyFont="1" applyAlignment="1">
      <alignment horizontal="center" vertical="center" wrapText="1"/>
    </xf>
    <xf numFmtId="0" fontId="21" fillId="0" borderId="0" xfId="0" applyFont="1"/>
    <xf numFmtId="0" fontId="3" fillId="0" borderId="163" xfId="0" applyFont="1" applyBorder="1"/>
    <xf numFmtId="0" fontId="3" fillId="0" borderId="119" xfId="0" applyFont="1" applyBorder="1"/>
    <xf numFmtId="0" fontId="3" fillId="0" borderId="76" xfId="0" applyFont="1" applyBorder="1"/>
    <xf numFmtId="0" fontId="3" fillId="0" borderId="164" xfId="0" applyFont="1" applyBorder="1"/>
    <xf numFmtId="0" fontId="3" fillId="0" borderId="52" xfId="0" applyFont="1" applyBorder="1" applyAlignment="1">
      <alignment horizontal="right"/>
    </xf>
    <xf numFmtId="0" fontId="3" fillId="0" borderId="1" xfId="0" applyFont="1" applyBorder="1" applyAlignment="1">
      <alignment horizontal="center" vertical="center" wrapText="1"/>
    </xf>
    <xf numFmtId="176" fontId="3" fillId="0" borderId="114" xfId="0" applyNumberFormat="1" applyFont="1" applyBorder="1" applyAlignment="1">
      <alignment horizontal="right"/>
    </xf>
    <xf numFmtId="176" fontId="3" fillId="0" borderId="121" xfId="0" applyNumberFormat="1" applyFont="1" applyBorder="1" applyAlignment="1">
      <alignment horizontal="right"/>
    </xf>
    <xf numFmtId="0" fontId="3" fillId="4" borderId="19" xfId="0" applyFont="1" applyFill="1" applyBorder="1" applyAlignment="1">
      <alignment horizontal="center" vertical="center"/>
    </xf>
    <xf numFmtId="0" fontId="3" fillId="0" borderId="58" xfId="0" applyFont="1" applyBorder="1"/>
    <xf numFmtId="0" fontId="3" fillId="0" borderId="50" xfId="0" applyFont="1" applyBorder="1"/>
    <xf numFmtId="176" fontId="12" fillId="0" borderId="195" xfId="0" applyNumberFormat="1" applyFont="1" applyBorder="1"/>
    <xf numFmtId="176" fontId="12" fillId="0" borderId="185" xfId="0" applyNumberFormat="1" applyFont="1" applyBorder="1"/>
    <xf numFmtId="176" fontId="12" fillId="0" borderId="204" xfId="0" applyNumberFormat="1" applyFont="1" applyBorder="1"/>
    <xf numFmtId="0" fontId="12" fillId="0" borderId="107" xfId="0" applyFont="1" applyBorder="1"/>
    <xf numFmtId="184" fontId="3" fillId="0" borderId="0" xfId="1" applyNumberFormat="1" applyFont="1"/>
    <xf numFmtId="176" fontId="3" fillId="0" borderId="0" xfId="0" applyNumberFormat="1" applyFont="1" applyAlignment="1">
      <alignment horizontal="right"/>
    </xf>
    <xf numFmtId="176" fontId="3" fillId="0" borderId="0" xfId="0" applyNumberFormat="1" applyFont="1" applyAlignment="1">
      <alignment horizontal="right" wrapText="1"/>
    </xf>
    <xf numFmtId="176" fontId="3" fillId="0" borderId="0" xfId="0" applyNumberFormat="1" applyFont="1" applyAlignment="1">
      <alignment wrapText="1"/>
    </xf>
    <xf numFmtId="185" fontId="3" fillId="0" borderId="0" xfId="0" applyNumberFormat="1" applyFont="1"/>
    <xf numFmtId="176" fontId="7" fillId="0" borderId="0" xfId="0" applyNumberFormat="1" applyFont="1"/>
    <xf numFmtId="176" fontId="3" fillId="0" borderId="0" xfId="2" applyNumberFormat="1" applyFont="1"/>
    <xf numFmtId="185" fontId="7" fillId="0" borderId="0" xfId="0" applyNumberFormat="1" applyFont="1"/>
    <xf numFmtId="178" fontId="3" fillId="0" borderId="0" xfId="0" applyNumberFormat="1" applyFont="1"/>
    <xf numFmtId="186" fontId="7" fillId="0" borderId="0" xfId="0" applyNumberFormat="1" applyFont="1"/>
    <xf numFmtId="186" fontId="3" fillId="0" borderId="0" xfId="0" applyNumberFormat="1" applyFont="1"/>
    <xf numFmtId="38" fontId="3" fillId="0" borderId="0" xfId="1" applyNumberFormat="1" applyFont="1"/>
    <xf numFmtId="184" fontId="3" fillId="0" borderId="0" xfId="0" applyNumberFormat="1" applyFont="1"/>
    <xf numFmtId="181" fontId="7" fillId="0" borderId="0" xfId="0" applyNumberFormat="1" applyFont="1"/>
    <xf numFmtId="187" fontId="7" fillId="0" borderId="0" xfId="0" applyNumberFormat="1" applyFont="1"/>
    <xf numFmtId="187" fontId="3" fillId="0" borderId="0" xfId="0" applyNumberFormat="1" applyFont="1"/>
    <xf numFmtId="3" fontId="3" fillId="0" borderId="0" xfId="0" applyNumberFormat="1" applyFont="1" applyAlignment="1">
      <alignment horizontal="right"/>
    </xf>
    <xf numFmtId="3" fontId="3" fillId="0" borderId="0" xfId="0" applyNumberFormat="1" applyFont="1"/>
    <xf numFmtId="184" fontId="7" fillId="0" borderId="0" xfId="0" applyNumberFormat="1" applyFont="1"/>
    <xf numFmtId="184" fontId="7" fillId="0" borderId="0" xfId="0" applyNumberFormat="1" applyFont="1" applyAlignment="1">
      <alignment horizontal="right"/>
    </xf>
    <xf numFmtId="184" fontId="7" fillId="0" borderId="0" xfId="1" applyNumberFormat="1" applyFont="1"/>
    <xf numFmtId="184" fontId="7" fillId="0" borderId="0" xfId="0" applyNumberFormat="1" applyFont="1" applyAlignment="1">
      <alignment wrapText="1"/>
    </xf>
    <xf numFmtId="184" fontId="7" fillId="0" borderId="0" xfId="0" applyNumberFormat="1" applyFont="1" applyAlignment="1">
      <alignment horizontal="right" wrapText="1"/>
    </xf>
    <xf numFmtId="185" fontId="7" fillId="0" borderId="0" xfId="2" applyNumberFormat="1" applyFont="1"/>
    <xf numFmtId="38" fontId="7" fillId="0" borderId="0" xfId="0" applyNumberFormat="1" applyFont="1"/>
    <xf numFmtId="38" fontId="0" fillId="0" borderId="0" xfId="0" applyNumberFormat="1"/>
    <xf numFmtId="187" fontId="22" fillId="0" borderId="0" xfId="0" applyNumberFormat="1" applyFont="1"/>
    <xf numFmtId="184" fontId="22" fillId="0" borderId="0" xfId="0" applyNumberFormat="1" applyFont="1"/>
    <xf numFmtId="0" fontId="3" fillId="4" borderId="7" xfId="0" applyFont="1" applyFill="1" applyBorder="1" applyAlignment="1">
      <alignment vertical="center" wrapText="1"/>
    </xf>
    <xf numFmtId="176" fontId="21" fillId="0" borderId="0" xfId="0" applyNumberFormat="1" applyFont="1"/>
    <xf numFmtId="176" fontId="4" fillId="0" borderId="22" xfId="0" applyNumberFormat="1" applyFont="1" applyBorder="1"/>
    <xf numFmtId="176" fontId="4" fillId="0" borderId="81" xfId="0" applyNumberFormat="1" applyFont="1" applyBorder="1"/>
    <xf numFmtId="176" fontId="4" fillId="0" borderId="131" xfId="0" applyNumberFormat="1" applyFont="1" applyBorder="1" applyAlignment="1">
      <alignment wrapText="1"/>
    </xf>
    <xf numFmtId="176" fontId="4" fillId="0" borderId="22" xfId="0" applyNumberFormat="1" applyFont="1" applyBorder="1" applyAlignment="1">
      <alignment wrapText="1"/>
    </xf>
    <xf numFmtId="176" fontId="4" fillId="0" borderId="132" xfId="0" applyNumberFormat="1" applyFont="1" applyBorder="1" applyAlignment="1">
      <alignment wrapText="1"/>
    </xf>
    <xf numFmtId="176" fontId="4" fillId="0" borderId="105" xfId="0" applyNumberFormat="1" applyFont="1" applyBorder="1" applyAlignment="1">
      <alignment wrapText="1"/>
    </xf>
    <xf numFmtId="176" fontId="4" fillId="0" borderId="72" xfId="0" applyNumberFormat="1" applyFont="1" applyBorder="1" applyAlignment="1">
      <alignment wrapText="1"/>
    </xf>
    <xf numFmtId="176" fontId="4" fillId="0" borderId="71" xfId="0" applyNumberFormat="1" applyFont="1" applyBorder="1" applyAlignment="1">
      <alignment wrapText="1"/>
    </xf>
    <xf numFmtId="176" fontId="4" fillId="0" borderId="74" xfId="0" applyNumberFormat="1" applyFont="1" applyBorder="1"/>
    <xf numFmtId="176" fontId="4" fillId="0" borderId="86" xfId="0" applyNumberFormat="1" applyFont="1" applyBorder="1" applyAlignment="1">
      <alignment wrapText="1"/>
    </xf>
    <xf numFmtId="176" fontId="4" fillId="0" borderId="150" xfId="0" applyNumberFormat="1" applyFont="1" applyBorder="1"/>
    <xf numFmtId="176" fontId="4" fillId="0" borderId="10" xfId="0" applyNumberFormat="1" applyFont="1" applyBorder="1"/>
    <xf numFmtId="176" fontId="4" fillId="0" borderId="14" xfId="0" applyNumberFormat="1" applyFont="1" applyBorder="1"/>
    <xf numFmtId="49" fontId="4" fillId="0" borderId="133" xfId="0" applyNumberFormat="1" applyFont="1" applyBorder="1" applyAlignment="1">
      <alignment horizontal="right" wrapText="1"/>
    </xf>
    <xf numFmtId="176" fontId="4" fillId="0" borderId="10" xfId="0" applyNumberFormat="1" applyFont="1" applyBorder="1" applyAlignment="1">
      <alignment wrapText="1"/>
    </xf>
    <xf numFmtId="176" fontId="4" fillId="0" borderId="134" xfId="0" applyNumberFormat="1" applyFont="1" applyBorder="1" applyAlignment="1">
      <alignment wrapText="1"/>
    </xf>
    <xf numFmtId="49" fontId="4" fillId="0" borderId="151" xfId="0" applyNumberFormat="1" applyFont="1" applyBorder="1" applyAlignment="1">
      <alignment horizontal="right" wrapText="1"/>
    </xf>
    <xf numFmtId="176" fontId="4" fillId="0" borderId="106" xfId="0" applyNumberFormat="1" applyFont="1" applyBorder="1" applyAlignment="1">
      <alignment wrapText="1"/>
    </xf>
    <xf numFmtId="49" fontId="4" fillId="0" borderId="91" xfId="0" applyNumberFormat="1" applyFont="1" applyBorder="1" applyAlignment="1">
      <alignment horizontal="right" wrapText="1"/>
    </xf>
    <xf numFmtId="49" fontId="4" fillId="0" borderId="10" xfId="0" applyNumberFormat="1" applyFont="1" applyBorder="1" applyAlignment="1">
      <alignment horizontal="right" wrapText="1"/>
    </xf>
    <xf numFmtId="176" fontId="4" fillId="0" borderId="46" xfId="0" applyNumberFormat="1" applyFont="1" applyBorder="1" applyAlignment="1">
      <alignment wrapText="1"/>
    </xf>
    <xf numFmtId="176" fontId="4" fillId="0" borderId="62" xfId="0" applyNumberFormat="1" applyFont="1" applyBorder="1"/>
    <xf numFmtId="49" fontId="4" fillId="0" borderId="106" xfId="0" applyNumberFormat="1" applyFont="1" applyBorder="1" applyAlignment="1">
      <alignment horizontal="right" wrapText="1"/>
    </xf>
    <xf numFmtId="176" fontId="4" fillId="0" borderId="152" xfId="0" applyNumberFormat="1" applyFont="1" applyBorder="1"/>
    <xf numFmtId="176" fontId="4" fillId="0" borderId="154" xfId="0" applyNumberFormat="1" applyFont="1" applyBorder="1" applyAlignment="1">
      <alignment wrapText="1"/>
    </xf>
    <xf numFmtId="176" fontId="4" fillId="0" borderId="81" xfId="0" applyNumberFormat="1" applyFont="1" applyBorder="1" applyAlignment="1">
      <alignment wrapText="1"/>
    </xf>
    <xf numFmtId="176" fontId="4" fillId="0" borderId="71" xfId="0" applyNumberFormat="1" applyFont="1" applyBorder="1"/>
    <xf numFmtId="176" fontId="4" fillId="0" borderId="132" xfId="0" applyNumberFormat="1" applyFont="1" applyBorder="1"/>
    <xf numFmtId="176" fontId="4" fillId="0" borderId="23" xfId="0" applyNumberFormat="1" applyFont="1" applyBorder="1"/>
    <xf numFmtId="176" fontId="4" fillId="0" borderId="94" xfId="0" applyNumberFormat="1" applyFont="1" applyBorder="1"/>
    <xf numFmtId="49" fontId="4" fillId="0" borderId="137" xfId="0" applyNumberFormat="1" applyFont="1" applyBorder="1" applyAlignment="1">
      <alignment horizontal="right" wrapText="1"/>
    </xf>
    <xf numFmtId="176" fontId="4" fillId="0" borderId="23" xfId="0" applyNumberFormat="1" applyFont="1" applyBorder="1" applyAlignment="1">
      <alignment wrapText="1"/>
    </xf>
    <xf numFmtId="176" fontId="4" fillId="0" borderId="138" xfId="0" applyNumberFormat="1" applyFont="1" applyBorder="1" applyAlignment="1">
      <alignment wrapText="1"/>
    </xf>
    <xf numFmtId="49" fontId="4" fillId="0" borderId="155" xfId="0" applyNumberFormat="1" applyFont="1" applyBorder="1" applyAlignment="1">
      <alignment horizontal="right" wrapText="1"/>
    </xf>
    <xf numFmtId="176" fontId="4" fillId="0" borderId="110" xfId="0" applyNumberFormat="1" applyFont="1" applyBorder="1" applyAlignment="1">
      <alignment wrapText="1"/>
    </xf>
    <xf numFmtId="49" fontId="4" fillId="0" borderId="109" xfId="0" applyNumberFormat="1" applyFont="1" applyBorder="1" applyAlignment="1">
      <alignment horizontal="right" wrapText="1"/>
    </xf>
    <xf numFmtId="176" fontId="4" fillId="0" borderId="94" xfId="0" applyNumberFormat="1" applyFont="1" applyBorder="1" applyAlignment="1">
      <alignment wrapText="1"/>
    </xf>
    <xf numFmtId="49" fontId="4" fillId="0" borderId="23" xfId="0" applyNumberFormat="1" applyFont="1" applyBorder="1" applyAlignment="1">
      <alignment horizontal="right" wrapText="1"/>
    </xf>
    <xf numFmtId="176" fontId="4" fillId="0" borderId="95" xfId="0" applyNumberFormat="1" applyFont="1" applyBorder="1" applyAlignment="1">
      <alignment wrapText="1"/>
    </xf>
    <xf numFmtId="176" fontId="4" fillId="0" borderId="95" xfId="0" applyNumberFormat="1" applyFont="1" applyBorder="1"/>
    <xf numFmtId="49" fontId="4" fillId="0" borderId="185" xfId="0" applyNumberFormat="1" applyFont="1" applyBorder="1" applyAlignment="1">
      <alignment horizontal="right" wrapText="1"/>
    </xf>
    <xf numFmtId="176" fontId="4" fillId="0" borderId="138" xfId="0" applyNumberFormat="1" applyFont="1" applyBorder="1"/>
    <xf numFmtId="176" fontId="4" fillId="0" borderId="24" xfId="0" applyNumberFormat="1" applyFont="1" applyBorder="1" applyAlignment="1">
      <alignment wrapText="1"/>
    </xf>
    <xf numFmtId="176" fontId="4" fillId="0" borderId="24" xfId="0" applyNumberFormat="1" applyFont="1" applyBorder="1"/>
    <xf numFmtId="176" fontId="4" fillId="0" borderId="99" xfId="0" applyNumberFormat="1" applyFont="1" applyBorder="1"/>
    <xf numFmtId="49" fontId="4" fillId="0" borderId="141" xfId="0" applyNumberFormat="1" applyFont="1" applyBorder="1" applyAlignment="1">
      <alignment horizontal="right" wrapText="1"/>
    </xf>
    <xf numFmtId="176" fontId="4" fillId="0" borderId="142" xfId="0" applyNumberFormat="1" applyFont="1" applyBorder="1" applyAlignment="1">
      <alignment wrapText="1"/>
    </xf>
    <xf numFmtId="49" fontId="4" fillId="0" borderId="157" xfId="0" applyNumberFormat="1" applyFont="1" applyBorder="1" applyAlignment="1">
      <alignment horizontal="right" wrapText="1"/>
    </xf>
    <xf numFmtId="176" fontId="4" fillId="0" borderId="116" xfId="0" applyNumberFormat="1" applyFont="1" applyBorder="1" applyAlignment="1">
      <alignment wrapText="1"/>
    </xf>
    <xf numFmtId="49" fontId="4" fillId="0" borderId="117" xfId="0" applyNumberFormat="1" applyFont="1" applyBorder="1" applyAlignment="1">
      <alignment horizontal="right" wrapText="1"/>
    </xf>
    <xf numFmtId="176" fontId="4" fillId="0" borderId="99" xfId="0" applyNumberFormat="1" applyFont="1" applyBorder="1" applyAlignment="1">
      <alignment wrapText="1"/>
    </xf>
    <xf numFmtId="49" fontId="4" fillId="0" borderId="24" xfId="0" applyNumberFormat="1" applyFont="1" applyBorder="1" applyAlignment="1">
      <alignment horizontal="right" wrapText="1"/>
    </xf>
    <xf numFmtId="176" fontId="4" fillId="0" borderId="100" xfId="0" applyNumberFormat="1" applyFont="1" applyBorder="1" applyAlignment="1">
      <alignment wrapText="1"/>
    </xf>
    <xf numFmtId="176" fontId="4" fillId="0" borderId="100" xfId="0" applyNumberFormat="1" applyFont="1" applyBorder="1"/>
    <xf numFmtId="49" fontId="4" fillId="0" borderId="196" xfId="0" applyNumberFormat="1" applyFont="1" applyBorder="1" applyAlignment="1">
      <alignment horizontal="right" wrapText="1"/>
    </xf>
    <xf numFmtId="176" fontId="4" fillId="0" borderId="142" xfId="0" applyNumberFormat="1" applyFont="1" applyBorder="1"/>
    <xf numFmtId="49" fontId="4" fillId="0" borderId="10" xfId="0" applyNumberFormat="1" applyFont="1" applyBorder="1" applyAlignment="1">
      <alignment horizontal="right"/>
    </xf>
    <xf numFmtId="49" fontId="4" fillId="0" borderId="23" xfId="0" applyNumberFormat="1" applyFont="1" applyBorder="1" applyAlignment="1">
      <alignment horizontal="right"/>
    </xf>
    <xf numFmtId="49" fontId="4" fillId="0" borderId="24" xfId="0" applyNumberFormat="1" applyFont="1" applyBorder="1" applyAlignment="1">
      <alignment horizontal="right"/>
    </xf>
    <xf numFmtId="49" fontId="4" fillId="0" borderId="143" xfId="0" applyNumberFormat="1" applyFont="1" applyBorder="1" applyAlignment="1">
      <alignment horizontal="right" wrapText="1"/>
    </xf>
    <xf numFmtId="176" fontId="4" fillId="0" borderId="144" xfId="0" applyNumberFormat="1" applyFont="1" applyBorder="1" applyAlignment="1">
      <alignment wrapText="1"/>
    </xf>
    <xf numFmtId="176" fontId="4" fillId="0" borderId="145" xfId="0" applyNumberFormat="1" applyFont="1" applyBorder="1" applyAlignment="1">
      <alignment wrapText="1"/>
    </xf>
    <xf numFmtId="49" fontId="4" fillId="0" borderId="158" xfId="0" applyNumberFormat="1" applyFont="1" applyBorder="1" applyAlignment="1">
      <alignment horizontal="right" wrapText="1"/>
    </xf>
    <xf numFmtId="176" fontId="4" fillId="0" borderId="159" xfId="0" applyNumberFormat="1" applyFont="1" applyBorder="1" applyAlignment="1">
      <alignment wrapText="1"/>
    </xf>
    <xf numFmtId="49" fontId="4" fillId="0" borderId="160" xfId="0" applyNumberFormat="1" applyFont="1" applyBorder="1" applyAlignment="1">
      <alignment horizontal="right" wrapText="1"/>
    </xf>
    <xf numFmtId="176" fontId="4" fillId="0" borderId="161" xfId="0" applyNumberFormat="1" applyFont="1" applyBorder="1" applyAlignment="1">
      <alignment wrapText="1"/>
    </xf>
    <xf numFmtId="49" fontId="4" fillId="0" borderId="144" xfId="0" applyNumberFormat="1" applyFont="1" applyBorder="1" applyAlignment="1">
      <alignment horizontal="right" wrapText="1"/>
    </xf>
    <xf numFmtId="176" fontId="4" fillId="0" borderId="165" xfId="0" applyNumberFormat="1" applyFont="1" applyBorder="1" applyAlignment="1">
      <alignment wrapText="1"/>
    </xf>
    <xf numFmtId="176" fontId="4" fillId="0" borderId="144" xfId="0" applyNumberFormat="1" applyFont="1" applyBorder="1"/>
    <xf numFmtId="176" fontId="4" fillId="0" borderId="165" xfId="0" applyNumberFormat="1" applyFont="1" applyBorder="1"/>
    <xf numFmtId="49" fontId="4" fillId="0" borderId="197" xfId="0" applyNumberFormat="1" applyFont="1" applyBorder="1" applyAlignment="1">
      <alignment horizontal="right" wrapText="1"/>
    </xf>
    <xf numFmtId="176" fontId="4" fillId="0" borderId="145" xfId="0" applyNumberFormat="1" applyFont="1" applyBorder="1"/>
    <xf numFmtId="0" fontId="6" fillId="0" borderId="15" xfId="0" applyFont="1" applyBorder="1" applyAlignment="1">
      <alignment horizontal="center" vertical="center" wrapText="1"/>
    </xf>
    <xf numFmtId="176" fontId="3" fillId="0" borderId="23" xfId="0" applyNumberFormat="1" applyFont="1" applyBorder="1" applyAlignment="1">
      <alignment horizontal="right"/>
    </xf>
    <xf numFmtId="178" fontId="0" fillId="0" borderId="0" xfId="0" applyNumberFormat="1"/>
    <xf numFmtId="178" fontId="3" fillId="0" borderId="0" xfId="0" applyNumberFormat="1" applyFont="1" applyAlignment="1">
      <alignment horizontal="right"/>
    </xf>
    <xf numFmtId="178" fontId="3" fillId="0" borderId="232" xfId="0" applyNumberFormat="1" applyFont="1" applyBorder="1" applyAlignment="1">
      <alignment horizontal="center" vertical="center" wrapText="1"/>
    </xf>
    <xf numFmtId="178" fontId="3" fillId="0" borderId="229"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01" xfId="0" applyFont="1" applyBorder="1" applyAlignment="1">
      <alignment horizontal="right"/>
    </xf>
    <xf numFmtId="38" fontId="3" fillId="0" borderId="101" xfId="2" applyFont="1" applyFill="1" applyBorder="1" applyAlignment="1">
      <alignment horizontal="right"/>
    </xf>
    <xf numFmtId="0" fontId="3" fillId="0" borderId="72" xfId="0" applyFont="1" applyBorder="1" applyAlignment="1">
      <alignment horizontal="right"/>
    </xf>
    <xf numFmtId="176" fontId="3" fillId="0" borderId="22" xfId="0" applyNumberFormat="1" applyFont="1" applyBorder="1"/>
    <xf numFmtId="176" fontId="3" fillId="0" borderId="72" xfId="0" applyNumberFormat="1" applyFont="1" applyBorder="1"/>
    <xf numFmtId="0" fontId="0" fillId="0" borderId="60" xfId="0" applyBorder="1" applyAlignment="1">
      <alignment horizontal="right"/>
    </xf>
    <xf numFmtId="176" fontId="3" fillId="0" borderId="10" xfId="0" applyNumberFormat="1" applyFont="1" applyBorder="1"/>
    <xf numFmtId="0" fontId="3" fillId="0" borderId="56" xfId="0" applyFont="1" applyBorder="1" applyAlignment="1">
      <alignment horizontal="right"/>
    </xf>
    <xf numFmtId="38" fontId="3" fillId="0" borderId="77" xfId="2" applyFont="1" applyFill="1" applyBorder="1" applyAlignment="1">
      <alignment horizontal="right"/>
    </xf>
    <xf numFmtId="38" fontId="3" fillId="0" borderId="107" xfId="2" applyFont="1" applyFill="1" applyBorder="1" applyAlignment="1">
      <alignment horizontal="right"/>
    </xf>
    <xf numFmtId="0" fontId="3" fillId="0" borderId="48" xfId="0" applyFont="1" applyBorder="1" applyAlignment="1">
      <alignment horizontal="right"/>
    </xf>
    <xf numFmtId="0" fontId="0" fillId="0" borderId="109" xfId="0" applyBorder="1" applyAlignment="1">
      <alignment horizontal="right"/>
    </xf>
    <xf numFmtId="0" fontId="0" fillId="0" borderId="117" xfId="0" applyBorder="1" applyAlignment="1">
      <alignment horizontal="right"/>
    </xf>
    <xf numFmtId="176" fontId="3" fillId="0" borderId="24" xfId="0" applyNumberFormat="1" applyFont="1" applyBorder="1"/>
    <xf numFmtId="0" fontId="3" fillId="0" borderId="44" xfId="0" applyFont="1" applyBorder="1" applyAlignment="1">
      <alignment horizontal="right"/>
    </xf>
    <xf numFmtId="38" fontId="3" fillId="0" borderId="3" xfId="2" applyFont="1" applyFill="1" applyBorder="1"/>
    <xf numFmtId="38" fontId="3" fillId="0" borderId="72" xfId="2" applyFont="1" applyFill="1" applyBorder="1"/>
    <xf numFmtId="176" fontId="3" fillId="0" borderId="22" xfId="1" applyNumberFormat="1" applyFont="1" applyFill="1" applyBorder="1"/>
    <xf numFmtId="176" fontId="3" fillId="0" borderId="71" xfId="1" applyNumberFormat="1" applyFont="1" applyFill="1" applyBorder="1"/>
    <xf numFmtId="176" fontId="3" fillId="0" borderId="4" xfId="1" applyNumberFormat="1" applyFont="1" applyFill="1" applyBorder="1"/>
    <xf numFmtId="176" fontId="3" fillId="0" borderId="45" xfId="1" applyNumberFormat="1" applyFont="1" applyFill="1" applyBorder="1"/>
    <xf numFmtId="0" fontId="3" fillId="0" borderId="79" xfId="0" applyFont="1" applyBorder="1" applyAlignment="1">
      <alignment horizontal="right"/>
    </xf>
    <xf numFmtId="38" fontId="3" fillId="0" borderId="30" xfId="2" applyFont="1" applyFill="1" applyBorder="1"/>
    <xf numFmtId="176" fontId="3" fillId="0" borderId="5" xfId="1" applyNumberFormat="1" applyFont="1" applyFill="1" applyBorder="1"/>
    <xf numFmtId="176" fontId="3" fillId="0" borderId="47" xfId="1" applyNumberFormat="1" applyFont="1" applyFill="1" applyBorder="1"/>
    <xf numFmtId="0" fontId="3" fillId="0" borderId="45" xfId="0" applyFont="1" applyBorder="1" applyAlignment="1">
      <alignment horizontal="right"/>
    </xf>
    <xf numFmtId="38" fontId="3" fillId="0" borderId="60" xfId="2" applyFont="1" applyFill="1" applyBorder="1"/>
    <xf numFmtId="176" fontId="3" fillId="0" borderId="10" xfId="1" applyNumberFormat="1" applyFont="1" applyFill="1" applyBorder="1"/>
    <xf numFmtId="176" fontId="3" fillId="0" borderId="46" xfId="1" applyNumberFormat="1" applyFont="1" applyFill="1" applyBorder="1"/>
    <xf numFmtId="38" fontId="3" fillId="0" borderId="66" xfId="2" applyFont="1" applyFill="1" applyBorder="1"/>
    <xf numFmtId="176" fontId="3" fillId="0" borderId="67" xfId="1" applyNumberFormat="1" applyFont="1" applyFill="1" applyBorder="1"/>
    <xf numFmtId="176" fontId="3" fillId="0" borderId="80" xfId="1" applyNumberFormat="1" applyFont="1" applyFill="1" applyBorder="1"/>
    <xf numFmtId="0" fontId="3" fillId="0" borderId="50" xfId="0" applyFont="1" applyBorder="1" applyAlignment="1">
      <alignment horizontal="right"/>
    </xf>
    <xf numFmtId="0" fontId="3" fillId="0" borderId="71" xfId="0" applyFont="1" applyBorder="1" applyAlignment="1">
      <alignment horizontal="right"/>
    </xf>
    <xf numFmtId="0" fontId="3" fillId="0" borderId="120" xfId="0" applyFont="1" applyBorder="1" applyAlignment="1">
      <alignment horizontal="right"/>
    </xf>
    <xf numFmtId="38" fontId="3" fillId="0" borderId="114" xfId="2" applyFont="1" applyFill="1" applyBorder="1"/>
    <xf numFmtId="176" fontId="3" fillId="0" borderId="120" xfId="1" applyNumberFormat="1" applyFont="1" applyFill="1" applyBorder="1"/>
    <xf numFmtId="0" fontId="3" fillId="0" borderId="95" xfId="0" applyFont="1" applyBorder="1" applyAlignment="1">
      <alignment horizontal="right"/>
    </xf>
    <xf numFmtId="38" fontId="3" fillId="0" borderId="109" xfId="2" applyFont="1" applyFill="1" applyBorder="1"/>
    <xf numFmtId="176" fontId="3" fillId="0" borderId="95" xfId="1" applyNumberFormat="1" applyFont="1" applyFill="1" applyBorder="1"/>
    <xf numFmtId="38" fontId="3" fillId="0" borderId="107" xfId="2" applyFont="1" applyFill="1" applyBorder="1"/>
    <xf numFmtId="38" fontId="3" fillId="0" borderId="101" xfId="2" applyFont="1" applyFill="1" applyBorder="1"/>
    <xf numFmtId="38" fontId="3" fillId="0" borderId="121" xfId="2" applyFont="1" applyFill="1" applyBorder="1"/>
    <xf numFmtId="176" fontId="3" fillId="0" borderId="98" xfId="1" applyNumberFormat="1" applyFont="1" applyFill="1" applyBorder="1"/>
    <xf numFmtId="38" fontId="3" fillId="0" borderId="44" xfId="2" applyFont="1" applyFill="1" applyBorder="1"/>
    <xf numFmtId="178" fontId="3" fillId="0" borderId="247" xfId="1" applyNumberFormat="1" applyFont="1" applyFill="1" applyBorder="1" applyAlignment="1">
      <alignment vertical="center"/>
    </xf>
    <xf numFmtId="178" fontId="3" fillId="0" borderId="38" xfId="1" applyNumberFormat="1" applyFont="1" applyFill="1" applyBorder="1" applyAlignment="1">
      <alignment vertical="center"/>
    </xf>
    <xf numFmtId="0" fontId="3" fillId="0" borderId="222" xfId="0" applyFont="1" applyBorder="1" applyAlignment="1">
      <alignment horizontal="center" vertical="center"/>
    </xf>
    <xf numFmtId="180" fontId="3" fillId="0" borderId="250" xfId="0" applyNumberFormat="1" applyFont="1" applyBorder="1" applyAlignment="1">
      <alignment horizontal="right" vertical="center"/>
    </xf>
    <xf numFmtId="178" fontId="3" fillId="0" borderId="248" xfId="1" applyNumberFormat="1" applyFont="1" applyFill="1" applyBorder="1" applyAlignment="1">
      <alignment vertical="center"/>
    </xf>
    <xf numFmtId="178" fontId="3" fillId="0" borderId="41" xfId="1" applyNumberFormat="1" applyFont="1" applyFill="1" applyBorder="1" applyAlignment="1">
      <alignment vertical="center"/>
    </xf>
    <xf numFmtId="0" fontId="3" fillId="0" borderId="9" xfId="0" applyFont="1" applyBorder="1" applyAlignment="1">
      <alignment horizontal="center" vertical="center"/>
    </xf>
    <xf numFmtId="180" fontId="3" fillId="0" borderId="19" xfId="0" applyNumberFormat="1" applyFont="1" applyBorder="1" applyAlignment="1">
      <alignment horizontal="right" vertical="center"/>
    </xf>
    <xf numFmtId="178" fontId="3" fillId="0" borderId="234" xfId="1" applyNumberFormat="1" applyFont="1" applyFill="1" applyBorder="1" applyAlignment="1">
      <alignment vertical="center"/>
    </xf>
    <xf numFmtId="178" fontId="3" fillId="0" borderId="27" xfId="1" applyNumberFormat="1" applyFont="1" applyFill="1" applyBorder="1" applyAlignment="1">
      <alignment vertical="center"/>
    </xf>
    <xf numFmtId="0" fontId="3" fillId="0" borderId="221" xfId="0" applyFont="1" applyBorder="1" applyAlignment="1">
      <alignment horizontal="center" vertical="center"/>
    </xf>
    <xf numFmtId="180" fontId="3" fillId="0" borderId="246" xfId="0" applyNumberFormat="1" applyFont="1" applyBorder="1" applyAlignment="1">
      <alignment horizontal="right" vertical="center"/>
    </xf>
    <xf numFmtId="180" fontId="3" fillId="0" borderId="13" xfId="0" applyNumberFormat="1" applyFont="1" applyBorder="1" applyAlignment="1">
      <alignment horizontal="right" vertical="center"/>
    </xf>
    <xf numFmtId="178" fontId="3" fillId="0" borderId="184" xfId="1" applyNumberFormat="1" applyFont="1" applyFill="1" applyBorder="1" applyAlignment="1">
      <alignment vertical="center"/>
    </xf>
    <xf numFmtId="178" fontId="3" fillId="0" borderId="47" xfId="1" applyNumberFormat="1" applyFont="1" applyFill="1" applyBorder="1" applyAlignment="1">
      <alignment vertical="center"/>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178" fontId="3" fillId="0" borderId="249" xfId="1" applyNumberFormat="1" applyFont="1" applyFill="1" applyBorder="1" applyAlignment="1">
      <alignment vertical="center"/>
    </xf>
    <xf numFmtId="178" fontId="3" fillId="0" borderId="118" xfId="1" applyNumberFormat="1" applyFont="1" applyFill="1" applyBorder="1" applyAlignment="1">
      <alignment vertical="center"/>
    </xf>
    <xf numFmtId="0" fontId="3" fillId="0" borderId="89" xfId="0" applyFont="1" applyBorder="1"/>
    <xf numFmtId="176" fontId="3" fillId="0" borderId="117" xfId="0" applyNumberFormat="1" applyFont="1" applyBorder="1"/>
    <xf numFmtId="176" fontId="3" fillId="0" borderId="182" xfId="0" applyNumberFormat="1" applyFont="1" applyBorder="1"/>
    <xf numFmtId="176" fontId="3" fillId="0" borderId="198" xfId="0" applyNumberFormat="1" applyFont="1" applyBorder="1"/>
    <xf numFmtId="0" fontId="3" fillId="0" borderId="93" xfId="0" applyFont="1" applyBorder="1"/>
    <xf numFmtId="176" fontId="3" fillId="0" borderId="109" xfId="0" applyNumberFormat="1" applyFont="1" applyBorder="1"/>
    <xf numFmtId="176" fontId="3" fillId="0" borderId="181" xfId="0" applyNumberFormat="1" applyFont="1" applyBorder="1"/>
    <xf numFmtId="176" fontId="3" fillId="0" borderId="179" xfId="0" applyNumberFormat="1" applyFont="1" applyBorder="1"/>
    <xf numFmtId="176" fontId="3" fillId="0" borderId="121" xfId="0" applyNumberFormat="1" applyFont="1" applyBorder="1"/>
    <xf numFmtId="176" fontId="3" fillId="0" borderId="183" xfId="0" applyNumberFormat="1" applyFont="1" applyBorder="1"/>
    <xf numFmtId="176" fontId="3" fillId="0" borderId="199" xfId="0" applyNumberFormat="1" applyFont="1" applyBorder="1"/>
    <xf numFmtId="38" fontId="3" fillId="0" borderId="7" xfId="2" applyFont="1" applyFill="1" applyBorder="1" applyAlignment="1">
      <alignment horizontal="right"/>
    </xf>
    <xf numFmtId="38" fontId="3" fillId="0" borderId="48" xfId="2" applyFont="1" applyFill="1" applyBorder="1" applyAlignment="1">
      <alignment horizontal="right"/>
    </xf>
    <xf numFmtId="38" fontId="3" fillId="0" borderId="3" xfId="2" applyFont="1" applyFill="1" applyBorder="1" applyAlignment="1">
      <alignment horizontal="right"/>
    </xf>
    <xf numFmtId="38" fontId="3" fillId="0" borderId="44" xfId="2" applyFont="1" applyFill="1" applyBorder="1" applyAlignment="1">
      <alignment horizontal="right"/>
    </xf>
    <xf numFmtId="176" fontId="3" fillId="0" borderId="111" xfId="1" applyNumberFormat="1" applyFont="1" applyFill="1" applyBorder="1"/>
    <xf numFmtId="176" fontId="3" fillId="0" borderId="115" xfId="1" applyNumberFormat="1" applyFont="1" applyFill="1" applyBorder="1"/>
    <xf numFmtId="176" fontId="3" fillId="0" borderId="195" xfId="1" applyNumberFormat="1" applyFont="1" applyFill="1" applyBorder="1"/>
    <xf numFmtId="176" fontId="3" fillId="0" borderId="202" xfId="1" applyNumberFormat="1" applyFont="1" applyFill="1" applyBorder="1"/>
    <xf numFmtId="38" fontId="3" fillId="0" borderId="82" xfId="2" applyFont="1" applyFill="1" applyBorder="1" applyAlignment="1">
      <alignment horizontal="right"/>
    </xf>
    <xf numFmtId="38" fontId="3" fillId="0" borderId="56" xfId="2" applyFont="1" applyFill="1" applyBorder="1" applyAlignment="1">
      <alignment horizontal="right"/>
    </xf>
    <xf numFmtId="0" fontId="3" fillId="0" borderId="16" xfId="0" applyFont="1" applyBorder="1"/>
    <xf numFmtId="0" fontId="3" fillId="0" borderId="88" xfId="0" applyFont="1" applyBorder="1"/>
    <xf numFmtId="0" fontId="3" fillId="0" borderId="1" xfId="0" applyFont="1" applyBorder="1"/>
    <xf numFmtId="176" fontId="3" fillId="0" borderId="110" xfId="1" applyNumberFormat="1" applyFont="1" applyFill="1" applyBorder="1"/>
    <xf numFmtId="176" fontId="3" fillId="0" borderId="23" xfId="1" applyNumberFormat="1" applyFont="1" applyFill="1" applyBorder="1"/>
    <xf numFmtId="176" fontId="3" fillId="0" borderId="94" xfId="1" applyNumberFormat="1" applyFont="1" applyFill="1" applyBorder="1"/>
    <xf numFmtId="176" fontId="3" fillId="0" borderId="185" xfId="1" applyNumberFormat="1" applyFont="1" applyFill="1" applyBorder="1"/>
    <xf numFmtId="176" fontId="3" fillId="0" borderId="244" xfId="1" applyNumberFormat="1" applyFont="1" applyFill="1" applyBorder="1"/>
    <xf numFmtId="38" fontId="3" fillId="0" borderId="6" xfId="2" applyFont="1" applyFill="1" applyBorder="1" applyAlignment="1">
      <alignment horizontal="right"/>
    </xf>
    <xf numFmtId="38" fontId="3" fillId="0" borderId="52" xfId="2" applyFont="1" applyFill="1" applyBorder="1" applyAlignment="1">
      <alignment horizontal="right"/>
    </xf>
    <xf numFmtId="0" fontId="3" fillId="0" borderId="54" xfId="0" applyFont="1" applyBorder="1"/>
    <xf numFmtId="176" fontId="3" fillId="0" borderId="116" xfId="1" applyNumberFormat="1" applyFont="1" applyFill="1" applyBorder="1"/>
    <xf numFmtId="176" fontId="3" fillId="0" borderId="24" xfId="1" applyNumberFormat="1" applyFont="1" applyFill="1" applyBorder="1"/>
    <xf numFmtId="176" fontId="3" fillId="0" borderId="99" xfId="1" applyNumberFormat="1" applyFont="1" applyFill="1" applyBorder="1"/>
    <xf numFmtId="176" fontId="3" fillId="0" borderId="196" xfId="1" applyNumberFormat="1" applyFont="1" applyFill="1" applyBorder="1"/>
    <xf numFmtId="176" fontId="3" fillId="0" borderId="203" xfId="1" applyNumberFormat="1" applyFont="1" applyFill="1" applyBorder="1"/>
    <xf numFmtId="0" fontId="3" fillId="0" borderId="8" xfId="0" applyFont="1" applyBorder="1" applyAlignment="1">
      <alignment vertical="center" wrapText="1"/>
    </xf>
    <xf numFmtId="38" fontId="3" fillId="0" borderId="78" xfId="0" applyNumberFormat="1" applyFont="1" applyBorder="1"/>
    <xf numFmtId="38" fontId="3" fillId="0" borderId="107" xfId="0" applyNumberFormat="1" applyFont="1" applyBorder="1"/>
    <xf numFmtId="38" fontId="3" fillId="0" borderId="77" xfId="0" applyNumberFormat="1" applyFont="1" applyBorder="1"/>
    <xf numFmtId="38" fontId="3" fillId="0" borderId="163" xfId="0" applyNumberFormat="1" applyFont="1" applyBorder="1"/>
    <xf numFmtId="38" fontId="3" fillId="0" borderId="7" xfId="0" applyNumberFormat="1" applyFont="1" applyBorder="1"/>
    <xf numFmtId="38" fontId="3" fillId="0" borderId="48" xfId="0" applyNumberFormat="1" applyFont="1" applyBorder="1"/>
    <xf numFmtId="38" fontId="3" fillId="0" borderId="1" xfId="0" applyNumberFormat="1" applyFont="1" applyBorder="1"/>
    <xf numFmtId="38" fontId="3" fillId="0" borderId="3" xfId="0" applyNumberFormat="1" applyFont="1" applyBorder="1"/>
    <xf numFmtId="38" fontId="3" fillId="0" borderId="44" xfId="0" applyNumberFormat="1" applyFont="1" applyBorder="1"/>
    <xf numFmtId="176" fontId="3" fillId="0" borderId="166" xfId="1" applyNumberFormat="1" applyFont="1" applyFill="1" applyBorder="1"/>
    <xf numFmtId="176" fontId="3" fillId="0" borderId="96" xfId="1" applyNumberFormat="1" applyFont="1" applyFill="1" applyBorder="1"/>
    <xf numFmtId="176" fontId="3" fillId="0" borderId="204" xfId="1" applyNumberFormat="1" applyFont="1" applyFill="1" applyBorder="1"/>
    <xf numFmtId="176" fontId="3" fillId="0" borderId="205" xfId="1" applyNumberFormat="1" applyFont="1" applyFill="1" applyBorder="1"/>
    <xf numFmtId="183" fontId="3" fillId="0" borderId="38" xfId="1" applyNumberFormat="1" applyFont="1" applyFill="1" applyBorder="1" applyAlignment="1">
      <alignment vertical="center"/>
    </xf>
    <xf numFmtId="0" fontId="3" fillId="0" borderId="41" xfId="0" applyFont="1" applyBorder="1" applyAlignment="1">
      <alignment horizontal="center" vertical="center"/>
    </xf>
    <xf numFmtId="180" fontId="3" fillId="0" borderId="40" xfId="0" applyNumberFormat="1" applyFont="1" applyBorder="1" applyAlignment="1">
      <alignment horizontal="right" vertical="center"/>
    </xf>
    <xf numFmtId="183" fontId="3" fillId="0" borderId="41" xfId="1" applyNumberFormat="1" applyFont="1" applyFill="1" applyBorder="1" applyAlignment="1">
      <alignment vertical="center"/>
    </xf>
    <xf numFmtId="0" fontId="3" fillId="0" borderId="27" xfId="0" applyFont="1" applyBorder="1" applyAlignment="1">
      <alignment horizontal="center" vertical="center"/>
    </xf>
    <xf numFmtId="180" fontId="3" fillId="0" borderId="20" xfId="0" applyNumberFormat="1" applyFont="1" applyBorder="1" applyAlignment="1">
      <alignment horizontal="right" vertical="center"/>
    </xf>
    <xf numFmtId="183" fontId="3" fillId="0" borderId="27" xfId="1" applyNumberFormat="1" applyFont="1" applyFill="1" applyBorder="1" applyAlignment="1">
      <alignment vertical="center"/>
    </xf>
    <xf numFmtId="0" fontId="3" fillId="0" borderId="27" xfId="0" applyFont="1" applyBorder="1" applyAlignment="1">
      <alignment horizontal="center" vertical="center" wrapText="1"/>
    </xf>
    <xf numFmtId="0" fontId="3" fillId="0" borderId="38" xfId="0" applyFont="1" applyBorder="1" applyAlignment="1">
      <alignment horizontal="center" vertical="center"/>
    </xf>
    <xf numFmtId="180" fontId="3" fillId="0" borderId="36" xfId="0" applyNumberFormat="1" applyFont="1" applyBorder="1" applyAlignment="1">
      <alignment horizontal="right" vertical="center"/>
    </xf>
    <xf numFmtId="0" fontId="3" fillId="0" borderId="47" xfId="0" applyFont="1" applyBorder="1" applyAlignment="1">
      <alignment horizontal="center" vertical="center"/>
    </xf>
    <xf numFmtId="180" fontId="3" fillId="0" borderId="30" xfId="0" applyNumberFormat="1" applyFont="1" applyBorder="1" applyAlignment="1">
      <alignment horizontal="right" vertical="center"/>
    </xf>
    <xf numFmtId="183" fontId="3" fillId="0" borderId="28" xfId="1" applyNumberFormat="1" applyFont="1" applyFill="1" applyBorder="1" applyAlignment="1">
      <alignment vertical="center"/>
    </xf>
    <xf numFmtId="183" fontId="3" fillId="0" borderId="29" xfId="1" applyNumberFormat="1" applyFont="1" applyFill="1" applyBorder="1" applyAlignment="1">
      <alignment vertical="center"/>
    </xf>
    <xf numFmtId="183" fontId="3" fillId="0" borderId="42" xfId="1" applyNumberFormat="1" applyFont="1" applyFill="1" applyBorder="1" applyAlignment="1">
      <alignment vertical="center"/>
    </xf>
    <xf numFmtId="0" fontId="3" fillId="0" borderId="47" xfId="0" applyFont="1" applyBorder="1" applyAlignment="1">
      <alignment horizontal="left" vertical="center" wrapText="1"/>
    </xf>
    <xf numFmtId="0" fontId="3" fillId="0" borderId="27" xfId="0" applyFont="1" applyBorder="1" applyAlignment="1">
      <alignment horizontal="left" vertical="center" wrapText="1"/>
    </xf>
    <xf numFmtId="183" fontId="3" fillId="0" borderId="118" xfId="1" applyNumberFormat="1" applyFont="1" applyFill="1" applyBorder="1" applyAlignment="1">
      <alignment vertical="center"/>
    </xf>
    <xf numFmtId="187" fontId="0" fillId="0" borderId="0" xfId="0" applyNumberFormat="1"/>
    <xf numFmtId="0" fontId="3" fillId="0" borderId="81" xfId="0" applyFont="1" applyBorder="1" applyAlignment="1">
      <alignment vertical="center"/>
    </xf>
    <xf numFmtId="176" fontId="3" fillId="0" borderId="72" xfId="1" applyNumberFormat="1" applyFont="1" applyFill="1" applyBorder="1"/>
    <xf numFmtId="176" fontId="3" fillId="0" borderId="81" xfId="1" applyNumberFormat="1" applyFont="1" applyFill="1" applyBorder="1"/>
    <xf numFmtId="176" fontId="3" fillId="0" borderId="75" xfId="1" applyNumberFormat="1" applyFont="1" applyFill="1" applyBorder="1"/>
    <xf numFmtId="0" fontId="3" fillId="0" borderId="14" xfId="0" applyFont="1" applyBorder="1" applyAlignment="1">
      <alignment vertical="center"/>
    </xf>
    <xf numFmtId="176" fontId="3" fillId="0" borderId="52" xfId="1" applyNumberFormat="1" applyFont="1" applyFill="1" applyBorder="1"/>
    <xf numFmtId="176" fontId="3" fillId="0" borderId="54" xfId="1" applyNumberFormat="1" applyFont="1" applyFill="1" applyBorder="1"/>
    <xf numFmtId="176" fontId="3" fillId="0" borderId="55" xfId="1" applyNumberFormat="1" applyFont="1" applyFill="1" applyBorder="1"/>
    <xf numFmtId="176" fontId="3" fillId="0" borderId="30" xfId="1" applyNumberFormat="1" applyFont="1" applyFill="1" applyBorder="1"/>
    <xf numFmtId="176" fontId="3" fillId="0" borderId="65" xfId="1" applyNumberFormat="1" applyFont="1" applyFill="1" applyBorder="1"/>
    <xf numFmtId="176" fontId="3" fillId="0" borderId="60" xfId="1" applyNumberFormat="1" applyFont="1" applyFill="1" applyBorder="1"/>
    <xf numFmtId="176" fontId="3" fillId="0" borderId="14" xfId="1" applyNumberFormat="1" applyFont="1" applyFill="1" applyBorder="1"/>
    <xf numFmtId="176" fontId="3" fillId="0" borderId="63" xfId="1" applyNumberFormat="1" applyFont="1" applyFill="1" applyBorder="1"/>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1" xfId="0" applyFont="1" applyBorder="1" applyAlignment="1">
      <alignment horizontal="right" vertical="center"/>
    </xf>
    <xf numFmtId="176" fontId="3" fillId="0" borderId="66" xfId="1" applyNumberFormat="1" applyFont="1" applyFill="1" applyBorder="1"/>
    <xf numFmtId="176" fontId="3" fillId="0" borderId="176" xfId="1" applyNumberFormat="1" applyFont="1" applyFill="1" applyBorder="1"/>
    <xf numFmtId="176" fontId="3" fillId="0" borderId="70" xfId="1" applyNumberFormat="1" applyFont="1" applyFill="1" applyBorder="1"/>
    <xf numFmtId="0" fontId="6" fillId="0" borderId="0" xfId="0" applyFont="1"/>
    <xf numFmtId="179" fontId="3" fillId="0" borderId="37" xfId="0" applyNumberFormat="1" applyFont="1" applyBorder="1" applyAlignment="1">
      <alignment horizontal="right" vertical="center"/>
    </xf>
    <xf numFmtId="176" fontId="3" fillId="0" borderId="38" xfId="1" applyNumberFormat="1" applyFont="1" applyFill="1" applyBorder="1" applyAlignment="1">
      <alignment vertical="center"/>
    </xf>
    <xf numFmtId="179" fontId="3" fillId="0" borderId="39" xfId="0" applyNumberFormat="1" applyFont="1" applyBorder="1" applyAlignment="1">
      <alignment horizontal="right" vertical="center"/>
    </xf>
    <xf numFmtId="176" fontId="3" fillId="0" borderId="41" xfId="1" applyNumberFormat="1" applyFont="1" applyFill="1" applyBorder="1" applyAlignment="1">
      <alignment vertical="center"/>
    </xf>
    <xf numFmtId="179" fontId="3" fillId="0" borderId="26" xfId="0" applyNumberFormat="1" applyFont="1" applyBorder="1" applyAlignment="1">
      <alignment horizontal="right" vertical="center"/>
    </xf>
    <xf numFmtId="176" fontId="3" fillId="0" borderId="27" xfId="1" applyNumberFormat="1" applyFont="1" applyFill="1" applyBorder="1" applyAlignment="1">
      <alignment vertical="center"/>
    </xf>
    <xf numFmtId="179" fontId="3" fillId="0" borderId="18" xfId="0" applyNumberFormat="1" applyFont="1" applyBorder="1" applyAlignment="1">
      <alignment horizontal="right" vertical="center"/>
    </xf>
    <xf numFmtId="176" fontId="3" fillId="0" borderId="28" xfId="1" applyNumberFormat="1" applyFont="1" applyFill="1" applyBorder="1" applyAlignment="1">
      <alignment vertical="center"/>
    </xf>
    <xf numFmtId="176" fontId="3" fillId="0" borderId="29" xfId="1" applyNumberFormat="1" applyFont="1" applyFill="1" applyBorder="1" applyAlignment="1">
      <alignment vertical="center"/>
    </xf>
    <xf numFmtId="176" fontId="3" fillId="0" borderId="42" xfId="1" applyNumberFormat="1" applyFont="1" applyFill="1" applyBorder="1" applyAlignment="1">
      <alignment vertical="center"/>
    </xf>
    <xf numFmtId="180" fontId="3" fillId="0" borderId="21" xfId="0" applyNumberFormat="1" applyFont="1" applyBorder="1" applyAlignment="1">
      <alignment horizontal="right" vertical="center" wrapText="1"/>
    </xf>
    <xf numFmtId="179" fontId="3" fillId="0" borderId="43" xfId="0" applyNumberFormat="1" applyFont="1" applyBorder="1" applyAlignment="1">
      <alignment horizontal="right" vertical="center"/>
    </xf>
    <xf numFmtId="179" fontId="3" fillId="0" borderId="25" xfId="0" applyNumberFormat="1" applyFont="1" applyBorder="1" applyAlignment="1">
      <alignment horizontal="right" vertical="center"/>
    </xf>
    <xf numFmtId="176" fontId="3" fillId="0" borderId="118" xfId="1" applyNumberFormat="1" applyFont="1" applyFill="1" applyBorder="1" applyAlignment="1">
      <alignment vertical="center"/>
    </xf>
    <xf numFmtId="180" fontId="3" fillId="0" borderId="0" xfId="0" applyNumberFormat="1" applyFont="1"/>
    <xf numFmtId="176" fontId="3" fillId="0" borderId="6" xfId="1" applyNumberFormat="1" applyFont="1" applyFill="1" applyBorder="1"/>
    <xf numFmtId="176" fontId="3" fillId="0" borderId="15" xfId="1" applyNumberFormat="1" applyFont="1" applyFill="1" applyBorder="1"/>
    <xf numFmtId="38" fontId="3" fillId="0" borderId="89" xfId="2" applyFont="1" applyFill="1" applyBorder="1" applyAlignment="1">
      <alignment horizontal="right"/>
    </xf>
    <xf numFmtId="38" fontId="3" fillId="0" borderId="93" xfId="2" applyFont="1" applyFill="1" applyBorder="1" applyAlignment="1">
      <alignment horizontal="right"/>
    </xf>
    <xf numFmtId="38" fontId="3" fillId="0" borderId="79" xfId="2" applyFont="1" applyFill="1" applyBorder="1" applyAlignment="1">
      <alignment horizontal="right"/>
    </xf>
    <xf numFmtId="38" fontId="3" fillId="0" borderId="206" xfId="0" applyNumberFormat="1" applyFont="1" applyBorder="1"/>
    <xf numFmtId="176" fontId="3" fillId="0" borderId="4" xfId="0" applyNumberFormat="1" applyFont="1" applyBorder="1" applyAlignment="1">
      <alignment horizontal="center" vertical="center"/>
    </xf>
    <xf numFmtId="38" fontId="3" fillId="0" borderId="89" xfId="0" applyNumberFormat="1" applyFont="1" applyBorder="1"/>
    <xf numFmtId="176" fontId="3" fillId="0" borderId="5" xfId="0" applyNumberFormat="1" applyFont="1" applyBorder="1" applyAlignment="1">
      <alignment horizontal="center" vertical="center"/>
    </xf>
    <xf numFmtId="38" fontId="3" fillId="0" borderId="102" xfId="2" applyFont="1" applyFill="1" applyBorder="1" applyAlignment="1">
      <alignment horizontal="right"/>
    </xf>
    <xf numFmtId="0" fontId="10" fillId="0" borderId="5" xfId="0" applyFont="1" applyBorder="1" applyAlignment="1">
      <alignment horizontal="center" vertical="center" wrapText="1"/>
    </xf>
    <xf numFmtId="0" fontId="10" fillId="0" borderId="9" xfId="0" applyFont="1" applyBorder="1" applyAlignment="1">
      <alignment horizontal="center" vertical="center"/>
    </xf>
    <xf numFmtId="0" fontId="0" fillId="8" borderId="0" xfId="0" applyFill="1"/>
    <xf numFmtId="176" fontId="3" fillId="0" borderId="115" xfId="1" applyNumberFormat="1" applyFont="1" applyFill="1" applyBorder="1" applyAlignment="1">
      <alignment horizontal="right"/>
    </xf>
    <xf numFmtId="176" fontId="3" fillId="0" borderId="97" xfId="1" applyNumberFormat="1" applyFont="1" applyFill="1" applyBorder="1" applyAlignment="1">
      <alignment horizontal="right"/>
    </xf>
    <xf numFmtId="176" fontId="3" fillId="0" borderId="22" xfId="1" applyNumberFormat="1" applyFont="1" applyFill="1" applyBorder="1" applyAlignment="1"/>
    <xf numFmtId="176" fontId="3" fillId="0" borderId="74" xfId="1" applyNumberFormat="1" applyFont="1" applyFill="1" applyBorder="1"/>
    <xf numFmtId="0" fontId="3" fillId="0" borderId="90" xfId="0" applyFont="1" applyBorder="1" applyAlignment="1">
      <alignment vertical="center"/>
    </xf>
    <xf numFmtId="0" fontId="12" fillId="0" borderId="53" xfId="0" applyFont="1" applyBorder="1"/>
    <xf numFmtId="0" fontId="12" fillId="0" borderId="54" xfId="0" applyFont="1" applyBorder="1"/>
    <xf numFmtId="0" fontId="12" fillId="0" borderId="55" xfId="0" applyFont="1" applyBorder="1"/>
    <xf numFmtId="176" fontId="12" fillId="0" borderId="72" xfId="0" applyNumberFormat="1" applyFont="1" applyBorder="1"/>
    <xf numFmtId="176" fontId="12" fillId="0" borderId="22" xfId="0" applyNumberFormat="1" applyFont="1" applyBorder="1"/>
    <xf numFmtId="176" fontId="12" fillId="0" borderId="73" xfId="0" applyNumberFormat="1" applyFont="1" applyBorder="1"/>
    <xf numFmtId="176" fontId="12" fillId="0" borderId="74" xfId="0" applyNumberFormat="1" applyFont="1" applyBorder="1"/>
    <xf numFmtId="176" fontId="12" fillId="0" borderId="75" xfId="0" applyNumberFormat="1" applyFont="1" applyBorder="1"/>
    <xf numFmtId="176" fontId="12" fillId="0" borderId="52" xfId="1" applyNumberFormat="1" applyFont="1" applyFill="1" applyBorder="1"/>
    <xf numFmtId="176" fontId="12" fillId="0" borderId="4" xfId="1" applyNumberFormat="1" applyFont="1" applyFill="1" applyBorder="1"/>
    <xf numFmtId="176" fontId="12" fillId="0" borderId="53" xfId="1" applyNumberFormat="1" applyFont="1" applyFill="1" applyBorder="1"/>
    <xf numFmtId="176" fontId="12" fillId="0" borderId="54" xfId="1" applyNumberFormat="1" applyFont="1" applyFill="1" applyBorder="1"/>
    <xf numFmtId="176" fontId="12" fillId="0" borderId="55" xfId="1" applyNumberFormat="1" applyFont="1" applyFill="1" applyBorder="1"/>
    <xf numFmtId="0" fontId="12" fillId="0" borderId="49" xfId="0" applyFont="1" applyBorder="1"/>
    <xf numFmtId="0" fontId="12" fillId="0" borderId="50" xfId="0" applyFont="1" applyBorder="1"/>
    <xf numFmtId="0" fontId="12" fillId="0" borderId="51" xfId="0" applyFont="1" applyBorder="1"/>
    <xf numFmtId="176" fontId="12" fillId="0" borderId="117" xfId="1" applyNumberFormat="1" applyFont="1" applyFill="1" applyBorder="1"/>
    <xf numFmtId="176" fontId="12" fillId="0" borderId="24" xfId="1" applyNumberFormat="1" applyFont="1" applyFill="1" applyBorder="1"/>
    <xf numFmtId="176" fontId="12" fillId="0" borderId="203" xfId="1" applyNumberFormat="1" applyFont="1" applyFill="1" applyBorder="1"/>
    <xf numFmtId="176" fontId="12" fillId="0" borderId="198" xfId="1" applyNumberFormat="1" applyFont="1" applyFill="1" applyBorder="1"/>
    <xf numFmtId="0" fontId="12" fillId="0" borderId="178" xfId="0" applyFont="1" applyBorder="1"/>
    <xf numFmtId="176" fontId="12" fillId="0" borderId="60" xfId="1" applyNumberFormat="1" applyFont="1" applyFill="1" applyBorder="1"/>
    <xf numFmtId="176" fontId="12" fillId="0" borderId="10" xfId="1" applyNumberFormat="1" applyFont="1" applyFill="1" applyBorder="1"/>
    <xf numFmtId="176" fontId="12" fillId="0" borderId="61" xfId="1" applyNumberFormat="1" applyFont="1" applyFill="1" applyBorder="1"/>
    <xf numFmtId="176" fontId="12" fillId="0" borderId="62" xfId="1" applyNumberFormat="1" applyFont="1" applyFill="1" applyBorder="1"/>
    <xf numFmtId="176" fontId="12" fillId="0" borderId="63" xfId="1" applyNumberFormat="1" applyFont="1" applyFill="1" applyBorder="1"/>
    <xf numFmtId="176" fontId="12" fillId="0" borderId="30" xfId="1" applyNumberFormat="1" applyFont="1" applyFill="1" applyBorder="1"/>
    <xf numFmtId="176" fontId="12" fillId="0" borderId="5" xfId="1" applyNumberFormat="1" applyFont="1" applyFill="1" applyBorder="1"/>
    <xf numFmtId="176" fontId="12" fillId="0" borderId="64" xfId="1" applyNumberFormat="1" applyFont="1" applyFill="1" applyBorder="1"/>
    <xf numFmtId="176" fontId="12" fillId="0" borderId="28" xfId="1" applyNumberFormat="1" applyFont="1" applyFill="1" applyBorder="1"/>
    <xf numFmtId="176" fontId="12" fillId="0" borderId="65" xfId="1" applyNumberFormat="1" applyFont="1" applyFill="1" applyBorder="1"/>
    <xf numFmtId="176" fontId="12" fillId="0" borderId="66" xfId="1" applyNumberFormat="1" applyFont="1" applyFill="1" applyBorder="1"/>
    <xf numFmtId="176" fontId="12" fillId="0" borderId="67" xfId="1" applyNumberFormat="1" applyFont="1" applyFill="1" applyBorder="1"/>
    <xf numFmtId="176" fontId="12" fillId="0" borderId="68" xfId="1" applyNumberFormat="1" applyFont="1" applyFill="1" applyBorder="1"/>
    <xf numFmtId="176" fontId="12" fillId="0" borderId="69" xfId="1" applyNumberFormat="1" applyFont="1" applyFill="1" applyBorder="1"/>
    <xf numFmtId="176" fontId="12" fillId="0" borderId="70" xfId="1" applyNumberFormat="1" applyFont="1" applyFill="1" applyBorder="1"/>
    <xf numFmtId="0" fontId="3" fillId="0" borderId="184" xfId="0" applyFont="1" applyBorder="1" applyAlignment="1">
      <alignment horizontal="center" vertical="center"/>
    </xf>
    <xf numFmtId="0" fontId="23" fillId="0" borderId="0" xfId="0" applyFont="1"/>
    <xf numFmtId="0" fontId="10" fillId="0" borderId="34" xfId="0" applyFont="1" applyBorder="1"/>
    <xf numFmtId="0" fontId="10" fillId="0" borderId="119" xfId="0" applyFont="1" applyBorder="1"/>
    <xf numFmtId="176" fontId="10" fillId="0" borderId="10" xfId="1" applyNumberFormat="1" applyFont="1" applyFill="1" applyBorder="1"/>
    <xf numFmtId="176" fontId="10" fillId="0" borderId="24" xfId="1" applyNumberFormat="1" applyFont="1" applyFill="1" applyBorder="1" applyAlignment="1">
      <alignment horizontal="right"/>
    </xf>
    <xf numFmtId="176" fontId="10" fillId="0" borderId="46" xfId="1" applyNumberFormat="1" applyFont="1" applyFill="1" applyBorder="1"/>
    <xf numFmtId="0" fontId="10" fillId="0" borderId="35" xfId="0" applyFont="1" applyBorder="1"/>
    <xf numFmtId="0" fontId="10" fillId="0" borderId="35" xfId="0" applyFont="1" applyBorder="1" applyAlignment="1">
      <alignment horizontal="right"/>
    </xf>
    <xf numFmtId="0" fontId="10" fillId="0" borderId="77" xfId="0" applyFont="1" applyBorder="1"/>
    <xf numFmtId="0" fontId="10" fillId="0" borderId="164" xfId="0" applyFont="1" applyBorder="1"/>
    <xf numFmtId="176" fontId="10" fillId="0" borderId="5" xfId="1" applyNumberFormat="1" applyFont="1" applyFill="1" applyBorder="1"/>
    <xf numFmtId="176" fontId="10" fillId="0" borderId="5" xfId="1" applyNumberFormat="1" applyFont="1" applyFill="1" applyBorder="1" applyAlignment="1">
      <alignment horizontal="right"/>
    </xf>
    <xf numFmtId="176" fontId="10" fillId="0" borderId="47" xfId="1" applyNumberFormat="1" applyFont="1" applyFill="1" applyBorder="1"/>
    <xf numFmtId="0" fontId="10" fillId="0" borderId="34" xfId="0" applyFont="1" applyBorder="1" applyAlignment="1">
      <alignment horizontal="right"/>
    </xf>
    <xf numFmtId="176" fontId="10" fillId="0" borderId="24" xfId="1" applyNumberFormat="1" applyFont="1" applyFill="1" applyBorder="1"/>
    <xf numFmtId="176" fontId="10" fillId="0" borderId="10" xfId="1" applyNumberFormat="1" applyFont="1" applyFill="1" applyBorder="1" applyAlignment="1">
      <alignment horizontal="right"/>
    </xf>
    <xf numFmtId="0" fontId="10" fillId="0" borderId="77" xfId="0" applyFont="1" applyBorder="1" applyAlignment="1">
      <alignment horizontal="right"/>
    </xf>
    <xf numFmtId="0" fontId="10" fillId="0" borderId="163" xfId="0" applyFont="1" applyBorder="1" applyAlignment="1">
      <alignment horizontal="right"/>
    </xf>
    <xf numFmtId="176" fontId="10" fillId="0" borderId="67" xfId="1" applyNumberFormat="1" applyFont="1" applyFill="1" applyBorder="1"/>
    <xf numFmtId="176" fontId="10" fillId="0" borderId="67" xfId="1" applyNumberFormat="1" applyFont="1" applyFill="1" applyBorder="1" applyAlignment="1">
      <alignment horizontal="right"/>
    </xf>
    <xf numFmtId="176" fontId="10" fillId="0" borderId="80" xfId="1" applyNumberFormat="1" applyFont="1" applyFill="1" applyBorder="1"/>
    <xf numFmtId="176" fontId="6" fillId="0" borderId="23" xfId="1" applyNumberFormat="1" applyFont="1" applyFill="1" applyBorder="1"/>
    <xf numFmtId="176" fontId="6" fillId="0" borderId="23" xfId="1" applyNumberFormat="1" applyFont="1" applyFill="1" applyBorder="1" applyAlignment="1">
      <alignment horizontal="right"/>
    </xf>
    <xf numFmtId="0" fontId="3" fillId="0" borderId="60" xfId="0" applyFont="1" applyBorder="1" applyAlignment="1">
      <alignment horizontal="right"/>
    </xf>
    <xf numFmtId="176" fontId="4" fillId="0" borderId="10" xfId="1" applyNumberFormat="1" applyFont="1" applyFill="1" applyBorder="1"/>
    <xf numFmtId="176" fontId="4" fillId="0" borderId="14" xfId="1" applyNumberFormat="1" applyFont="1" applyFill="1" applyBorder="1"/>
    <xf numFmtId="176" fontId="4" fillId="0" borderId="46" xfId="1" applyNumberFormat="1" applyFont="1" applyFill="1" applyBorder="1"/>
    <xf numFmtId="176" fontId="6" fillId="0" borderId="4" xfId="1" applyNumberFormat="1" applyFont="1" applyFill="1" applyBorder="1" applyAlignment="1">
      <alignment horizontal="right"/>
    </xf>
    <xf numFmtId="0" fontId="3" fillId="0" borderId="107" xfId="0" applyFont="1" applyBorder="1" applyAlignment="1">
      <alignment horizontal="right"/>
    </xf>
    <xf numFmtId="176" fontId="4" fillId="0" borderId="23" xfId="1" applyNumberFormat="1" applyFont="1" applyFill="1" applyBorder="1" applyAlignment="1">
      <alignment horizontal="right"/>
    </xf>
    <xf numFmtId="176" fontId="4" fillId="0" borderId="94" xfId="1" applyNumberFormat="1" applyFont="1" applyFill="1" applyBorder="1" applyAlignment="1">
      <alignment horizontal="right"/>
    </xf>
    <xf numFmtId="176" fontId="6" fillId="0" borderId="45" xfId="1" applyNumberFormat="1" applyFont="1" applyFill="1" applyBorder="1" applyAlignment="1">
      <alignment horizontal="right"/>
    </xf>
    <xf numFmtId="0" fontId="3" fillId="0" borderId="30" xfId="0" applyFont="1" applyBorder="1" applyAlignment="1">
      <alignment horizontal="right"/>
    </xf>
    <xf numFmtId="0" fontId="3" fillId="0" borderId="113" xfId="0" applyFont="1" applyBorder="1" applyAlignment="1">
      <alignment horizontal="right"/>
    </xf>
    <xf numFmtId="176" fontId="4" fillId="0" borderId="5" xfId="1" applyNumberFormat="1" applyFont="1" applyFill="1" applyBorder="1" applyAlignment="1">
      <alignment horizontal="right"/>
    </xf>
    <xf numFmtId="0" fontId="3" fillId="0" borderId="109" xfId="0" applyFont="1" applyBorder="1" applyAlignment="1">
      <alignment horizontal="right"/>
    </xf>
    <xf numFmtId="176" fontId="4" fillId="0" borderId="47" xfId="1" applyNumberFormat="1" applyFont="1" applyFill="1" applyBorder="1" applyAlignment="1">
      <alignment horizontal="right"/>
    </xf>
    <xf numFmtId="176" fontId="4" fillId="0" borderId="23" xfId="1" applyNumberFormat="1" applyFont="1" applyFill="1" applyBorder="1" applyAlignment="1">
      <alignment horizontal="right" shrinkToFit="1"/>
    </xf>
    <xf numFmtId="176" fontId="4" fillId="0" borderId="94" xfId="1" applyNumberFormat="1" applyFont="1" applyFill="1" applyBorder="1" applyAlignment="1">
      <alignment horizontal="right" shrinkToFit="1"/>
    </xf>
    <xf numFmtId="176" fontId="4" fillId="0" borderId="95" xfId="1" applyNumberFormat="1" applyFont="1" applyFill="1" applyBorder="1" applyAlignment="1">
      <alignment horizontal="right" shrinkToFit="1"/>
    </xf>
    <xf numFmtId="176" fontId="6" fillId="0" borderId="4" xfId="1" applyNumberFormat="1" applyFont="1" applyFill="1" applyBorder="1" applyAlignment="1">
      <alignment horizontal="right" shrinkToFit="1"/>
    </xf>
    <xf numFmtId="176" fontId="4" fillId="0" borderId="4" xfId="1" applyNumberFormat="1" applyFont="1" applyFill="1" applyBorder="1" applyAlignment="1">
      <alignment horizontal="right" shrinkToFit="1"/>
    </xf>
    <xf numFmtId="176" fontId="4" fillId="0" borderId="10" xfId="1" applyNumberFormat="1" applyFont="1" applyFill="1" applyBorder="1" applyAlignment="1">
      <alignment horizontal="right" shrinkToFit="1"/>
    </xf>
    <xf numFmtId="176" fontId="4" fillId="0" borderId="23" xfId="1" applyNumberFormat="1" applyFont="1" applyFill="1" applyBorder="1"/>
    <xf numFmtId="176" fontId="4" fillId="0" borderId="95" xfId="1" applyNumberFormat="1" applyFont="1" applyFill="1" applyBorder="1"/>
    <xf numFmtId="0" fontId="3" fillId="0" borderId="66" xfId="0" applyFont="1" applyBorder="1" applyAlignment="1">
      <alignment horizontal="right" vertical="center"/>
    </xf>
    <xf numFmtId="176" fontId="4" fillId="0" borderId="67" xfId="1" applyNumberFormat="1" applyFont="1" applyFill="1" applyBorder="1"/>
    <xf numFmtId="176" fontId="4" fillId="0" borderId="67" xfId="1" applyNumberFormat="1" applyFont="1" applyFill="1" applyBorder="1" applyAlignment="1">
      <alignment horizontal="right" shrinkToFit="1"/>
    </xf>
    <xf numFmtId="176" fontId="4" fillId="0" borderId="176" xfId="1" applyNumberFormat="1" applyFont="1" applyFill="1" applyBorder="1"/>
    <xf numFmtId="0" fontId="3" fillId="0" borderId="66" xfId="0" applyFont="1" applyBorder="1" applyAlignment="1">
      <alignment horizontal="right"/>
    </xf>
    <xf numFmtId="176" fontId="4" fillId="0" borderId="67" xfId="1" applyNumberFormat="1" applyFont="1" applyFill="1" applyBorder="1" applyAlignment="1">
      <alignment horizontal="right"/>
    </xf>
    <xf numFmtId="176" fontId="4" fillId="0" borderId="176" xfId="1" applyNumberFormat="1" applyFont="1" applyFill="1" applyBorder="1" applyAlignment="1">
      <alignment horizontal="right"/>
    </xf>
    <xf numFmtId="176" fontId="4" fillId="0" borderId="80" xfId="1" applyNumberFormat="1" applyFont="1" applyFill="1" applyBorder="1"/>
    <xf numFmtId="176" fontId="4" fillId="0" borderId="4" xfId="1" applyNumberFormat="1" applyFont="1" applyFill="1" applyBorder="1"/>
    <xf numFmtId="176" fontId="4" fillId="0" borderId="6" xfId="1" applyNumberFormat="1" applyFont="1" applyFill="1" applyBorder="1"/>
    <xf numFmtId="176" fontId="4" fillId="0" borderId="45" xfId="1" applyNumberFormat="1" applyFont="1" applyFill="1" applyBorder="1"/>
    <xf numFmtId="176" fontId="4" fillId="0" borderId="95" xfId="1" applyNumberFormat="1" applyFont="1" applyFill="1" applyBorder="1" applyAlignment="1">
      <alignment horizontal="right"/>
    </xf>
    <xf numFmtId="176" fontId="4" fillId="0" borderId="5" xfId="1" applyNumberFormat="1" applyFont="1" applyFill="1" applyBorder="1"/>
    <xf numFmtId="176" fontId="4" fillId="0" borderId="15" xfId="1" applyNumberFormat="1" applyFont="1" applyFill="1" applyBorder="1"/>
    <xf numFmtId="176" fontId="6" fillId="0" borderId="45" xfId="1" applyNumberFormat="1" applyFont="1" applyFill="1" applyBorder="1" applyAlignment="1">
      <alignment horizontal="right" shrinkToFit="1"/>
    </xf>
    <xf numFmtId="176" fontId="4" fillId="0" borderId="47" xfId="1" applyNumberFormat="1" applyFont="1" applyFill="1" applyBorder="1"/>
    <xf numFmtId="176" fontId="4" fillId="0" borderId="10" xfId="1" applyNumberFormat="1" applyFont="1" applyFill="1" applyBorder="1" applyAlignment="1">
      <alignment horizontal="right"/>
    </xf>
    <xf numFmtId="176" fontId="4" fillId="0" borderId="14" xfId="1" applyNumberFormat="1" applyFont="1" applyFill="1" applyBorder="1" applyAlignment="1">
      <alignment horizontal="right"/>
    </xf>
    <xf numFmtId="176" fontId="6" fillId="0" borderId="10" xfId="1" applyNumberFormat="1" applyFont="1" applyFill="1" applyBorder="1" applyAlignment="1">
      <alignment horizontal="center"/>
    </xf>
    <xf numFmtId="176" fontId="6" fillId="0" borderId="46" xfId="1" applyNumberFormat="1" applyFont="1" applyFill="1" applyBorder="1" applyAlignment="1">
      <alignment horizontal="center"/>
    </xf>
    <xf numFmtId="0" fontId="3" fillId="0" borderId="35" xfId="0" applyFont="1" applyBorder="1" applyAlignment="1">
      <alignment horizontal="right"/>
    </xf>
    <xf numFmtId="0" fontId="3" fillId="0" borderId="119" xfId="0" applyFont="1" applyBorder="1" applyAlignment="1">
      <alignment horizontal="right"/>
    </xf>
    <xf numFmtId="0" fontId="3" fillId="0" borderId="163" xfId="0" applyFont="1" applyBorder="1" applyAlignment="1">
      <alignment horizontal="right"/>
    </xf>
    <xf numFmtId="0" fontId="3" fillId="0" borderId="30" xfId="0" applyFont="1" applyBorder="1" applyAlignment="1">
      <alignment horizontal="right" vertical="center"/>
    </xf>
    <xf numFmtId="0" fontId="3" fillId="0" borderId="60" xfId="0" applyFont="1" applyBorder="1" applyAlignment="1">
      <alignment horizontal="right" vertical="center"/>
    </xf>
    <xf numFmtId="0" fontId="3" fillId="0" borderId="52" xfId="0" applyFont="1" applyBorder="1" applyAlignment="1">
      <alignment horizontal="right" vertical="center"/>
    </xf>
    <xf numFmtId="0" fontId="3" fillId="0" borderId="0" xfId="0" applyFont="1" applyAlignment="1">
      <alignment vertical="center"/>
    </xf>
    <xf numFmtId="0" fontId="10" fillId="0" borderId="0" xfId="0" applyFont="1" applyAlignment="1">
      <alignment vertical="center"/>
    </xf>
    <xf numFmtId="0" fontId="6" fillId="0" borderId="0" xfId="0" applyFont="1" applyAlignment="1">
      <alignment horizontal="left" vertical="center"/>
    </xf>
    <xf numFmtId="0" fontId="3" fillId="0" borderId="2" xfId="0" applyFont="1" applyBorder="1" applyAlignment="1">
      <alignment vertical="center"/>
    </xf>
    <xf numFmtId="0" fontId="12" fillId="3" borderId="12" xfId="0" applyFont="1" applyFill="1" applyBorder="1" applyAlignment="1">
      <alignment vertical="center"/>
    </xf>
    <xf numFmtId="0" fontId="3" fillId="3" borderId="12" xfId="0" applyFont="1" applyFill="1" applyBorder="1" applyAlignment="1">
      <alignment vertical="center"/>
    </xf>
    <xf numFmtId="0" fontId="12" fillId="3" borderId="83" xfId="0" applyFont="1" applyFill="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185" fontId="7" fillId="0" borderId="0" xfId="0" applyNumberFormat="1" applyFont="1" applyAlignment="1">
      <alignment vertical="center"/>
    </xf>
    <xf numFmtId="0" fontId="3" fillId="0" borderId="18" xfId="0" applyFont="1" applyBorder="1" applyAlignment="1">
      <alignment vertical="center"/>
    </xf>
    <xf numFmtId="187" fontId="7" fillId="0" borderId="0" xfId="0" applyNumberFormat="1" applyFont="1" applyAlignment="1">
      <alignment vertical="center"/>
    </xf>
    <xf numFmtId="176" fontId="3" fillId="0" borderId="0" xfId="0" applyNumberFormat="1" applyFont="1" applyAlignment="1">
      <alignment vertical="center"/>
    </xf>
    <xf numFmtId="176" fontId="6" fillId="0" borderId="0" xfId="1" applyNumberFormat="1" applyFont="1" applyBorder="1" applyAlignment="1">
      <alignment vertical="center"/>
    </xf>
    <xf numFmtId="176" fontId="3" fillId="0" borderId="0" xfId="1" applyNumberFormat="1" applyFont="1" applyAlignment="1">
      <alignment vertical="center"/>
    </xf>
    <xf numFmtId="0" fontId="7" fillId="0" borderId="0" xfId="0" applyFont="1" applyAlignment="1">
      <alignment vertical="center"/>
    </xf>
    <xf numFmtId="0" fontId="3" fillId="0" borderId="0" xfId="1" applyNumberFormat="1" applyFont="1" applyAlignment="1">
      <alignment vertical="center"/>
    </xf>
    <xf numFmtId="38" fontId="3" fillId="0" borderId="0" xfId="0" applyNumberFormat="1" applyFont="1" applyAlignment="1">
      <alignment vertical="center"/>
    </xf>
    <xf numFmtId="0" fontId="15" fillId="0" borderId="31" xfId="0" applyFont="1" applyBorder="1" applyAlignment="1">
      <alignment horizontal="justify" vertical="center" wrapText="1"/>
    </xf>
    <xf numFmtId="0" fontId="16" fillId="0" borderId="83" xfId="0" applyFont="1" applyBorder="1" applyAlignment="1">
      <alignment horizontal="center" vertical="center" wrapText="1"/>
    </xf>
    <xf numFmtId="0" fontId="17" fillId="0" borderId="186" xfId="0" applyFont="1" applyBorder="1" applyAlignment="1">
      <alignment horizontal="center" vertical="center" wrapText="1"/>
    </xf>
    <xf numFmtId="0" fontId="16" fillId="0" borderId="187" xfId="0" applyFont="1" applyBorder="1" applyAlignment="1">
      <alignment horizontal="justify" vertical="center" wrapText="1"/>
    </xf>
    <xf numFmtId="0" fontId="16" fillId="0" borderId="31" xfId="0" applyFont="1" applyBorder="1" applyAlignment="1">
      <alignment horizontal="justify" vertical="center" wrapText="1"/>
    </xf>
    <xf numFmtId="0" fontId="16" fillId="0" borderId="69"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187" xfId="0" applyFont="1" applyBorder="1" applyAlignment="1">
      <alignment horizontal="center" vertical="center" wrapText="1"/>
    </xf>
    <xf numFmtId="0" fontId="16" fillId="0" borderId="0" xfId="0" applyFont="1" applyAlignment="1">
      <alignment horizontal="justify" vertical="center" wrapText="1"/>
    </xf>
    <xf numFmtId="0" fontId="16" fillId="0" borderId="188" xfId="0" applyFont="1" applyBorder="1" applyAlignment="1">
      <alignment horizontal="center" vertical="center" wrapText="1"/>
    </xf>
    <xf numFmtId="0" fontId="16" fillId="0" borderId="190" xfId="0" applyFont="1" applyBorder="1" applyAlignment="1">
      <alignment horizontal="center" vertical="center" wrapText="1"/>
    </xf>
    <xf numFmtId="0" fontId="16" fillId="0" borderId="189" xfId="0" applyFont="1" applyBorder="1" applyAlignment="1">
      <alignment horizontal="center" vertical="center" wrapText="1"/>
    </xf>
    <xf numFmtId="0" fontId="3" fillId="0" borderId="20" xfId="0" applyFont="1" applyBorder="1" applyAlignment="1">
      <alignment horizontal="center" vertical="center"/>
    </xf>
    <xf numFmtId="0" fontId="0" fillId="0" borderId="0" xfId="0" applyAlignment="1">
      <alignment vertical="center"/>
    </xf>
    <xf numFmtId="184" fontId="22" fillId="0" borderId="0" xfId="0" applyNumberFormat="1" applyFont="1" applyAlignment="1">
      <alignment vertical="center"/>
    </xf>
    <xf numFmtId="184" fontId="7" fillId="0" borderId="0" xfId="0" applyNumberFormat="1" applyFont="1" applyAlignment="1">
      <alignment vertical="center"/>
    </xf>
    <xf numFmtId="181" fontId="7" fillId="0" borderId="0" xfId="0" applyNumberFormat="1" applyFont="1" applyAlignment="1">
      <alignment vertical="center"/>
    </xf>
    <xf numFmtId="177" fontId="6" fillId="0" borderId="10" xfId="1" applyNumberFormat="1" applyFont="1" applyFill="1" applyBorder="1" applyAlignment="1">
      <alignment vertical="center"/>
    </xf>
    <xf numFmtId="177" fontId="6" fillId="0" borderId="46" xfId="1" applyNumberFormat="1" applyFont="1" applyFill="1" applyBorder="1" applyAlignment="1">
      <alignment vertical="center"/>
    </xf>
    <xf numFmtId="177" fontId="6" fillId="0" borderId="5" xfId="1" applyNumberFormat="1" applyFont="1" applyFill="1" applyBorder="1" applyAlignment="1">
      <alignment vertical="center"/>
    </xf>
    <xf numFmtId="177" fontId="6" fillId="0" borderId="47" xfId="1" applyNumberFormat="1" applyFont="1" applyFill="1" applyBorder="1" applyAlignment="1">
      <alignment vertical="center"/>
    </xf>
    <xf numFmtId="0" fontId="3" fillId="0" borderId="77" xfId="0" applyFont="1" applyBorder="1" applyAlignment="1">
      <alignment vertical="center"/>
    </xf>
    <xf numFmtId="0" fontId="3" fillId="0" borderId="163" xfId="0" applyFont="1" applyBorder="1" applyAlignment="1">
      <alignment vertical="center"/>
    </xf>
    <xf numFmtId="177" fontId="6" fillId="0" borderId="67" xfId="1" applyNumberFormat="1" applyFont="1" applyFill="1" applyBorder="1" applyAlignment="1">
      <alignment vertical="center"/>
    </xf>
    <xf numFmtId="177" fontId="6" fillId="0" borderId="80" xfId="1" applyNumberFormat="1" applyFont="1" applyFill="1" applyBorder="1" applyAlignment="1">
      <alignment vertical="center"/>
    </xf>
    <xf numFmtId="0" fontId="3" fillId="3" borderId="83" xfId="0" applyFont="1" applyFill="1" applyBorder="1" applyAlignment="1">
      <alignment vertical="center"/>
    </xf>
    <xf numFmtId="0" fontId="3" fillId="2" borderId="1" xfId="0" applyFont="1" applyFill="1" applyBorder="1" applyAlignment="1">
      <alignment vertical="center"/>
    </xf>
    <xf numFmtId="0" fontId="3" fillId="2" borderId="50" xfId="0" applyFont="1" applyFill="1" applyBorder="1" applyAlignment="1">
      <alignment vertical="center"/>
    </xf>
    <xf numFmtId="185" fontId="3" fillId="0" borderId="0" xfId="0" applyNumberFormat="1" applyFont="1" applyAlignment="1">
      <alignment vertical="center"/>
    </xf>
    <xf numFmtId="0" fontId="3" fillId="0" borderId="34" xfId="0" applyFont="1" applyBorder="1" applyAlignment="1">
      <alignment horizontal="right" vertical="center"/>
    </xf>
    <xf numFmtId="38" fontId="3" fillId="0" borderId="7" xfId="2" applyFont="1" applyFill="1" applyBorder="1" applyAlignment="1">
      <alignment horizontal="right" vertical="center"/>
    </xf>
    <xf numFmtId="0" fontId="3" fillId="0" borderId="101" xfId="0" applyFont="1" applyBorder="1" applyAlignment="1">
      <alignment horizontal="right" vertical="center"/>
    </xf>
    <xf numFmtId="176" fontId="3" fillId="0" borderId="115" xfId="0" applyNumberFormat="1" applyFont="1" applyBorder="1" applyAlignment="1">
      <alignment horizontal="right" vertical="center"/>
    </xf>
    <xf numFmtId="0" fontId="3" fillId="0" borderId="77" xfId="0" applyFont="1" applyBorder="1" applyAlignment="1">
      <alignment horizontal="right" vertical="center" wrapText="1"/>
    </xf>
    <xf numFmtId="38" fontId="3" fillId="0" borderId="82" xfId="2" applyFont="1" applyFill="1" applyBorder="1" applyAlignment="1">
      <alignment horizontal="right" vertical="center"/>
    </xf>
    <xf numFmtId="0" fontId="3" fillId="0" borderId="107" xfId="0" applyFont="1" applyBorder="1" applyAlignment="1">
      <alignment horizontal="right" vertical="center"/>
    </xf>
    <xf numFmtId="176" fontId="6" fillId="0" borderId="5" xfId="1" applyNumberFormat="1" applyFont="1" applyFill="1" applyBorder="1" applyAlignment="1">
      <alignment horizontal="right" vertical="center"/>
    </xf>
    <xf numFmtId="176" fontId="6" fillId="0" borderId="4" xfId="1" applyNumberFormat="1" applyFont="1" applyFill="1" applyBorder="1" applyAlignment="1">
      <alignment horizontal="right" vertical="center"/>
    </xf>
    <xf numFmtId="0" fontId="3" fillId="0" borderId="34" xfId="0" applyFont="1" applyBorder="1" applyAlignment="1">
      <alignment horizontal="right" vertical="center" wrapText="1"/>
    </xf>
    <xf numFmtId="0" fontId="3" fillId="0" borderId="113" xfId="0" applyFont="1" applyBorder="1" applyAlignment="1">
      <alignment horizontal="right" vertical="center"/>
    </xf>
    <xf numFmtId="176" fontId="3" fillId="0" borderId="94" xfId="0" applyNumberFormat="1" applyFont="1" applyBorder="1" applyAlignment="1">
      <alignment horizontal="right" vertical="center"/>
    </xf>
    <xf numFmtId="0" fontId="3" fillId="0" borderId="109" xfId="0" applyFont="1" applyBorder="1" applyAlignment="1">
      <alignment horizontal="right" vertical="center"/>
    </xf>
    <xf numFmtId="38" fontId="3" fillId="0" borderId="6" xfId="2" applyFont="1" applyFill="1" applyBorder="1" applyAlignment="1">
      <alignment horizontal="right" vertical="center"/>
    </xf>
    <xf numFmtId="176" fontId="3" fillId="0" borderId="99" xfId="0" applyNumberFormat="1" applyFont="1" applyBorder="1" applyAlignment="1">
      <alignment horizontal="right" vertical="center"/>
    </xf>
    <xf numFmtId="176" fontId="3" fillId="0" borderId="81" xfId="0" applyNumberFormat="1" applyFont="1" applyBorder="1" applyAlignment="1">
      <alignment horizontal="right" vertical="center"/>
    </xf>
    <xf numFmtId="176" fontId="3" fillId="0" borderId="0" xfId="1" applyNumberFormat="1" applyFont="1" applyBorder="1" applyAlignment="1">
      <alignment vertical="center"/>
    </xf>
    <xf numFmtId="0" fontId="3" fillId="0" borderId="102" xfId="0" applyFont="1" applyBorder="1" applyAlignment="1">
      <alignment horizontal="right" vertical="center"/>
    </xf>
    <xf numFmtId="0" fontId="3" fillId="0" borderId="119" xfId="0" applyFont="1" applyBorder="1" applyAlignment="1">
      <alignment horizontal="right" vertical="center"/>
    </xf>
    <xf numFmtId="0" fontId="3" fillId="0" borderId="77" xfId="0" applyFont="1" applyBorder="1" applyAlignment="1">
      <alignment horizontal="right" vertical="center"/>
    </xf>
    <xf numFmtId="0" fontId="3" fillId="0" borderId="163" xfId="0" applyFont="1" applyBorder="1" applyAlignment="1">
      <alignment horizontal="right" vertical="center"/>
    </xf>
    <xf numFmtId="0" fontId="3" fillId="0" borderId="35" xfId="0" applyFont="1" applyBorder="1" applyAlignment="1">
      <alignment horizontal="right" vertical="center"/>
    </xf>
    <xf numFmtId="0" fontId="3" fillId="0" borderId="76" xfId="0" applyFont="1" applyBorder="1" applyAlignment="1">
      <alignment horizontal="right" vertical="center"/>
    </xf>
    <xf numFmtId="0" fontId="3" fillId="0" borderId="164" xfId="0" applyFont="1" applyBorder="1" applyAlignment="1">
      <alignment horizontal="right" vertical="center"/>
    </xf>
    <xf numFmtId="38" fontId="3" fillId="0" borderId="78" xfId="0" applyNumberFormat="1" applyFont="1" applyBorder="1" applyAlignment="1">
      <alignment horizontal="right" vertical="center"/>
    </xf>
    <xf numFmtId="38" fontId="3" fillId="0" borderId="7" xfId="0" applyNumberFormat="1" applyFont="1" applyBorder="1" applyAlignment="1">
      <alignment horizontal="right" vertical="center"/>
    </xf>
    <xf numFmtId="180" fontId="3" fillId="0" borderId="0" xfId="0" applyNumberFormat="1" applyFont="1" applyAlignment="1">
      <alignment vertical="center"/>
    </xf>
    <xf numFmtId="0" fontId="4" fillId="0" borderId="0" xfId="0" applyFont="1" applyAlignment="1">
      <alignment horizontal="left" vertical="center"/>
    </xf>
    <xf numFmtId="0" fontId="11" fillId="0" borderId="0" xfId="0" applyFont="1" applyAlignment="1">
      <alignment vertical="center"/>
    </xf>
    <xf numFmtId="0" fontId="3" fillId="4" borderId="12" xfId="0" applyFont="1" applyFill="1" applyBorder="1" applyAlignment="1">
      <alignment vertical="center"/>
    </xf>
    <xf numFmtId="0" fontId="3" fillId="4" borderId="167" xfId="0" applyFont="1" applyFill="1" applyBorder="1" applyAlignment="1">
      <alignment vertical="center"/>
    </xf>
    <xf numFmtId="0" fontId="3" fillId="4" borderId="168" xfId="0" applyFont="1" applyFill="1" applyBorder="1" applyAlignment="1">
      <alignment vertical="center"/>
    </xf>
    <xf numFmtId="0" fontId="3" fillId="0" borderId="0" xfId="0" applyFont="1" applyAlignment="1">
      <alignment horizontal="center" vertical="center" textRotation="255" justifyLastLine="1"/>
    </xf>
    <xf numFmtId="176" fontId="6" fillId="0" borderId="0" xfId="1" applyNumberFormat="1" applyFont="1" applyFill="1" applyBorder="1" applyAlignment="1">
      <alignment vertical="center"/>
    </xf>
    <xf numFmtId="0" fontId="3" fillId="0" borderId="48" xfId="0" applyFont="1" applyBorder="1" applyAlignment="1">
      <alignment vertical="center"/>
    </xf>
    <xf numFmtId="0" fontId="3" fillId="0" borderId="3" xfId="0" applyFont="1" applyBorder="1" applyAlignment="1">
      <alignment vertical="center"/>
    </xf>
    <xf numFmtId="0" fontId="3" fillId="0" borderId="51" xfId="0" applyFont="1" applyBorder="1" applyAlignment="1">
      <alignment vertical="center"/>
    </xf>
    <xf numFmtId="176" fontId="6" fillId="0" borderId="72" xfId="1" applyNumberFormat="1" applyFont="1" applyBorder="1" applyAlignment="1">
      <alignment vertical="center"/>
    </xf>
    <xf numFmtId="176" fontId="6" fillId="0" borderId="22" xfId="1" applyNumberFormat="1" applyFont="1" applyBorder="1" applyAlignment="1">
      <alignment vertical="center"/>
    </xf>
    <xf numFmtId="176" fontId="6" fillId="0" borderId="22" xfId="1" applyNumberFormat="1" applyFont="1" applyFill="1" applyBorder="1" applyAlignment="1">
      <alignment vertical="center"/>
    </xf>
    <xf numFmtId="176" fontId="6" fillId="0" borderId="81" xfId="1" applyNumberFormat="1" applyFont="1" applyFill="1" applyBorder="1" applyAlignment="1">
      <alignment vertical="center"/>
    </xf>
    <xf numFmtId="176" fontId="6" fillId="0" borderId="171" xfId="1" applyNumberFormat="1" applyFont="1" applyFill="1" applyBorder="1" applyAlignment="1">
      <alignment vertical="center"/>
    </xf>
    <xf numFmtId="176" fontId="6" fillId="0" borderId="75" xfId="1" applyNumberFormat="1" applyFont="1" applyFill="1" applyBorder="1" applyAlignment="1">
      <alignment vertical="center"/>
    </xf>
    <xf numFmtId="176" fontId="3" fillId="0" borderId="52" xfId="1" applyNumberFormat="1" applyFont="1" applyBorder="1" applyAlignment="1">
      <alignment vertical="center"/>
    </xf>
    <xf numFmtId="176" fontId="6" fillId="0" borderId="4" xfId="1" applyNumberFormat="1" applyFont="1" applyBorder="1" applyAlignment="1">
      <alignment vertical="center"/>
    </xf>
    <xf numFmtId="176" fontId="6" fillId="0" borderId="6" xfId="1" applyNumberFormat="1" applyFont="1" applyBorder="1" applyAlignment="1">
      <alignment vertical="center"/>
    </xf>
    <xf numFmtId="176" fontId="6" fillId="0" borderId="55" xfId="1" applyNumberFormat="1" applyFont="1" applyFill="1" applyBorder="1" applyAlignment="1">
      <alignment vertical="center"/>
    </xf>
    <xf numFmtId="0" fontId="3" fillId="0" borderId="56" xfId="0" applyFont="1" applyBorder="1" applyAlignment="1">
      <alignment vertical="center"/>
    </xf>
    <xf numFmtId="0" fontId="3" fillId="0" borderId="8" xfId="0" applyFont="1" applyBorder="1" applyAlignment="1">
      <alignment vertical="center"/>
    </xf>
    <xf numFmtId="0" fontId="3" fillId="0" borderId="82" xfId="0" applyFont="1" applyBorder="1" applyAlignment="1">
      <alignment vertical="center"/>
    </xf>
    <xf numFmtId="0" fontId="3" fillId="0" borderId="173" xfId="0" applyFont="1" applyBorder="1" applyAlignment="1">
      <alignment vertical="center"/>
    </xf>
    <xf numFmtId="0" fontId="3" fillId="0" borderId="59" xfId="0" applyFont="1" applyBorder="1" applyAlignment="1">
      <alignment vertical="center"/>
    </xf>
    <xf numFmtId="176" fontId="3" fillId="0" borderId="30" xfId="1" applyNumberFormat="1" applyFont="1" applyBorder="1" applyAlignment="1">
      <alignment vertical="center"/>
    </xf>
    <xf numFmtId="0" fontId="3" fillId="0" borderId="170" xfId="0" applyFont="1" applyBorder="1" applyAlignment="1">
      <alignment vertical="center"/>
    </xf>
    <xf numFmtId="176" fontId="6" fillId="0" borderId="5" xfId="1" applyNumberFormat="1" applyFont="1" applyBorder="1" applyAlignment="1">
      <alignment vertical="center"/>
    </xf>
    <xf numFmtId="176" fontId="6" fillId="0" borderId="15" xfId="1" applyNumberFormat="1" applyFont="1" applyBorder="1" applyAlignment="1">
      <alignment vertical="center"/>
    </xf>
    <xf numFmtId="176" fontId="6" fillId="0" borderId="65" xfId="1" applyNumberFormat="1" applyFont="1" applyFill="1" applyBorder="1" applyAlignment="1">
      <alignment vertical="center"/>
    </xf>
    <xf numFmtId="176" fontId="3" fillId="0" borderId="60" xfId="1" applyNumberFormat="1" applyFont="1" applyBorder="1" applyAlignment="1">
      <alignment vertical="center"/>
    </xf>
    <xf numFmtId="176" fontId="6" fillId="0" borderId="63" xfId="1" applyNumberFormat="1" applyFont="1" applyFill="1" applyBorder="1" applyAlignment="1">
      <alignment vertical="center"/>
    </xf>
    <xf numFmtId="176" fontId="3" fillId="0" borderId="66" xfId="1" applyNumberFormat="1" applyFont="1" applyBorder="1" applyAlignment="1">
      <alignment vertical="center"/>
    </xf>
    <xf numFmtId="176" fontId="6" fillId="0" borderId="67" xfId="1" applyNumberFormat="1" applyFont="1" applyBorder="1" applyAlignment="1">
      <alignment vertical="center"/>
    </xf>
    <xf numFmtId="176" fontId="6" fillId="0" borderId="176" xfId="1" applyNumberFormat="1" applyFont="1" applyBorder="1" applyAlignment="1">
      <alignment vertical="center"/>
    </xf>
    <xf numFmtId="176" fontId="6" fillId="0" borderId="70" xfId="1" applyNumberFormat="1" applyFont="1" applyFill="1" applyBorder="1" applyAlignment="1">
      <alignment vertical="center"/>
    </xf>
    <xf numFmtId="0" fontId="3" fillId="0" borderId="49" xfId="0" applyFont="1" applyBorder="1" applyAlignment="1">
      <alignment vertical="center"/>
    </xf>
    <xf numFmtId="0" fontId="3" fillId="0" borderId="44" xfId="0" applyFont="1" applyBorder="1" applyAlignment="1">
      <alignment vertical="center"/>
    </xf>
    <xf numFmtId="176" fontId="6" fillId="0" borderId="73" xfId="1" applyNumberFormat="1" applyFont="1" applyFill="1" applyBorder="1" applyAlignment="1">
      <alignment vertical="center"/>
    </xf>
    <xf numFmtId="176" fontId="6" fillId="0" borderId="71" xfId="1" applyNumberFormat="1" applyFont="1" applyFill="1" applyBorder="1" applyAlignment="1">
      <alignment vertical="center"/>
    </xf>
    <xf numFmtId="176" fontId="6" fillId="0" borderId="61" xfId="1" applyNumberFormat="1" applyFont="1" applyBorder="1" applyAlignment="1">
      <alignment vertical="center"/>
    </xf>
    <xf numFmtId="176" fontId="6" fillId="0" borderId="45" xfId="1" applyNumberFormat="1" applyFont="1" applyBorder="1" applyAlignment="1">
      <alignment vertical="center"/>
    </xf>
    <xf numFmtId="176" fontId="6" fillId="0" borderId="64" xfId="1" applyNumberFormat="1" applyFont="1" applyBorder="1" applyAlignment="1">
      <alignment vertical="center"/>
    </xf>
    <xf numFmtId="176" fontId="6" fillId="0" borderId="47" xfId="1" applyNumberFormat="1" applyFont="1" applyBorder="1" applyAlignment="1">
      <alignment vertical="center"/>
    </xf>
    <xf numFmtId="176" fontId="6" fillId="0" borderId="68" xfId="1" applyNumberFormat="1" applyFont="1" applyBorder="1" applyAlignment="1">
      <alignment vertical="center"/>
    </xf>
    <xf numFmtId="176" fontId="6" fillId="0" borderId="80" xfId="1" applyNumberFormat="1" applyFont="1" applyBorder="1" applyAlignment="1">
      <alignment vertical="center"/>
    </xf>
    <xf numFmtId="176" fontId="9" fillId="0" borderId="0" xfId="1" applyNumberFormat="1" applyFont="1" applyBorder="1" applyAlignment="1">
      <alignment vertical="center"/>
    </xf>
    <xf numFmtId="176" fontId="9" fillId="0" borderId="0" xfId="1" applyNumberFormat="1" applyFont="1" applyFill="1" applyBorder="1" applyAlignment="1">
      <alignment vertical="center"/>
    </xf>
    <xf numFmtId="0" fontId="14" fillId="0" borderId="0" xfId="0" applyFont="1" applyAlignment="1">
      <alignment horizontal="lef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2" borderId="17" xfId="0" applyFont="1" applyFill="1" applyBorder="1" applyAlignment="1">
      <alignment horizontal="center" vertical="center" wrapText="1"/>
    </xf>
    <xf numFmtId="176" fontId="6" fillId="0" borderId="72" xfId="1" applyNumberFormat="1" applyFont="1" applyFill="1" applyBorder="1" applyAlignment="1">
      <alignment vertical="center"/>
    </xf>
    <xf numFmtId="176" fontId="3" fillId="0" borderId="52" xfId="1" applyNumberFormat="1" applyFont="1" applyFill="1" applyBorder="1" applyAlignment="1">
      <alignment vertical="center"/>
    </xf>
    <xf numFmtId="176" fontId="6" fillId="0" borderId="4" xfId="1" applyNumberFormat="1" applyFont="1" applyFill="1" applyBorder="1" applyAlignment="1">
      <alignment vertical="center"/>
    </xf>
    <xf numFmtId="176" fontId="6" fillId="0" borderId="6" xfId="1" applyNumberFormat="1" applyFont="1" applyFill="1" applyBorder="1" applyAlignment="1">
      <alignment vertical="center"/>
    </xf>
    <xf numFmtId="176" fontId="6" fillId="0" borderId="61" xfId="1" applyNumberFormat="1" applyFont="1" applyFill="1" applyBorder="1" applyAlignment="1">
      <alignment vertical="center"/>
    </xf>
    <xf numFmtId="176" fontId="6" fillId="0" borderId="45" xfId="1" applyNumberFormat="1" applyFont="1" applyFill="1" applyBorder="1" applyAlignment="1">
      <alignment vertical="center"/>
    </xf>
    <xf numFmtId="176" fontId="3" fillId="0" borderId="30" xfId="1" applyNumberFormat="1" applyFont="1" applyFill="1" applyBorder="1" applyAlignment="1">
      <alignment vertical="center"/>
    </xf>
    <xf numFmtId="176" fontId="6" fillId="0" borderId="6" xfId="1" applyNumberFormat="1" applyFont="1" applyFill="1" applyBorder="1" applyAlignment="1">
      <alignment horizontal="right" vertical="center"/>
    </xf>
    <xf numFmtId="176" fontId="6" fillId="0" borderId="172" xfId="1" applyNumberFormat="1" applyFont="1" applyFill="1" applyBorder="1" applyAlignment="1">
      <alignment horizontal="right" vertical="center"/>
    </xf>
    <xf numFmtId="176" fontId="6" fillId="0" borderId="172" xfId="1" applyNumberFormat="1" applyFont="1" applyFill="1" applyBorder="1" applyAlignment="1">
      <alignment vertical="center"/>
    </xf>
    <xf numFmtId="176" fontId="6" fillId="0" borderId="5" xfId="1" applyNumberFormat="1" applyFont="1" applyFill="1" applyBorder="1" applyAlignment="1">
      <alignment vertical="center"/>
    </xf>
    <xf numFmtId="176" fontId="6" fillId="0" borderId="15" xfId="1" applyNumberFormat="1" applyFont="1" applyFill="1" applyBorder="1" applyAlignment="1">
      <alignment vertical="center"/>
    </xf>
    <xf numFmtId="176" fontId="6" fillId="0" borderId="174" xfId="1" applyNumberFormat="1" applyFont="1" applyFill="1" applyBorder="1" applyAlignment="1">
      <alignment vertical="center"/>
    </xf>
    <xf numFmtId="176" fontId="3" fillId="0" borderId="60" xfId="1" applyNumberFormat="1" applyFont="1" applyFill="1" applyBorder="1" applyAlignment="1">
      <alignment vertical="center"/>
    </xf>
    <xf numFmtId="176" fontId="6" fillId="0" borderId="10" xfId="1" applyNumberFormat="1" applyFont="1" applyFill="1" applyBorder="1" applyAlignment="1">
      <alignment vertical="center"/>
    </xf>
    <xf numFmtId="176" fontId="6" fillId="0" borderId="14" xfId="1" applyNumberFormat="1" applyFont="1" applyFill="1" applyBorder="1" applyAlignment="1">
      <alignment vertical="center"/>
    </xf>
    <xf numFmtId="176" fontId="6" fillId="0" borderId="175" xfId="1" applyNumberFormat="1" applyFont="1" applyFill="1" applyBorder="1" applyAlignment="1">
      <alignment vertical="center"/>
    </xf>
    <xf numFmtId="176" fontId="6" fillId="0" borderId="64" xfId="1" applyNumberFormat="1" applyFont="1" applyFill="1" applyBorder="1" applyAlignment="1">
      <alignment vertical="center"/>
    </xf>
    <xf numFmtId="176" fontId="6" fillId="0" borderId="47" xfId="1" applyNumberFormat="1" applyFont="1" applyFill="1" applyBorder="1" applyAlignment="1">
      <alignment vertical="center"/>
    </xf>
    <xf numFmtId="176" fontId="3" fillId="0" borderId="66" xfId="1" applyNumberFormat="1" applyFont="1" applyFill="1" applyBorder="1" applyAlignment="1">
      <alignment vertical="center"/>
    </xf>
    <xf numFmtId="176" fontId="6" fillId="0" borderId="67" xfId="1" applyNumberFormat="1" applyFont="1" applyFill="1" applyBorder="1" applyAlignment="1">
      <alignment vertical="center"/>
    </xf>
    <xf numFmtId="176" fontId="6" fillId="0" borderId="176" xfId="1" applyNumberFormat="1" applyFont="1" applyFill="1" applyBorder="1" applyAlignment="1">
      <alignment vertical="center"/>
    </xf>
    <xf numFmtId="176" fontId="6" fillId="0" borderId="68" xfId="1" applyNumberFormat="1" applyFont="1" applyFill="1" applyBorder="1" applyAlignment="1">
      <alignment vertical="center"/>
    </xf>
    <xf numFmtId="176" fontId="6" fillId="0" borderId="80" xfId="1" applyNumberFormat="1" applyFont="1" applyFill="1" applyBorder="1" applyAlignment="1">
      <alignment vertical="center"/>
    </xf>
    <xf numFmtId="176" fontId="6" fillId="0" borderId="174" xfId="1" applyNumberFormat="1" applyFont="1" applyFill="1" applyBorder="1" applyAlignment="1">
      <alignment horizontal="right" vertical="center"/>
    </xf>
    <xf numFmtId="176" fontId="6" fillId="0" borderId="24" xfId="1" applyNumberFormat="1" applyFont="1" applyFill="1" applyBorder="1" applyAlignment="1">
      <alignment vertical="center"/>
    </xf>
    <xf numFmtId="176" fontId="6" fillId="0" borderId="177" xfId="1" applyNumberFormat="1" applyFont="1" applyFill="1" applyBorder="1" applyAlignment="1">
      <alignment vertical="center"/>
    </xf>
    <xf numFmtId="0" fontId="6" fillId="0" borderId="0" xfId="0" applyFont="1" applyAlignment="1">
      <alignment vertical="center"/>
    </xf>
    <xf numFmtId="0" fontId="3" fillId="0" borderId="13" xfId="0" applyFont="1" applyBorder="1" applyAlignment="1">
      <alignment vertical="center"/>
    </xf>
    <xf numFmtId="0" fontId="3" fillId="0" borderId="31" xfId="0" applyFont="1" applyBorder="1" applyAlignment="1">
      <alignment vertical="center"/>
    </xf>
    <xf numFmtId="0" fontId="3" fillId="0" borderId="31" xfId="0" applyFont="1" applyBorder="1" applyAlignment="1">
      <alignment horizontal="right" vertical="center"/>
    </xf>
    <xf numFmtId="0" fontId="3" fillId="3" borderId="0" xfId="0" applyFont="1" applyFill="1" applyAlignment="1">
      <alignment vertical="center"/>
    </xf>
    <xf numFmtId="0" fontId="3" fillId="3" borderId="92" xfId="0" applyFont="1" applyFill="1" applyBorder="1" applyAlignment="1">
      <alignment vertical="center"/>
    </xf>
    <xf numFmtId="0" fontId="3" fillId="3" borderId="180" xfId="0" applyFont="1" applyFill="1" applyBorder="1" applyAlignment="1">
      <alignment vertical="center"/>
    </xf>
    <xf numFmtId="0" fontId="3" fillId="0" borderId="85" xfId="0" applyFont="1" applyBorder="1" applyAlignment="1">
      <alignment vertical="center"/>
    </xf>
    <xf numFmtId="0" fontId="3" fillId="4" borderId="32" xfId="0" applyFont="1" applyFill="1" applyBorder="1" applyAlignment="1">
      <alignment vertical="center"/>
    </xf>
    <xf numFmtId="0" fontId="3" fillId="4" borderId="19" xfId="0" applyFont="1" applyFill="1" applyBorder="1" applyAlignment="1">
      <alignment vertical="center"/>
    </xf>
    <xf numFmtId="0" fontId="3" fillId="4" borderId="33" xfId="0" applyFont="1" applyFill="1" applyBorder="1" applyAlignment="1">
      <alignment vertical="center"/>
    </xf>
    <xf numFmtId="176" fontId="3" fillId="0" borderId="85" xfId="0" applyNumberFormat="1" applyFont="1" applyBorder="1" applyAlignment="1">
      <alignment vertical="center"/>
    </xf>
    <xf numFmtId="176" fontId="3" fillId="0" borderId="85" xfId="1" applyNumberFormat="1" applyFont="1" applyFill="1" applyBorder="1" applyAlignment="1">
      <alignment vertical="center"/>
    </xf>
    <xf numFmtId="0" fontId="3" fillId="0" borderId="212" xfId="0" applyFont="1" applyBorder="1" applyAlignment="1">
      <alignment horizontal="right" vertical="center"/>
    </xf>
    <xf numFmtId="0" fontId="3" fillId="0" borderId="53" xfId="0" applyFont="1" applyBorder="1" applyAlignment="1">
      <alignment horizontal="right" vertical="center"/>
    </xf>
    <xf numFmtId="0" fontId="3" fillId="0" borderId="85" xfId="0" applyFont="1" applyBorder="1" applyAlignment="1">
      <alignment horizontal="right" vertical="center"/>
    </xf>
    <xf numFmtId="0" fontId="3" fillId="0" borderId="55" xfId="0" applyFont="1" applyBorder="1" applyAlignment="1">
      <alignment horizontal="right" vertical="center"/>
    </xf>
    <xf numFmtId="0" fontId="3" fillId="0" borderId="209" xfId="0" applyFont="1" applyBorder="1" applyAlignment="1">
      <alignment vertical="center"/>
    </xf>
    <xf numFmtId="0" fontId="3" fillId="0" borderId="1" xfId="0" applyFont="1" applyBorder="1" applyAlignment="1">
      <alignment vertical="center"/>
    </xf>
    <xf numFmtId="0" fontId="3" fillId="0" borderId="55" xfId="0" applyFont="1" applyBorder="1" applyAlignment="1">
      <alignment vertical="center"/>
    </xf>
    <xf numFmtId="176" fontId="3" fillId="0" borderId="72" xfId="0" applyNumberFormat="1" applyFont="1" applyBorder="1" applyAlignment="1">
      <alignment vertical="center"/>
    </xf>
    <xf numFmtId="176" fontId="3" fillId="0" borderId="210" xfId="0" applyNumberFormat="1" applyFont="1" applyBorder="1" applyAlignment="1">
      <alignment vertical="center"/>
    </xf>
    <xf numFmtId="176" fontId="3" fillId="0" borderId="22" xfId="0" applyNumberFormat="1" applyFont="1" applyBorder="1" applyAlignment="1">
      <alignment vertical="center"/>
    </xf>
    <xf numFmtId="176" fontId="3" fillId="0" borderId="105" xfId="0" applyNumberFormat="1" applyFont="1" applyBorder="1" applyAlignment="1">
      <alignment vertical="center"/>
    </xf>
    <xf numFmtId="176" fontId="3" fillId="0" borderId="73" xfId="0" applyNumberFormat="1" applyFont="1" applyBorder="1" applyAlignment="1">
      <alignment vertical="center"/>
    </xf>
    <xf numFmtId="176" fontId="3" fillId="0" borderId="90" xfId="0" applyNumberFormat="1" applyFont="1" applyBorder="1" applyAlignment="1">
      <alignment vertical="center"/>
    </xf>
    <xf numFmtId="176" fontId="3" fillId="0" borderId="75" xfId="0" applyNumberFormat="1" applyFont="1" applyBorder="1" applyAlignment="1">
      <alignment vertical="center"/>
    </xf>
    <xf numFmtId="176" fontId="3" fillId="0" borderId="211" xfId="1" applyNumberFormat="1" applyFont="1" applyFill="1" applyBorder="1" applyAlignment="1">
      <alignment vertical="center"/>
    </xf>
    <xf numFmtId="176" fontId="3" fillId="0" borderId="10" xfId="1" applyNumberFormat="1" applyFont="1" applyFill="1" applyBorder="1" applyAlignment="1">
      <alignment vertical="center"/>
    </xf>
    <xf numFmtId="176" fontId="3" fillId="0" borderId="106" xfId="1" applyNumberFormat="1" applyFont="1" applyFill="1" applyBorder="1" applyAlignment="1">
      <alignment vertical="center"/>
    </xf>
    <xf numFmtId="176" fontId="3" fillId="0" borderId="24" xfId="1" applyNumberFormat="1" applyFont="1" applyFill="1" applyBorder="1" applyAlignment="1">
      <alignment vertical="center"/>
    </xf>
    <xf numFmtId="176" fontId="3" fillId="0" borderId="217" xfId="1" applyNumberFormat="1" applyFont="1" applyFill="1" applyBorder="1" applyAlignment="1">
      <alignment vertical="center"/>
    </xf>
    <xf numFmtId="176" fontId="3" fillId="0" borderId="91" xfId="1" applyNumberFormat="1" applyFont="1" applyFill="1" applyBorder="1" applyAlignment="1">
      <alignment vertical="center"/>
    </xf>
    <xf numFmtId="176" fontId="3" fillId="0" borderId="63" xfId="1" applyNumberFormat="1" applyFont="1" applyFill="1" applyBorder="1" applyAlignment="1">
      <alignment vertical="center"/>
    </xf>
    <xf numFmtId="0" fontId="3" fillId="0" borderId="52" xfId="0" applyFont="1" applyBorder="1" applyAlignment="1">
      <alignment vertical="center"/>
    </xf>
    <xf numFmtId="0" fontId="3" fillId="0" borderId="212" xfId="0" applyFont="1" applyBorder="1" applyAlignment="1">
      <alignment vertical="center"/>
    </xf>
    <xf numFmtId="0" fontId="3" fillId="0" borderId="4" xfId="0" applyFont="1" applyBorder="1" applyAlignment="1">
      <alignment vertical="center"/>
    </xf>
    <xf numFmtId="176" fontId="3" fillId="0" borderId="212" xfId="1" applyNumberFormat="1" applyFont="1" applyFill="1" applyBorder="1" applyAlignment="1">
      <alignment vertical="center"/>
    </xf>
    <xf numFmtId="176" fontId="3" fillId="0" borderId="4" xfId="1" applyNumberFormat="1" applyFont="1" applyFill="1" applyBorder="1" applyAlignment="1">
      <alignment vertical="center"/>
    </xf>
    <xf numFmtId="176" fontId="3" fillId="0" borderId="0" xfId="1" applyNumberFormat="1" applyFont="1" applyFill="1" applyBorder="1" applyAlignment="1">
      <alignment vertical="center"/>
    </xf>
    <xf numFmtId="176" fontId="3" fillId="0" borderId="23" xfId="1" applyNumberFormat="1" applyFont="1" applyFill="1" applyBorder="1" applyAlignment="1">
      <alignment vertical="center"/>
    </xf>
    <xf numFmtId="176" fontId="3" fillId="0" borderId="109" xfId="1" applyNumberFormat="1" applyFont="1" applyFill="1" applyBorder="1" applyAlignment="1">
      <alignment vertical="center"/>
    </xf>
    <xf numFmtId="176" fontId="3" fillId="0" borderId="216" xfId="1" applyNumberFormat="1" applyFont="1" applyFill="1" applyBorder="1" applyAlignment="1">
      <alignment vertical="center"/>
    </xf>
    <xf numFmtId="0" fontId="3" fillId="0" borderId="214" xfId="0" applyFont="1" applyBorder="1" applyAlignment="1">
      <alignment vertical="center"/>
    </xf>
    <xf numFmtId="0" fontId="3" fillId="0" borderId="7" xfId="0" applyFont="1" applyBorder="1" applyAlignment="1">
      <alignment vertical="center" wrapText="1"/>
    </xf>
    <xf numFmtId="176" fontId="3" fillId="0" borderId="213" xfId="1" applyNumberFormat="1" applyFont="1" applyFill="1" applyBorder="1" applyAlignment="1">
      <alignment vertical="center"/>
    </xf>
    <xf numFmtId="176" fontId="3" fillId="0" borderId="5" xfId="1" applyNumberFormat="1" applyFont="1" applyFill="1" applyBorder="1" applyAlignment="1">
      <alignment vertical="center"/>
    </xf>
    <xf numFmtId="176" fontId="3" fillId="0" borderId="13" xfId="1" applyNumberFormat="1" applyFont="1" applyFill="1" applyBorder="1" applyAlignment="1">
      <alignment vertical="center"/>
    </xf>
    <xf numFmtId="176" fontId="3" fillId="0" borderId="64" xfId="1" applyNumberFormat="1" applyFont="1" applyFill="1" applyBorder="1" applyAlignment="1">
      <alignment vertical="center"/>
    </xf>
    <xf numFmtId="176" fontId="3" fillId="0" borderId="184" xfId="1" applyNumberFormat="1" applyFont="1" applyFill="1" applyBorder="1" applyAlignment="1">
      <alignment vertical="center"/>
    </xf>
    <xf numFmtId="176" fontId="3" fillId="0" borderId="65" xfId="1" applyNumberFormat="1" applyFont="1" applyFill="1" applyBorder="1" applyAlignment="1">
      <alignment vertical="center"/>
    </xf>
    <xf numFmtId="0" fontId="3" fillId="0" borderId="6" xfId="0" applyFont="1" applyBorder="1" applyAlignment="1">
      <alignment vertical="center" wrapText="1"/>
    </xf>
    <xf numFmtId="176" fontId="3" fillId="0" borderId="215"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31" xfId="1" applyNumberFormat="1" applyFont="1" applyFill="1" applyBorder="1" applyAlignment="1">
      <alignment vertical="center"/>
    </xf>
    <xf numFmtId="176" fontId="3" fillId="0" borderId="68" xfId="1" applyNumberFormat="1" applyFont="1" applyFill="1" applyBorder="1" applyAlignment="1">
      <alignment vertical="center"/>
    </xf>
    <xf numFmtId="176" fontId="3" fillId="0" borderId="220" xfId="1" applyNumberFormat="1" applyFont="1" applyFill="1" applyBorder="1" applyAlignment="1">
      <alignment vertical="center"/>
    </xf>
    <xf numFmtId="176" fontId="3" fillId="0" borderId="70" xfId="1" applyNumberFormat="1" applyFont="1" applyFill="1" applyBorder="1" applyAlignment="1">
      <alignment vertical="center"/>
    </xf>
    <xf numFmtId="183" fontId="0" fillId="0" borderId="0" xfId="0" applyNumberFormat="1"/>
    <xf numFmtId="0" fontId="12" fillId="0" borderId="56" xfId="0" applyFont="1" applyBorder="1"/>
    <xf numFmtId="0" fontId="12" fillId="0" borderId="82" xfId="0" applyFont="1" applyBorder="1"/>
    <xf numFmtId="0" fontId="12" fillId="0" borderId="85" xfId="0" applyFont="1" applyBorder="1"/>
    <xf numFmtId="0" fontId="12" fillId="0" borderId="58" xfId="0" applyFont="1" applyBorder="1"/>
    <xf numFmtId="176" fontId="12" fillId="0" borderId="86" xfId="0" applyNumberFormat="1" applyFont="1" applyBorder="1"/>
    <xf numFmtId="176" fontId="12" fillId="0" borderId="81" xfId="0" applyNumberFormat="1" applyFont="1" applyBorder="1"/>
    <xf numFmtId="176" fontId="12" fillId="0" borderId="90" xfId="0" applyNumberFormat="1" applyFont="1" applyBorder="1"/>
    <xf numFmtId="176" fontId="12" fillId="0" borderId="71" xfId="0" applyNumberFormat="1" applyFont="1" applyBorder="1"/>
    <xf numFmtId="176" fontId="12" fillId="0" borderId="23" xfId="1" applyNumberFormat="1" applyFont="1" applyFill="1" applyBorder="1"/>
    <xf numFmtId="176" fontId="12" fillId="0" borderId="110" xfId="1" applyNumberFormat="1" applyFont="1" applyFill="1" applyBorder="1"/>
    <xf numFmtId="176" fontId="12" fillId="0" borderId="181" xfId="1" applyNumberFormat="1" applyFont="1" applyFill="1" applyBorder="1"/>
    <xf numFmtId="176" fontId="12" fillId="0" borderId="94" xfId="1" applyNumberFormat="1" applyFont="1" applyFill="1" applyBorder="1"/>
    <xf numFmtId="176" fontId="12" fillId="0" borderId="95" xfId="1" applyNumberFormat="1" applyFont="1" applyFill="1" applyBorder="1"/>
    <xf numFmtId="0" fontId="12" fillId="0" borderId="6" xfId="0" applyFont="1" applyBorder="1"/>
    <xf numFmtId="176" fontId="12" fillId="0" borderId="116" xfId="1" applyNumberFormat="1" applyFont="1" applyFill="1" applyBorder="1"/>
    <xf numFmtId="176" fontId="12" fillId="0" borderId="182" xfId="1" applyNumberFormat="1" applyFont="1" applyFill="1" applyBorder="1"/>
    <xf numFmtId="176" fontId="12" fillId="0" borderId="99" xfId="1" applyNumberFormat="1" applyFont="1" applyFill="1" applyBorder="1"/>
    <xf numFmtId="176" fontId="12" fillId="0" borderId="100" xfId="1" applyNumberFormat="1" applyFont="1" applyFill="1" applyBorder="1"/>
    <xf numFmtId="176" fontId="12" fillId="0" borderId="114" xfId="1" applyNumberFormat="1" applyFont="1" applyFill="1" applyBorder="1"/>
    <xf numFmtId="176" fontId="12" fillId="0" borderId="179" xfId="1" applyNumberFormat="1" applyFont="1" applyFill="1" applyBorder="1"/>
    <xf numFmtId="0" fontId="12" fillId="0" borderId="101" xfId="0" applyFont="1" applyBorder="1"/>
    <xf numFmtId="176" fontId="12" fillId="0" borderId="96" xfId="1" applyNumberFormat="1" applyFont="1" applyFill="1" applyBorder="1"/>
    <xf numFmtId="176" fontId="12" fillId="0" borderId="166" xfId="1" applyNumberFormat="1" applyFont="1" applyFill="1" applyBorder="1"/>
    <xf numFmtId="176" fontId="12" fillId="0" borderId="183" xfId="1" applyNumberFormat="1" applyFont="1" applyFill="1" applyBorder="1"/>
    <xf numFmtId="176" fontId="12" fillId="0" borderId="97" xfId="1" applyNumberFormat="1" applyFont="1" applyFill="1" applyBorder="1"/>
    <xf numFmtId="176" fontId="12" fillId="0" borderId="98" xfId="1" applyNumberFormat="1" applyFont="1" applyFill="1" applyBorder="1"/>
    <xf numFmtId="0" fontId="12" fillId="0" borderId="56" xfId="0" applyFont="1" applyBorder="1" applyAlignment="1">
      <alignment vertical="center"/>
    </xf>
    <xf numFmtId="0" fontId="12" fillId="0" borderId="8" xfId="0" applyFont="1" applyBorder="1" applyAlignment="1">
      <alignment vertical="center"/>
    </xf>
    <xf numFmtId="0" fontId="12" fillId="0" borderId="57" xfId="0" applyFont="1" applyBorder="1" applyAlignment="1">
      <alignment vertical="center"/>
    </xf>
    <xf numFmtId="0" fontId="12" fillId="0" borderId="58" xfId="0" applyFont="1" applyBorder="1" applyAlignment="1">
      <alignment vertical="center"/>
    </xf>
    <xf numFmtId="0" fontId="12" fillId="0" borderId="59" xfId="0" applyFont="1" applyBorder="1" applyAlignment="1">
      <alignment vertical="center"/>
    </xf>
    <xf numFmtId="176" fontId="12" fillId="0" borderId="72" xfId="0" applyNumberFormat="1" applyFont="1" applyBorder="1" applyAlignment="1">
      <alignment vertical="center"/>
    </xf>
    <xf numFmtId="176" fontId="12" fillId="0" borderId="22" xfId="0" applyNumberFormat="1" applyFont="1" applyBorder="1" applyAlignment="1">
      <alignment vertical="center"/>
    </xf>
    <xf numFmtId="176" fontId="12" fillId="0" borderId="73" xfId="0" applyNumberFormat="1" applyFont="1" applyBorder="1" applyAlignment="1">
      <alignment vertical="center"/>
    </xf>
    <xf numFmtId="176" fontId="12" fillId="0" borderId="74" xfId="0" applyNumberFormat="1" applyFont="1" applyBorder="1" applyAlignment="1">
      <alignment vertical="center"/>
    </xf>
    <xf numFmtId="176" fontId="12" fillId="0" borderId="75" xfId="0" applyNumberFormat="1" applyFont="1" applyBorder="1" applyAlignment="1">
      <alignment vertical="center"/>
    </xf>
    <xf numFmtId="176" fontId="12" fillId="0" borderId="52" xfId="1" applyNumberFormat="1" applyFont="1" applyFill="1" applyBorder="1" applyAlignment="1">
      <alignment vertical="center"/>
    </xf>
    <xf numFmtId="176" fontId="12" fillId="0" borderId="4" xfId="1" applyNumberFormat="1" applyFont="1" applyFill="1" applyBorder="1" applyAlignment="1">
      <alignment vertical="center"/>
    </xf>
    <xf numFmtId="176" fontId="12" fillId="0" borderId="53" xfId="1" applyNumberFormat="1" applyFont="1" applyFill="1" applyBorder="1" applyAlignment="1">
      <alignment vertical="center"/>
    </xf>
    <xf numFmtId="176" fontId="12" fillId="0" borderId="54" xfId="1" applyNumberFormat="1" applyFont="1" applyFill="1" applyBorder="1" applyAlignment="1">
      <alignment vertical="center"/>
    </xf>
    <xf numFmtId="176" fontId="12" fillId="0" borderId="55" xfId="1" applyNumberFormat="1" applyFont="1" applyFill="1" applyBorder="1" applyAlignment="1">
      <alignment vertical="center"/>
    </xf>
    <xf numFmtId="0" fontId="12" fillId="0" borderId="48" xfId="0" applyFont="1" applyBorder="1" applyAlignment="1">
      <alignment vertical="center"/>
    </xf>
    <xf numFmtId="0" fontId="12" fillId="0" borderId="3" xfId="0" applyFont="1" applyBorder="1" applyAlignment="1">
      <alignment vertical="center"/>
    </xf>
    <xf numFmtId="0" fontId="12" fillId="0" borderId="49" xfId="0" applyFont="1" applyBorder="1" applyAlignment="1">
      <alignment vertical="center"/>
    </xf>
    <xf numFmtId="0" fontId="12" fillId="0" borderId="50" xfId="0" applyFont="1" applyBorder="1" applyAlignment="1">
      <alignment vertical="center"/>
    </xf>
    <xf numFmtId="0" fontId="12" fillId="0" borderId="51" xfId="0" applyFont="1" applyBorder="1" applyAlignment="1">
      <alignment vertical="center"/>
    </xf>
    <xf numFmtId="176" fontId="12" fillId="0" borderId="109" xfId="1" applyNumberFormat="1" applyFont="1" applyFill="1" applyBorder="1" applyAlignment="1">
      <alignment vertical="center"/>
    </xf>
    <xf numFmtId="176" fontId="12" fillId="0" borderId="23" xfId="1" applyNumberFormat="1" applyFont="1" applyFill="1" applyBorder="1" applyAlignment="1">
      <alignment vertical="center"/>
    </xf>
    <xf numFmtId="176" fontId="12" fillId="0" borderId="122" xfId="1" applyNumberFormat="1" applyFont="1" applyFill="1" applyBorder="1" applyAlignment="1">
      <alignment vertical="center"/>
    </xf>
    <xf numFmtId="176" fontId="12" fillId="0" borderId="244" xfId="1" applyNumberFormat="1" applyFont="1" applyFill="1" applyBorder="1" applyAlignment="1">
      <alignment vertical="center"/>
    </xf>
    <xf numFmtId="176" fontId="12" fillId="0" borderId="179" xfId="1" applyNumberFormat="1" applyFont="1" applyFill="1" applyBorder="1" applyAlignment="1">
      <alignment vertical="center"/>
    </xf>
    <xf numFmtId="0" fontId="12" fillId="0" borderId="52" xfId="0" applyFont="1" applyBorder="1" applyAlignment="1">
      <alignment vertical="center"/>
    </xf>
    <xf numFmtId="0" fontId="12" fillId="0" borderId="4" xfId="0" applyFont="1" applyBorder="1" applyAlignment="1">
      <alignment vertical="center"/>
    </xf>
    <xf numFmtId="0" fontId="12" fillId="0" borderId="53" xfId="0" applyFont="1" applyBorder="1" applyAlignment="1">
      <alignment vertical="center"/>
    </xf>
    <xf numFmtId="0" fontId="12" fillId="0" borderId="54" xfId="0" applyFont="1" applyBorder="1" applyAlignment="1">
      <alignment vertical="center"/>
    </xf>
    <xf numFmtId="0" fontId="12" fillId="0" borderId="55" xfId="0" applyFont="1" applyBorder="1" applyAlignment="1">
      <alignment vertical="center"/>
    </xf>
    <xf numFmtId="176" fontId="12" fillId="0" borderId="30" xfId="1" applyNumberFormat="1" applyFont="1" applyFill="1" applyBorder="1" applyAlignment="1">
      <alignment vertical="center"/>
    </xf>
    <xf numFmtId="176" fontId="12" fillId="0" borderId="5" xfId="1" applyNumberFormat="1" applyFont="1" applyFill="1" applyBorder="1" applyAlignment="1">
      <alignment vertical="center"/>
    </xf>
    <xf numFmtId="176" fontId="12" fillId="0" borderId="64" xfId="1" applyNumberFormat="1" applyFont="1" applyFill="1" applyBorder="1" applyAlignment="1">
      <alignment vertical="center"/>
    </xf>
    <xf numFmtId="176" fontId="12" fillId="0" borderId="60" xfId="1" applyNumberFormat="1" applyFont="1" applyFill="1" applyBorder="1" applyAlignment="1">
      <alignment vertical="center"/>
    </xf>
    <xf numFmtId="176" fontId="12" fillId="0" borderId="10" xfId="1" applyNumberFormat="1" applyFont="1" applyFill="1" applyBorder="1" applyAlignment="1">
      <alignment vertical="center"/>
    </xf>
    <xf numFmtId="176" fontId="12" fillId="0" borderId="61" xfId="1" applyNumberFormat="1" applyFont="1" applyFill="1" applyBorder="1" applyAlignment="1">
      <alignment vertical="center"/>
    </xf>
    <xf numFmtId="176" fontId="12" fillId="0" borderId="62" xfId="1" applyNumberFormat="1" applyFont="1" applyFill="1" applyBorder="1" applyAlignment="1">
      <alignment vertical="center"/>
    </xf>
    <xf numFmtId="176" fontId="12" fillId="0" borderId="63" xfId="1" applyNumberFormat="1" applyFont="1" applyFill="1" applyBorder="1" applyAlignment="1">
      <alignment vertical="center"/>
    </xf>
    <xf numFmtId="0" fontId="12" fillId="0" borderId="245" xfId="0" applyFont="1" applyBorder="1" applyAlignment="1">
      <alignment vertical="center"/>
    </xf>
    <xf numFmtId="176" fontId="12" fillId="0" borderId="66" xfId="1" applyNumberFormat="1" applyFont="1" applyFill="1" applyBorder="1" applyAlignment="1">
      <alignment vertical="center"/>
    </xf>
    <xf numFmtId="176" fontId="12" fillId="0" borderId="67" xfId="1" applyNumberFormat="1" applyFont="1" applyFill="1" applyBorder="1" applyAlignment="1">
      <alignment vertical="center"/>
    </xf>
    <xf numFmtId="176" fontId="12" fillId="0" borderId="68" xfId="1" applyNumberFormat="1" applyFont="1" applyFill="1" applyBorder="1" applyAlignment="1">
      <alignment vertical="center"/>
    </xf>
    <xf numFmtId="176" fontId="12" fillId="0" borderId="69" xfId="1" applyNumberFormat="1" applyFont="1" applyFill="1" applyBorder="1" applyAlignment="1">
      <alignment vertical="center"/>
    </xf>
    <xf numFmtId="176" fontId="12" fillId="0" borderId="70" xfId="1" applyNumberFormat="1" applyFont="1" applyFill="1" applyBorder="1" applyAlignment="1">
      <alignment vertical="center"/>
    </xf>
    <xf numFmtId="176" fontId="3" fillId="0" borderId="111" xfId="0" applyNumberFormat="1" applyFont="1" applyBorder="1" applyAlignment="1">
      <alignment horizontal="right"/>
    </xf>
    <xf numFmtId="176" fontId="3" fillId="0" borderId="72" xfId="0" applyNumberFormat="1" applyFont="1" applyBorder="1" applyAlignment="1">
      <alignment horizontal="right"/>
    </xf>
    <xf numFmtId="176" fontId="3" fillId="0" borderId="22" xfId="0" applyNumberFormat="1" applyFont="1" applyBorder="1" applyAlignment="1">
      <alignment horizontal="right"/>
    </xf>
    <xf numFmtId="176" fontId="3" fillId="0" borderId="96" xfId="0" applyNumberFormat="1" applyFont="1" applyBorder="1" applyAlignment="1">
      <alignment horizontal="right"/>
    </xf>
    <xf numFmtId="176" fontId="12" fillId="0" borderId="217" xfId="1" applyNumberFormat="1" applyFont="1" applyFill="1" applyBorder="1"/>
    <xf numFmtId="0" fontId="12" fillId="0" borderId="71" xfId="0" applyFont="1" applyBorder="1" applyAlignment="1">
      <alignment horizontal="right"/>
    </xf>
    <xf numFmtId="0" fontId="12" fillId="0" borderId="46" xfId="0" applyFont="1" applyBorder="1" applyAlignment="1">
      <alignment horizontal="right"/>
    </xf>
    <xf numFmtId="0" fontId="3" fillId="0" borderId="10" xfId="0" applyFont="1" applyBorder="1" applyAlignment="1">
      <alignment horizontal="right" wrapText="1"/>
    </xf>
    <xf numFmtId="0" fontId="3" fillId="0" borderId="15" xfId="0" applyFont="1" applyBorder="1" applyAlignment="1">
      <alignment horizontal="right" wrapText="1"/>
    </xf>
    <xf numFmtId="0" fontId="3" fillId="0" borderId="14" xfId="0" applyFont="1" applyBorder="1" applyAlignment="1">
      <alignment horizontal="right" wrapText="1"/>
    </xf>
    <xf numFmtId="0" fontId="3" fillId="0" borderId="5" xfId="0" applyFont="1" applyBorder="1" applyAlignment="1">
      <alignment horizontal="right" vertical="center" wrapText="1"/>
    </xf>
    <xf numFmtId="0" fontId="3" fillId="0" borderId="10" xfId="0" applyFont="1" applyBorder="1" applyAlignment="1">
      <alignment horizontal="right" vertical="center"/>
    </xf>
    <xf numFmtId="0" fontId="3" fillId="0" borderId="10" xfId="0" applyFont="1" applyBorder="1" applyAlignment="1">
      <alignment horizontal="right" vertical="center" wrapText="1"/>
    </xf>
    <xf numFmtId="0" fontId="12" fillId="0" borderId="7" xfId="0" applyFont="1" applyBorder="1"/>
    <xf numFmtId="0" fontId="12" fillId="0" borderId="89" xfId="0" applyFont="1" applyBorder="1"/>
    <xf numFmtId="176" fontId="12" fillId="0" borderId="87" xfId="1" applyNumberFormat="1" applyFont="1" applyFill="1" applyBorder="1"/>
    <xf numFmtId="176" fontId="12" fillId="0" borderId="106" xfId="1" applyNumberFormat="1" applyFont="1" applyFill="1" applyBorder="1"/>
    <xf numFmtId="176" fontId="12" fillId="0" borderId="91" xfId="1" applyNumberFormat="1" applyFont="1" applyFill="1" applyBorder="1"/>
    <xf numFmtId="176" fontId="12" fillId="0" borderId="14" xfId="1" applyNumberFormat="1" applyFont="1" applyFill="1" applyBorder="1"/>
    <xf numFmtId="176" fontId="12" fillId="0" borderId="46" xfId="1" applyNumberFormat="1" applyFont="1" applyFill="1" applyBorder="1"/>
    <xf numFmtId="176" fontId="12" fillId="0" borderId="117" xfId="0" applyNumberFormat="1" applyFont="1" applyBorder="1"/>
    <xf numFmtId="176" fontId="12" fillId="0" borderId="196" xfId="0" applyNumberFormat="1" applyFont="1" applyBorder="1"/>
    <xf numFmtId="176" fontId="12" fillId="0" borderId="24" xfId="0" applyNumberFormat="1" applyFont="1" applyBorder="1"/>
    <xf numFmtId="176" fontId="12" fillId="0" borderId="100" xfId="0" applyNumberFormat="1" applyFont="1" applyBorder="1"/>
    <xf numFmtId="178" fontId="12" fillId="0" borderId="3" xfId="0" applyNumberFormat="1" applyFont="1" applyBorder="1" applyAlignment="1">
      <alignment vertical="center"/>
    </xf>
    <xf numFmtId="176" fontId="12" fillId="0" borderId="28" xfId="1" applyNumberFormat="1" applyFont="1" applyFill="1" applyBorder="1" applyAlignment="1">
      <alignment vertical="center"/>
    </xf>
    <xf numFmtId="176" fontId="12" fillId="0" borderId="65" xfId="1" applyNumberFormat="1" applyFont="1" applyFill="1" applyBorder="1" applyAlignment="1">
      <alignment vertical="center"/>
    </xf>
    <xf numFmtId="0" fontId="3" fillId="0" borderId="4" xfId="0" applyFont="1" applyBorder="1" applyAlignment="1">
      <alignment horizontal="right" vertical="center"/>
    </xf>
    <xf numFmtId="0" fontId="3" fillId="0" borderId="57" xfId="0" applyFont="1" applyBorder="1" applyAlignment="1">
      <alignment vertical="center"/>
    </xf>
    <xf numFmtId="176" fontId="3" fillId="0" borderId="122" xfId="1" applyNumberFormat="1" applyFont="1" applyFill="1" applyBorder="1" applyAlignment="1">
      <alignment vertical="center"/>
    </xf>
    <xf numFmtId="176" fontId="3" fillId="0" borderId="55" xfId="1" applyNumberFormat="1" applyFont="1" applyFill="1" applyBorder="1" applyAlignment="1">
      <alignment vertical="center"/>
    </xf>
    <xf numFmtId="0" fontId="3" fillId="0" borderId="53" xfId="0" applyFont="1" applyBorder="1" applyAlignment="1">
      <alignment vertical="center"/>
    </xf>
    <xf numFmtId="0" fontId="3" fillId="0" borderId="89" xfId="0" applyFont="1" applyBorder="1" applyAlignment="1">
      <alignment vertical="center"/>
    </xf>
    <xf numFmtId="176" fontId="3" fillId="0" borderId="219" xfId="1" applyNumberFormat="1" applyFont="1" applyFill="1" applyBorder="1" applyAlignment="1">
      <alignment vertical="center"/>
    </xf>
    <xf numFmtId="176" fontId="3" fillId="0" borderId="181" xfId="1" applyNumberFormat="1" applyFont="1" applyFill="1" applyBorder="1" applyAlignment="1">
      <alignment vertical="center"/>
    </xf>
    <xf numFmtId="176" fontId="3" fillId="0" borderId="179" xfId="1" applyNumberFormat="1" applyFont="1" applyFill="1" applyBorder="1" applyAlignment="1">
      <alignment vertical="center"/>
    </xf>
    <xf numFmtId="176" fontId="3" fillId="0" borderId="61" xfId="1" applyNumberFormat="1" applyFont="1" applyFill="1" applyBorder="1" applyAlignment="1">
      <alignment vertical="center"/>
    </xf>
    <xf numFmtId="0" fontId="3" fillId="0" borderId="16" xfId="0" applyFont="1" applyBorder="1" applyAlignment="1">
      <alignment vertical="center"/>
    </xf>
    <xf numFmtId="0" fontId="3" fillId="0" borderId="93" xfId="0" applyFont="1" applyBorder="1" applyAlignment="1">
      <alignment vertical="center"/>
    </xf>
    <xf numFmtId="0" fontId="3" fillId="0" borderId="77" xfId="0" applyFont="1" applyBorder="1" applyAlignment="1">
      <alignment horizontal="right"/>
    </xf>
    <xf numFmtId="176" fontId="3" fillId="0" borderId="24" xfId="0" applyNumberFormat="1" applyFont="1" applyBorder="1" applyAlignment="1">
      <alignment horizontal="right"/>
    </xf>
    <xf numFmtId="0" fontId="6" fillId="0" borderId="81" xfId="0" applyFont="1" applyBorder="1" applyAlignment="1">
      <alignment vertical="center"/>
    </xf>
    <xf numFmtId="0" fontId="6" fillId="0" borderId="14" xfId="0" applyFont="1" applyBorder="1" applyAlignment="1">
      <alignment vertical="center"/>
    </xf>
    <xf numFmtId="182" fontId="3" fillId="0" borderId="119" xfId="0" applyNumberFormat="1" applyFont="1" applyBorder="1"/>
    <xf numFmtId="38" fontId="3" fillId="9" borderId="7" xfId="2" applyFont="1" applyFill="1" applyBorder="1" applyAlignment="1">
      <alignment horizontal="right"/>
    </xf>
    <xf numFmtId="0" fontId="3" fillId="9" borderId="3" xfId="0" applyFont="1" applyFill="1" applyBorder="1"/>
    <xf numFmtId="0" fontId="3" fillId="9" borderId="7" xfId="0" applyFont="1" applyFill="1" applyBorder="1"/>
    <xf numFmtId="0" fontId="3" fillId="9" borderId="8" xfId="0" applyFont="1" applyFill="1" applyBorder="1"/>
    <xf numFmtId="0" fontId="3" fillId="9" borderId="82" xfId="0" applyFont="1" applyFill="1" applyBorder="1"/>
    <xf numFmtId="0" fontId="3" fillId="9" borderId="58" xfId="0" applyFont="1" applyFill="1" applyBorder="1"/>
    <xf numFmtId="184" fontId="24" fillId="0" borderId="0" xfId="0" applyNumberFormat="1" applyFont="1"/>
    <xf numFmtId="184" fontId="25" fillId="0" borderId="0" xfId="0" applyNumberFormat="1" applyFont="1"/>
    <xf numFmtId="38" fontId="3" fillId="0" borderId="34" xfId="0" applyNumberFormat="1" applyFont="1" applyBorder="1" applyAlignment="1">
      <alignment horizontal="right"/>
    </xf>
    <xf numFmtId="0" fontId="26" fillId="0" borderId="0" xfId="0" applyFont="1"/>
    <xf numFmtId="184" fontId="27" fillId="0" borderId="0" xfId="0" applyNumberFormat="1" applyFont="1"/>
    <xf numFmtId="176" fontId="6" fillId="0" borderId="0" xfId="0" applyNumberFormat="1" applyFont="1"/>
    <xf numFmtId="0" fontId="4" fillId="0" borderId="0" xfId="0" applyFont="1"/>
    <xf numFmtId="184" fontId="28" fillId="0" borderId="0" xfId="0" applyNumberFormat="1" applyFont="1"/>
    <xf numFmtId="184" fontId="29" fillId="0" borderId="0" xfId="0" applyNumberFormat="1" applyFont="1"/>
    <xf numFmtId="187" fontId="29" fillId="0" borderId="0" xfId="0" applyNumberFormat="1" applyFont="1" applyAlignment="1">
      <alignment vertical="center"/>
    </xf>
    <xf numFmtId="0" fontId="3" fillId="9" borderId="3" xfId="0" applyFont="1" applyFill="1" applyBorder="1" applyAlignment="1">
      <alignment vertical="center"/>
    </xf>
    <xf numFmtId="176" fontId="6" fillId="9" borderId="22" xfId="1" applyNumberFormat="1" applyFont="1" applyFill="1" applyBorder="1" applyAlignment="1">
      <alignment vertical="center"/>
    </xf>
    <xf numFmtId="0" fontId="3" fillId="9" borderId="8" xfId="0" applyFont="1" applyFill="1" applyBorder="1" applyAlignment="1">
      <alignment vertical="center"/>
    </xf>
    <xf numFmtId="176" fontId="6" fillId="9" borderId="5" xfId="1" applyNumberFormat="1" applyFont="1" applyFill="1" applyBorder="1" applyAlignment="1">
      <alignment vertical="center"/>
    </xf>
    <xf numFmtId="176" fontId="6" fillId="9" borderId="10" xfId="1" applyNumberFormat="1" applyFont="1" applyFill="1" applyBorder="1" applyAlignment="1">
      <alignment vertical="center"/>
    </xf>
    <xf numFmtId="0" fontId="30" fillId="0" borderId="0" xfId="0" applyFont="1"/>
    <xf numFmtId="0" fontId="29" fillId="0" borderId="0" xfId="0" applyFont="1"/>
    <xf numFmtId="0" fontId="3" fillId="9" borderId="113" xfId="0" applyFont="1" applyFill="1" applyBorder="1"/>
    <xf numFmtId="180" fontId="3" fillId="0" borderId="21" xfId="0" applyNumberFormat="1" applyFont="1" applyBorder="1" applyAlignment="1">
      <alignment horizontal="right" vertical="center"/>
    </xf>
    <xf numFmtId="0" fontId="3" fillId="0" borderId="172" xfId="0" applyFont="1" applyBorder="1" applyAlignment="1">
      <alignment vertical="center"/>
    </xf>
    <xf numFmtId="0" fontId="3" fillId="0" borderId="7" xfId="0" applyFont="1" applyBorder="1" applyAlignment="1">
      <alignment horizontal="right"/>
    </xf>
    <xf numFmtId="0" fontId="3" fillId="0" borderId="94" xfId="0" applyFont="1" applyBorder="1" applyAlignment="1">
      <alignment horizontal="right"/>
    </xf>
    <xf numFmtId="38" fontId="3" fillId="0" borderId="78" xfId="2" applyFont="1" applyFill="1" applyBorder="1" applyAlignment="1">
      <alignment horizontal="right"/>
    </xf>
    <xf numFmtId="0" fontId="3" fillId="4" borderId="89" xfId="0" applyFont="1" applyFill="1" applyBorder="1" applyAlignment="1">
      <alignment vertical="center" wrapText="1"/>
    </xf>
    <xf numFmtId="176" fontId="3" fillId="0" borderId="72" xfId="1" applyNumberFormat="1" applyFont="1" applyFill="1" applyBorder="1" applyAlignment="1"/>
    <xf numFmtId="176" fontId="3" fillId="0" borderId="114" xfId="1" applyNumberFormat="1" applyFont="1" applyFill="1" applyBorder="1"/>
    <xf numFmtId="0" fontId="3" fillId="9" borderId="48" xfId="0" applyFont="1" applyFill="1" applyBorder="1"/>
    <xf numFmtId="176" fontId="3" fillId="0" borderId="121" xfId="1" applyNumberFormat="1" applyFont="1" applyFill="1" applyBorder="1"/>
    <xf numFmtId="0" fontId="0" fillId="0" borderId="95" xfId="0" applyBorder="1" applyAlignment="1">
      <alignment horizontal="right"/>
    </xf>
    <xf numFmtId="0" fontId="0" fillId="0" borderId="100" xfId="0" applyBorder="1" applyAlignment="1">
      <alignment horizontal="right"/>
    </xf>
    <xf numFmtId="38" fontId="3" fillId="0" borderId="164" xfId="2" applyFont="1" applyFill="1" applyBorder="1" applyAlignment="1">
      <alignment horizontal="right"/>
    </xf>
    <xf numFmtId="0" fontId="31" fillId="0" borderId="0" xfId="0" applyFont="1"/>
    <xf numFmtId="0" fontId="3" fillId="0" borderId="10" xfId="0" applyFont="1" applyBorder="1" applyAlignment="1">
      <alignment justifyLastLine="1"/>
    </xf>
    <xf numFmtId="0" fontId="3" fillId="0" borderId="5" xfId="0" applyFont="1" applyBorder="1" applyAlignment="1">
      <alignment wrapText="1"/>
    </xf>
    <xf numFmtId="0" fontId="3" fillId="0" borderId="23" xfId="0" applyFont="1" applyBorder="1" applyAlignment="1">
      <alignment wrapText="1"/>
    </xf>
    <xf numFmtId="0" fontId="3" fillId="0" borderId="10" xfId="0" applyFont="1" applyBorder="1" applyAlignment="1">
      <alignment wrapText="1"/>
    </xf>
    <xf numFmtId="0" fontId="3" fillId="0" borderId="15" xfId="0" applyFont="1" applyBorder="1" applyAlignment="1">
      <alignment wrapText="1"/>
    </xf>
    <xf numFmtId="0" fontId="3" fillId="0" borderId="95" xfId="0" applyFont="1" applyBorder="1" applyAlignment="1">
      <alignment wrapText="1"/>
    </xf>
    <xf numFmtId="0" fontId="3" fillId="0" borderId="100" xfId="0" applyFont="1" applyBorder="1" applyAlignment="1">
      <alignment wrapText="1"/>
    </xf>
    <xf numFmtId="0" fontId="6" fillId="0" borderId="105" xfId="0" applyFont="1" applyBorder="1" applyAlignment="1">
      <alignment vertical="center"/>
    </xf>
    <xf numFmtId="0" fontId="6" fillId="0" borderId="106" xfId="0" applyFont="1" applyBorder="1" applyAlignment="1">
      <alignment vertical="center"/>
    </xf>
    <xf numFmtId="176" fontId="3" fillId="0" borderId="71" xfId="1" applyNumberFormat="1" applyFont="1" applyBorder="1"/>
    <xf numFmtId="176" fontId="3" fillId="0" borderId="45" xfId="1" applyNumberFormat="1" applyFont="1" applyBorder="1"/>
    <xf numFmtId="176" fontId="33" fillId="0" borderId="4" xfId="1" applyNumberFormat="1" applyFont="1" applyBorder="1" applyAlignment="1">
      <alignment horizontal="right" shrinkToFit="1"/>
    </xf>
    <xf numFmtId="176" fontId="32" fillId="0" borderId="23" xfId="1" applyNumberFormat="1" applyFont="1" applyBorder="1"/>
    <xf numFmtId="38" fontId="34" fillId="0" borderId="164" xfId="2" applyFont="1" applyBorder="1" applyAlignment="1">
      <alignment horizontal="right"/>
    </xf>
    <xf numFmtId="176" fontId="12" fillId="0" borderId="0" xfId="0" applyNumberFormat="1" applyFont="1"/>
    <xf numFmtId="176" fontId="12" fillId="0" borderId="202" xfId="0" applyNumberFormat="1" applyFont="1" applyBorder="1"/>
    <xf numFmtId="176" fontId="12" fillId="0" borderId="244" xfId="0" applyNumberFormat="1" applyFont="1" applyBorder="1"/>
    <xf numFmtId="176" fontId="12" fillId="0" borderId="203" xfId="0" applyNumberFormat="1" applyFont="1" applyBorder="1"/>
    <xf numFmtId="176" fontId="12" fillId="0" borderId="205" xfId="0" applyNumberFormat="1" applyFont="1" applyBorder="1"/>
    <xf numFmtId="38" fontId="3" fillId="0" borderId="79" xfId="0" applyNumberFormat="1" applyFont="1" applyBorder="1" applyAlignment="1">
      <alignment horizontal="right"/>
    </xf>
    <xf numFmtId="38" fontId="3" fillId="0" borderId="44" xfId="0" applyNumberFormat="1" applyFont="1" applyBorder="1" applyAlignment="1">
      <alignment horizontal="right"/>
    </xf>
    <xf numFmtId="38" fontId="3" fillId="0" borderId="45" xfId="0" applyNumberFormat="1" applyFont="1" applyBorder="1" applyAlignment="1">
      <alignment horizontal="right"/>
    </xf>
    <xf numFmtId="38" fontId="3" fillId="0" borderId="7" xfId="0" applyNumberFormat="1" applyFont="1" applyBorder="1" applyAlignment="1">
      <alignment vertical="center"/>
    </xf>
    <xf numFmtId="38" fontId="3" fillId="0" borderId="6" xfId="0" applyNumberFormat="1" applyFont="1" applyBorder="1" applyAlignment="1">
      <alignment horizontal="right" vertical="center"/>
    </xf>
    <xf numFmtId="38" fontId="3" fillId="0" borderId="56" xfId="0" applyNumberFormat="1" applyFont="1" applyBorder="1"/>
    <xf numFmtId="38" fontId="34" fillId="0" borderId="79" xfId="0" applyNumberFormat="1" applyFont="1" applyBorder="1" applyAlignment="1">
      <alignment horizontal="right"/>
    </xf>
    <xf numFmtId="38" fontId="34" fillId="0" borderId="44" xfId="0" applyNumberFormat="1" applyFont="1" applyBorder="1" applyAlignment="1">
      <alignment horizontal="right"/>
    </xf>
    <xf numFmtId="38" fontId="34" fillId="0" borderId="45" xfId="0" applyNumberFormat="1" applyFont="1" applyBorder="1" applyAlignment="1">
      <alignment horizontal="right"/>
    </xf>
    <xf numFmtId="0" fontId="3" fillId="4" borderId="168" xfId="0" applyFont="1" applyFill="1" applyBorder="1" applyAlignment="1">
      <alignment horizontal="center" vertical="center"/>
    </xf>
    <xf numFmtId="176" fontId="3" fillId="0" borderId="47" xfId="1" applyNumberFormat="1" applyFont="1" applyFill="1" applyBorder="1" applyAlignment="1">
      <alignment horizontal="right" vertical="center"/>
    </xf>
    <xf numFmtId="176" fontId="3" fillId="0" borderId="0" xfId="1" applyNumberFormat="1" applyFont="1" applyFill="1" applyBorder="1"/>
    <xf numFmtId="38" fontId="3" fillId="0" borderId="2" xfId="0" applyNumberFormat="1" applyFont="1" applyBorder="1"/>
    <xf numFmtId="0" fontId="34" fillId="0" borderId="0" xfId="0" applyFont="1"/>
    <xf numFmtId="0" fontId="34" fillId="0" borderId="34" xfId="0" applyFont="1" applyBorder="1" applyAlignment="1">
      <alignment horizontal="right" wrapText="1"/>
    </xf>
    <xf numFmtId="0" fontId="34" fillId="0" borderId="56" xfId="0" applyFont="1" applyBorder="1"/>
    <xf numFmtId="0" fontId="34" fillId="0" borderId="52" xfId="0" applyFont="1" applyBorder="1"/>
    <xf numFmtId="176" fontId="3" fillId="0" borderId="109" xfId="1" applyNumberFormat="1" applyFont="1" applyFill="1" applyBorder="1"/>
    <xf numFmtId="176" fontId="34" fillId="0" borderId="22" xfId="1" applyNumberFormat="1" applyFont="1" applyBorder="1"/>
    <xf numFmtId="176" fontId="34" fillId="0" borderId="71" xfId="1" applyNumberFormat="1" applyFont="1" applyBorder="1"/>
    <xf numFmtId="38" fontId="3" fillId="0" borderId="77" xfId="0" applyNumberFormat="1" applyFont="1" applyBorder="1" applyAlignment="1">
      <alignment horizontal="right" wrapText="1"/>
    </xf>
    <xf numFmtId="38" fontId="3" fillId="0" borderId="35" xfId="0" applyNumberFormat="1" applyFont="1" applyBorder="1" applyAlignment="1">
      <alignment horizontal="right" wrapText="1"/>
    </xf>
    <xf numFmtId="0" fontId="3" fillId="0" borderId="23" xfId="0" applyFont="1" applyBorder="1" applyAlignment="1">
      <alignment horizontal="right" wrapText="1"/>
    </xf>
    <xf numFmtId="38" fontId="3" fillId="0" borderId="34" xfId="0" applyNumberFormat="1" applyFont="1" applyBorder="1" applyAlignment="1">
      <alignment horizontal="right" wrapText="1"/>
    </xf>
    <xf numFmtId="38" fontId="3" fillId="0" borderId="78" xfId="0" applyNumberFormat="1" applyFont="1" applyBorder="1" applyAlignment="1">
      <alignment horizontal="right" wrapText="1"/>
    </xf>
    <xf numFmtId="38" fontId="3" fillId="0" borderId="102" xfId="0" applyNumberFormat="1" applyFont="1" applyBorder="1" applyAlignment="1">
      <alignment horizontal="right" wrapText="1"/>
    </xf>
    <xf numFmtId="38" fontId="3" fillId="0" borderId="77" xfId="0" applyNumberFormat="1" applyFont="1" applyBorder="1" applyAlignment="1">
      <alignment wrapText="1"/>
    </xf>
    <xf numFmtId="38" fontId="3" fillId="0" borderId="3" xfId="0" applyNumberFormat="1" applyFont="1" applyBorder="1" applyAlignment="1">
      <alignment wrapText="1"/>
    </xf>
    <xf numFmtId="0" fontId="3" fillId="0" borderId="107" xfId="0" applyFont="1" applyBorder="1" applyAlignment="1">
      <alignment vertical="center"/>
    </xf>
    <xf numFmtId="38" fontId="3" fillId="0" borderId="34" xfId="0" applyNumberFormat="1" applyFont="1" applyBorder="1" applyAlignment="1">
      <alignment wrapText="1"/>
    </xf>
    <xf numFmtId="38" fontId="3" fillId="0" borderId="34" xfId="0" applyNumberFormat="1" applyFont="1" applyBorder="1" applyAlignment="1">
      <alignment justifyLastLine="1"/>
    </xf>
    <xf numFmtId="38" fontId="3" fillId="0" borderId="79" xfId="0" applyNumberFormat="1" applyFont="1" applyBorder="1" applyAlignment="1">
      <alignment wrapText="1"/>
    </xf>
    <xf numFmtId="38" fontId="3" fillId="0" borderId="7" xfId="0" applyNumberFormat="1" applyFont="1" applyBorder="1" applyAlignment="1">
      <alignment wrapText="1"/>
    </xf>
    <xf numFmtId="38" fontId="3" fillId="0" borderId="119" xfId="0" applyNumberFormat="1" applyFont="1" applyBorder="1" applyAlignment="1">
      <alignment wrapText="1"/>
    </xf>
    <xf numFmtId="38" fontId="3" fillId="0" borderId="163" xfId="0" applyNumberFormat="1" applyFont="1" applyBorder="1" applyAlignment="1">
      <alignment wrapText="1"/>
    </xf>
    <xf numFmtId="0" fontId="34" fillId="0" borderId="35" xfId="0" applyFont="1" applyBorder="1" applyAlignment="1">
      <alignment horizontal="right" vertical="center"/>
    </xf>
    <xf numFmtId="176" fontId="32" fillId="0" borderId="10" xfId="1" applyNumberFormat="1" applyFont="1" applyBorder="1" applyAlignment="1">
      <alignment horizontal="right" vertical="center"/>
    </xf>
    <xf numFmtId="0" fontId="3" fillId="0" borderId="83" xfId="0" applyFont="1" applyBorder="1"/>
    <xf numFmtId="176" fontId="3" fillId="0" borderId="100" xfId="1" applyNumberFormat="1" applyFont="1" applyFill="1" applyBorder="1"/>
    <xf numFmtId="0" fontId="3" fillId="0" borderId="75" xfId="0" applyFont="1" applyBorder="1" applyAlignment="1">
      <alignment vertical="center"/>
    </xf>
    <xf numFmtId="0" fontId="3" fillId="0" borderId="59" xfId="0" applyFont="1" applyBorder="1" applyAlignment="1">
      <alignment horizontal="right"/>
    </xf>
    <xf numFmtId="0" fontId="3" fillId="0" borderId="208" xfId="0" applyFont="1" applyBorder="1" applyAlignment="1">
      <alignment horizontal="right"/>
    </xf>
    <xf numFmtId="0" fontId="3" fillId="0" borderId="51" xfId="0" applyFont="1" applyBorder="1" applyAlignment="1">
      <alignment horizontal="right"/>
    </xf>
    <xf numFmtId="0" fontId="3" fillId="0" borderId="55" xfId="0" applyFont="1" applyBorder="1" applyAlignment="1">
      <alignment horizontal="right"/>
    </xf>
    <xf numFmtId="0" fontId="3" fillId="0" borderId="199" xfId="0" applyFont="1" applyBorder="1" applyAlignment="1">
      <alignment horizontal="right"/>
    </xf>
    <xf numFmtId="0" fontId="3" fillId="0" borderId="179" xfId="0" applyFont="1" applyBorder="1" applyAlignment="1">
      <alignment horizontal="right"/>
    </xf>
    <xf numFmtId="38" fontId="3" fillId="0" borderId="51" xfId="2" applyFont="1" applyBorder="1" applyAlignment="1">
      <alignment horizontal="right"/>
    </xf>
    <xf numFmtId="38" fontId="3" fillId="0" borderId="55" xfId="2" applyFont="1" applyBorder="1" applyAlignment="1">
      <alignment horizontal="right"/>
    </xf>
    <xf numFmtId="38" fontId="3" fillId="0" borderId="178" xfId="2" applyFont="1" applyFill="1" applyBorder="1" applyAlignment="1">
      <alignment horizontal="right"/>
    </xf>
    <xf numFmtId="38" fontId="3" fillId="0" borderId="245" xfId="2" applyFont="1" applyFill="1" applyBorder="1" applyAlignment="1">
      <alignment horizontal="right"/>
    </xf>
    <xf numFmtId="38" fontId="3" fillId="0" borderId="245" xfId="2" applyFont="1" applyBorder="1"/>
    <xf numFmtId="0" fontId="3" fillId="0" borderId="22" xfId="0" applyFont="1" applyBorder="1" applyAlignment="1">
      <alignment horizontal="right"/>
    </xf>
    <xf numFmtId="0" fontId="0" fillId="0" borderId="10" xfId="0" applyBorder="1" applyAlignment="1">
      <alignment horizontal="right"/>
    </xf>
    <xf numFmtId="0" fontId="3" fillId="0" borderId="8" xfId="0" applyFont="1" applyBorder="1" applyAlignment="1">
      <alignment horizontal="right"/>
    </xf>
    <xf numFmtId="176" fontId="3" fillId="0" borderId="5" xfId="0" applyNumberFormat="1" applyFont="1" applyBorder="1" applyAlignment="1">
      <alignment horizontal="right"/>
    </xf>
    <xf numFmtId="0" fontId="3" fillId="0" borderId="3" xfId="0" applyFont="1" applyBorder="1" applyAlignment="1">
      <alignment horizontal="right"/>
    </xf>
    <xf numFmtId="0" fontId="0" fillId="0" borderId="23" xfId="0" applyBorder="1" applyAlignment="1">
      <alignment horizontal="right"/>
    </xf>
    <xf numFmtId="0" fontId="3" fillId="0" borderId="4" xfId="0" applyFont="1" applyBorder="1" applyAlignment="1">
      <alignment horizontal="right"/>
    </xf>
    <xf numFmtId="0" fontId="0" fillId="0" borderId="24" xfId="0" applyBorder="1" applyAlignment="1">
      <alignment horizontal="right"/>
    </xf>
    <xf numFmtId="0" fontId="3" fillId="3" borderId="12" xfId="0" applyFont="1" applyFill="1" applyBorder="1" applyAlignment="1">
      <alignment horizontal="center" vertical="center" textRotation="255" wrapText="1"/>
    </xf>
    <xf numFmtId="0" fontId="3" fillId="3" borderId="83" xfId="0" applyFont="1" applyFill="1" applyBorder="1" applyAlignment="1">
      <alignment horizontal="center" vertical="center" textRotation="255" wrapText="1"/>
    </xf>
    <xf numFmtId="176" fontId="3" fillId="0" borderId="71" xfId="0" applyNumberFormat="1" applyFont="1" applyBorder="1"/>
    <xf numFmtId="176" fontId="3" fillId="0" borderId="46" xfId="1" applyNumberFormat="1" applyFont="1" applyFill="1" applyBorder="1" applyAlignment="1">
      <alignment horizontal="right"/>
    </xf>
    <xf numFmtId="176" fontId="3" fillId="0" borderId="95" xfId="1" applyNumberFormat="1" applyFont="1" applyFill="1" applyBorder="1" applyAlignment="1">
      <alignment horizontal="right"/>
    </xf>
    <xf numFmtId="176" fontId="3" fillId="0" borderId="100" xfId="1" applyNumberFormat="1" applyFont="1" applyFill="1" applyBorder="1" applyAlignment="1">
      <alignment horizontal="right"/>
    </xf>
    <xf numFmtId="0" fontId="0" fillId="0" borderId="121" xfId="0" applyBorder="1" applyAlignment="1">
      <alignment horizontal="right"/>
    </xf>
    <xf numFmtId="176" fontId="3" fillId="0" borderId="96" xfId="0" applyNumberFormat="1" applyFont="1" applyBorder="1"/>
    <xf numFmtId="176" fontId="3" fillId="0" borderId="96" xfId="1" applyNumberFormat="1" applyFont="1" applyFill="1" applyBorder="1" applyAlignment="1">
      <alignment horizontal="right"/>
    </xf>
    <xf numFmtId="176" fontId="3" fillId="0" borderId="98" xfId="1" applyNumberFormat="1" applyFont="1" applyFill="1" applyBorder="1" applyAlignment="1">
      <alignment horizontal="right"/>
    </xf>
    <xf numFmtId="0" fontId="3" fillId="3" borderId="227" xfId="0" applyFont="1" applyFill="1" applyBorder="1" applyAlignment="1">
      <alignment horizontal="center" vertical="top" textRotation="255"/>
    </xf>
    <xf numFmtId="0" fontId="3" fillId="3" borderId="12" xfId="0" applyFont="1" applyFill="1" applyBorder="1" applyAlignment="1">
      <alignment horizontal="right"/>
    </xf>
    <xf numFmtId="0" fontId="3" fillId="3" borderId="12" xfId="0" applyFont="1" applyFill="1" applyBorder="1" applyAlignment="1">
      <alignment wrapText="1"/>
    </xf>
    <xf numFmtId="0" fontId="3" fillId="3" borderId="12" xfId="0" applyFont="1" applyFill="1" applyBorder="1" applyAlignment="1">
      <alignment horizontal="right" wrapText="1"/>
    </xf>
    <xf numFmtId="0" fontId="3" fillId="3" borderId="251" xfId="0" applyFont="1" applyFill="1" applyBorder="1" applyAlignment="1">
      <alignment wrapText="1"/>
    </xf>
    <xf numFmtId="0" fontId="3" fillId="0" borderId="252" xfId="0" applyFont="1" applyBorder="1"/>
    <xf numFmtId="49" fontId="5" fillId="0" borderId="96" xfId="0" applyNumberFormat="1" applyFont="1" applyBorder="1" applyAlignment="1">
      <alignment horizontal="right"/>
    </xf>
    <xf numFmtId="176" fontId="4" fillId="0" borderId="96" xfId="0" applyNumberFormat="1" applyFont="1" applyBorder="1"/>
    <xf numFmtId="176" fontId="4" fillId="0" borderId="97" xfId="0" applyNumberFormat="1" applyFont="1" applyBorder="1"/>
    <xf numFmtId="49" fontId="4" fillId="0" borderId="253" xfId="0" applyNumberFormat="1" applyFont="1" applyBorder="1" applyAlignment="1">
      <alignment horizontal="right" wrapText="1"/>
    </xf>
    <xf numFmtId="176" fontId="4" fillId="0" borderId="96" xfId="0" applyNumberFormat="1" applyFont="1" applyBorder="1" applyAlignment="1">
      <alignment wrapText="1"/>
    </xf>
    <xf numFmtId="176" fontId="4" fillId="0" borderId="254" xfId="0" applyNumberFormat="1" applyFont="1" applyBorder="1" applyAlignment="1">
      <alignment wrapText="1"/>
    </xf>
    <xf numFmtId="49" fontId="4" fillId="0" borderId="255" xfId="0" applyNumberFormat="1" applyFont="1" applyBorder="1" applyAlignment="1">
      <alignment horizontal="right" wrapText="1"/>
    </xf>
    <xf numFmtId="176" fontId="4" fillId="0" borderId="166" xfId="0" applyNumberFormat="1" applyFont="1" applyBorder="1" applyAlignment="1">
      <alignment wrapText="1"/>
    </xf>
    <xf numFmtId="49" fontId="4" fillId="0" borderId="121" xfId="0" applyNumberFormat="1" applyFont="1" applyBorder="1" applyAlignment="1">
      <alignment horizontal="right" wrapText="1"/>
    </xf>
    <xf numFmtId="176" fontId="4" fillId="0" borderId="97" xfId="0" applyNumberFormat="1" applyFont="1" applyBorder="1" applyAlignment="1">
      <alignment wrapText="1"/>
    </xf>
    <xf numFmtId="49" fontId="4" fillId="0" borderId="96" xfId="0" applyNumberFormat="1" applyFont="1" applyBorder="1" applyAlignment="1">
      <alignment horizontal="right" wrapText="1"/>
    </xf>
    <xf numFmtId="176" fontId="4" fillId="0" borderId="98" xfId="0" applyNumberFormat="1" applyFont="1" applyBorder="1" applyAlignment="1">
      <alignment wrapText="1"/>
    </xf>
    <xf numFmtId="176" fontId="4" fillId="0" borderId="98" xfId="0" applyNumberFormat="1" applyFont="1" applyBorder="1"/>
    <xf numFmtId="49" fontId="4" fillId="0" borderId="204" xfId="0" applyNumberFormat="1" applyFont="1" applyBorder="1" applyAlignment="1">
      <alignment horizontal="right" wrapText="1"/>
    </xf>
    <xf numFmtId="0" fontId="3" fillId="3" borderId="201" xfId="0" applyFont="1" applyFill="1" applyBorder="1"/>
    <xf numFmtId="49" fontId="4" fillId="0" borderId="96" xfId="0" applyNumberFormat="1" applyFont="1" applyBorder="1" applyAlignment="1">
      <alignment horizontal="right"/>
    </xf>
    <xf numFmtId="176" fontId="32" fillId="0" borderId="95" xfId="1" applyNumberFormat="1" applyFont="1" applyBorder="1"/>
    <xf numFmtId="0" fontId="3" fillId="0" borderId="101" xfId="0" applyFont="1" applyBorder="1" applyAlignment="1">
      <alignment horizontal="right" shrinkToFit="1"/>
    </xf>
    <xf numFmtId="0" fontId="3" fillId="0" borderId="34" xfId="0" applyFont="1" applyBorder="1" applyAlignment="1">
      <alignment shrinkToFit="1"/>
    </xf>
    <xf numFmtId="0" fontId="3" fillId="0" borderId="102" xfId="0" applyFont="1" applyBorder="1" applyAlignment="1">
      <alignment shrinkToFit="1"/>
    </xf>
    <xf numFmtId="0" fontId="3" fillId="0" borderId="119" xfId="0" applyFont="1" applyBorder="1" applyAlignment="1">
      <alignment shrinkToFit="1"/>
    </xf>
    <xf numFmtId="0" fontId="3" fillId="0" borderId="60" xfId="0" applyFont="1" applyBorder="1" applyAlignment="1">
      <alignment horizontal="right" shrinkToFit="1"/>
    </xf>
    <xf numFmtId="176" fontId="4" fillId="0" borderId="10" xfId="1" applyNumberFormat="1" applyFont="1" applyFill="1" applyBorder="1" applyAlignment="1">
      <alignment shrinkToFit="1"/>
    </xf>
    <xf numFmtId="176" fontId="4" fillId="0" borderId="14" xfId="1" applyNumberFormat="1" applyFont="1" applyFill="1" applyBorder="1" applyAlignment="1">
      <alignment shrinkToFit="1"/>
    </xf>
    <xf numFmtId="0" fontId="4" fillId="0" borderId="60" xfId="0" applyFont="1" applyBorder="1" applyAlignment="1">
      <alignment horizontal="right" shrinkToFit="1"/>
    </xf>
    <xf numFmtId="176" fontId="4" fillId="0" borderId="46" xfId="1" applyNumberFormat="1" applyFont="1" applyFill="1" applyBorder="1" applyAlignment="1">
      <alignment shrinkToFit="1"/>
    </xf>
    <xf numFmtId="0" fontId="3" fillId="0" borderId="107" xfId="0" applyFont="1" applyBorder="1" applyAlignment="1">
      <alignment horizontal="right" shrinkToFit="1"/>
    </xf>
    <xf numFmtId="0" fontId="3" fillId="0" borderId="77" xfId="0" applyFont="1" applyBorder="1" applyAlignment="1">
      <alignment shrinkToFit="1"/>
    </xf>
    <xf numFmtId="0" fontId="3" fillId="0" borderId="163" xfId="0" applyFont="1" applyBorder="1" applyAlignment="1">
      <alignment shrinkToFit="1"/>
    </xf>
    <xf numFmtId="0" fontId="3" fillId="0" borderId="78" xfId="0" applyFont="1" applyBorder="1" applyAlignment="1">
      <alignment shrinkToFit="1"/>
    </xf>
    <xf numFmtId="0" fontId="3" fillId="0" borderId="52" xfId="0" applyFont="1" applyBorder="1" applyAlignment="1">
      <alignment horizontal="right" shrinkToFit="1"/>
    </xf>
    <xf numFmtId="176" fontId="32" fillId="0" borderId="23" xfId="1" applyNumberFormat="1" applyFont="1" applyBorder="1" applyAlignment="1">
      <alignment horizontal="right" shrinkToFit="1"/>
    </xf>
    <xf numFmtId="0" fontId="4" fillId="0" borderId="52" xfId="0" applyFont="1" applyBorder="1" applyAlignment="1">
      <alignment horizontal="right" shrinkToFit="1"/>
    </xf>
    <xf numFmtId="176" fontId="32" fillId="0" borderId="111" xfId="1" applyNumberFormat="1" applyFont="1" applyBorder="1" applyAlignment="1">
      <alignment horizontal="right" shrinkToFit="1"/>
    </xf>
    <xf numFmtId="176" fontId="4" fillId="0" borderId="111" xfId="1" applyNumberFormat="1" applyFont="1" applyFill="1" applyBorder="1" applyAlignment="1">
      <alignment horizontal="right" shrinkToFit="1"/>
    </xf>
    <xf numFmtId="0" fontId="3" fillId="0" borderId="30" xfId="0" applyFont="1" applyBorder="1" applyAlignment="1">
      <alignment horizontal="right" shrinkToFit="1"/>
    </xf>
    <xf numFmtId="176" fontId="32" fillId="0" borderId="4" xfId="1" applyNumberFormat="1" applyFont="1" applyBorder="1" applyAlignment="1">
      <alignment horizontal="right" shrinkToFit="1"/>
    </xf>
    <xf numFmtId="0" fontId="3" fillId="0" borderId="113" xfId="0" applyFont="1" applyBorder="1" applyAlignment="1">
      <alignment horizontal="right" shrinkToFit="1"/>
    </xf>
    <xf numFmtId="0" fontId="4" fillId="0" borderId="30" xfId="0" applyFont="1" applyBorder="1" applyAlignment="1">
      <alignment horizontal="right" shrinkToFit="1"/>
    </xf>
    <xf numFmtId="0" fontId="3" fillId="0" borderId="109" xfId="0" applyFont="1" applyBorder="1" applyAlignment="1">
      <alignment horizontal="right" shrinkToFit="1"/>
    </xf>
    <xf numFmtId="176" fontId="4" fillId="0" borderId="24" xfId="1" applyNumberFormat="1" applyFont="1" applyFill="1" applyBorder="1" applyAlignment="1">
      <alignment horizontal="right" shrinkToFit="1"/>
    </xf>
    <xf numFmtId="176" fontId="32" fillId="0" borderId="24" xfId="1" applyNumberFormat="1" applyFont="1" applyBorder="1" applyAlignment="1">
      <alignment horizontal="right" shrinkToFit="1"/>
    </xf>
    <xf numFmtId="0" fontId="4" fillId="0" borderId="114" xfId="0" applyFont="1" applyBorder="1" applyAlignment="1">
      <alignment horizontal="right" shrinkToFit="1"/>
    </xf>
    <xf numFmtId="0" fontId="3" fillId="0" borderId="35" xfId="0" applyFont="1" applyBorder="1" applyAlignment="1">
      <alignment shrinkToFit="1"/>
    </xf>
    <xf numFmtId="0" fontId="3" fillId="0" borderId="76" xfId="0" applyFont="1" applyBorder="1" applyAlignment="1">
      <alignment shrinkToFit="1"/>
    </xf>
    <xf numFmtId="0" fontId="3" fillId="0" borderId="164" xfId="0" applyFont="1" applyBorder="1" applyAlignment="1">
      <alignment shrinkToFit="1"/>
    </xf>
    <xf numFmtId="176" fontId="4" fillId="0" borderId="45" xfId="1" applyNumberFormat="1" applyFont="1" applyFill="1" applyBorder="1" applyAlignment="1">
      <alignment horizontal="right" shrinkToFit="1"/>
    </xf>
    <xf numFmtId="176" fontId="4" fillId="0" borderId="5" xfId="1" applyNumberFormat="1" applyFont="1" applyFill="1" applyBorder="1" applyAlignment="1">
      <alignment horizontal="right" shrinkToFit="1"/>
    </xf>
    <xf numFmtId="0" fontId="6" fillId="0" borderId="109" xfId="0" applyFont="1" applyBorder="1" applyAlignment="1">
      <alignment horizontal="right" shrinkToFit="1"/>
    </xf>
    <xf numFmtId="9" fontId="6" fillId="0" borderId="4" xfId="1" applyFont="1" applyFill="1" applyBorder="1" applyAlignment="1">
      <alignment horizontal="right" shrinkToFit="1"/>
    </xf>
    <xf numFmtId="176" fontId="6" fillId="0" borderId="6" xfId="1" applyNumberFormat="1" applyFont="1" applyFill="1" applyBorder="1" applyAlignment="1">
      <alignment horizontal="right" shrinkToFit="1"/>
    </xf>
    <xf numFmtId="176" fontId="4" fillId="0" borderId="24" xfId="1" applyNumberFormat="1" applyFont="1" applyFill="1" applyBorder="1" applyAlignment="1">
      <alignment shrinkToFit="1"/>
    </xf>
    <xf numFmtId="176" fontId="32" fillId="0" borderId="24" xfId="1" applyNumberFormat="1" applyFont="1" applyBorder="1" applyAlignment="1">
      <alignment shrinkToFit="1"/>
    </xf>
    <xf numFmtId="0" fontId="3" fillId="0" borderId="117" xfId="0" applyFont="1" applyBorder="1" applyAlignment="1">
      <alignment horizontal="right" shrinkToFit="1"/>
    </xf>
    <xf numFmtId="176" fontId="4" fillId="0" borderId="23" xfId="1" applyNumberFormat="1" applyFont="1" applyFill="1" applyBorder="1" applyAlignment="1">
      <alignment shrinkToFit="1"/>
    </xf>
    <xf numFmtId="176" fontId="4" fillId="0" borderId="94" xfId="1" applyNumberFormat="1" applyFont="1" applyFill="1" applyBorder="1" applyAlignment="1">
      <alignment shrinkToFit="1"/>
    </xf>
    <xf numFmtId="176" fontId="4" fillId="0" borderId="95" xfId="1" applyNumberFormat="1" applyFont="1" applyFill="1" applyBorder="1" applyAlignment="1">
      <alignment shrinkToFit="1"/>
    </xf>
    <xf numFmtId="0" fontId="3" fillId="0" borderId="66" xfId="0" applyFont="1" applyBorder="1" applyAlignment="1">
      <alignment horizontal="right" vertical="center" shrinkToFit="1"/>
    </xf>
    <xf numFmtId="176" fontId="4" fillId="0" borderId="67" xfId="1" applyNumberFormat="1" applyFont="1" applyFill="1" applyBorder="1" applyAlignment="1">
      <alignment shrinkToFit="1"/>
    </xf>
    <xf numFmtId="176" fontId="4" fillId="0" borderId="176" xfId="1" applyNumberFormat="1" applyFont="1" applyFill="1" applyBorder="1" applyAlignment="1">
      <alignment shrinkToFit="1"/>
    </xf>
    <xf numFmtId="0" fontId="3" fillId="0" borderId="66" xfId="0" applyFont="1" applyBorder="1" applyAlignment="1">
      <alignment horizontal="right" shrinkToFit="1"/>
    </xf>
    <xf numFmtId="176" fontId="4" fillId="0" borderId="176" xfId="1" applyNumberFormat="1" applyFont="1" applyFill="1" applyBorder="1" applyAlignment="1">
      <alignment horizontal="right" shrinkToFit="1"/>
    </xf>
    <xf numFmtId="176" fontId="4" fillId="0" borderId="80" xfId="1" applyNumberFormat="1" applyFont="1" applyFill="1" applyBorder="1" applyAlignment="1">
      <alignment shrinkToFit="1"/>
    </xf>
    <xf numFmtId="176" fontId="32" fillId="0" borderId="67" xfId="1" applyNumberFormat="1" applyFont="1" applyBorder="1" applyAlignment="1">
      <alignment horizontal="right" shrinkToFit="1"/>
    </xf>
    <xf numFmtId="38" fontId="3" fillId="0" borderId="34" xfId="0" applyNumberFormat="1" applyFont="1" applyBorder="1" applyAlignment="1">
      <alignment horizontal="right" shrinkToFit="1"/>
    </xf>
    <xf numFmtId="0" fontId="3" fillId="0" borderId="10" xfId="0" applyFont="1" applyBorder="1" applyAlignment="1">
      <alignment horizontal="right" shrinkToFit="1"/>
    </xf>
    <xf numFmtId="176" fontId="3" fillId="0" borderId="115" xfId="0" applyNumberFormat="1" applyFont="1" applyBorder="1" applyAlignment="1">
      <alignment horizontal="right" shrinkToFit="1"/>
    </xf>
    <xf numFmtId="38" fontId="3" fillId="0" borderId="77" xfId="0" applyNumberFormat="1" applyFont="1" applyBorder="1" applyAlignment="1">
      <alignment horizontal="right" shrinkToFit="1"/>
    </xf>
    <xf numFmtId="38" fontId="3" fillId="0" borderId="78" xfId="0" applyNumberFormat="1" applyFont="1" applyBorder="1" applyAlignment="1">
      <alignment horizontal="right" shrinkToFit="1"/>
    </xf>
    <xf numFmtId="0" fontId="3" fillId="0" borderId="5" xfId="0" applyFont="1" applyBorder="1" applyAlignment="1">
      <alignment horizontal="right" shrinkToFit="1"/>
    </xf>
    <xf numFmtId="0" fontId="3" fillId="0" borderId="15" xfId="0" applyFont="1" applyBorder="1" applyAlignment="1">
      <alignment horizontal="right" shrinkToFit="1"/>
    </xf>
    <xf numFmtId="176" fontId="4" fillId="0" borderId="4" xfId="1" applyNumberFormat="1" applyFont="1" applyFill="1" applyBorder="1" applyAlignment="1">
      <alignment shrinkToFit="1"/>
    </xf>
    <xf numFmtId="176" fontId="4" fillId="0" borderId="6" xfId="1" applyNumberFormat="1" applyFont="1" applyFill="1" applyBorder="1" applyAlignment="1">
      <alignment shrinkToFit="1"/>
    </xf>
    <xf numFmtId="176" fontId="4" fillId="0" borderId="45" xfId="1" applyNumberFormat="1" applyFont="1" applyFill="1" applyBorder="1" applyAlignment="1">
      <alignment shrinkToFit="1"/>
    </xf>
    <xf numFmtId="38" fontId="3" fillId="0" borderId="102" xfId="0" applyNumberFormat="1" applyFont="1" applyBorder="1" applyAlignment="1">
      <alignment horizontal="right" shrinkToFit="1"/>
    </xf>
    <xf numFmtId="176" fontId="4" fillId="0" borderId="5" xfId="1" applyNumberFormat="1" applyFont="1" applyFill="1" applyBorder="1" applyAlignment="1">
      <alignment shrinkToFit="1"/>
    </xf>
    <xf numFmtId="176" fontId="4" fillId="0" borderId="15" xfId="1" applyNumberFormat="1" applyFont="1" applyFill="1" applyBorder="1" applyAlignment="1">
      <alignment shrinkToFit="1"/>
    </xf>
    <xf numFmtId="176" fontId="4" fillId="0" borderId="47" xfId="1" applyNumberFormat="1" applyFont="1" applyFill="1" applyBorder="1" applyAlignment="1">
      <alignment shrinkToFit="1"/>
    </xf>
    <xf numFmtId="176" fontId="32" fillId="0" borderId="5" xfId="1" applyNumberFormat="1" applyFont="1" applyBorder="1" applyAlignment="1">
      <alignment shrinkToFit="1"/>
    </xf>
    <xf numFmtId="176" fontId="4" fillId="0" borderId="14" xfId="1" applyNumberFormat="1" applyFont="1" applyFill="1" applyBorder="1" applyAlignment="1">
      <alignment horizontal="right" shrinkToFit="1"/>
    </xf>
    <xf numFmtId="176" fontId="32" fillId="0" borderId="4" xfId="1" applyNumberFormat="1" applyFont="1" applyBorder="1" applyAlignment="1">
      <alignment shrinkToFit="1"/>
    </xf>
    <xf numFmtId="0" fontId="3" fillId="0" borderId="14" xfId="0" applyFont="1" applyBorder="1" applyAlignment="1">
      <alignment horizontal="right" shrinkToFit="1"/>
    </xf>
    <xf numFmtId="176" fontId="32" fillId="0" borderId="10" xfId="1" applyNumberFormat="1" applyFont="1" applyBorder="1" applyAlignment="1">
      <alignment shrinkToFit="1"/>
    </xf>
    <xf numFmtId="38" fontId="3" fillId="0" borderId="78" xfId="2" applyFont="1" applyFill="1" applyBorder="1" applyAlignment="1">
      <alignment horizontal="right" shrinkToFit="1"/>
    </xf>
    <xf numFmtId="0" fontId="3" fillId="0" borderId="94" xfId="0" applyFont="1" applyBorder="1" applyAlignment="1">
      <alignment horizontal="right" shrinkToFit="1"/>
    </xf>
    <xf numFmtId="38" fontId="3" fillId="0" borderId="102" xfId="2" applyFont="1" applyFill="1" applyBorder="1" applyAlignment="1">
      <alignment horizontal="right" shrinkToFit="1"/>
    </xf>
    <xf numFmtId="176" fontId="32" fillId="0" borderId="67" xfId="1" applyNumberFormat="1" applyFont="1" applyBorder="1" applyAlignment="1">
      <alignment shrinkToFit="1"/>
    </xf>
    <xf numFmtId="176" fontId="32" fillId="0" borderId="100" xfId="1" applyNumberFormat="1" applyFont="1" applyBorder="1" applyAlignment="1">
      <alignment horizontal="right" shrinkToFit="1"/>
    </xf>
    <xf numFmtId="176" fontId="32" fillId="0" borderId="100" xfId="1" applyNumberFormat="1" applyFont="1" applyBorder="1" applyAlignment="1">
      <alignment shrinkToFit="1"/>
    </xf>
    <xf numFmtId="176" fontId="32" fillId="0" borderId="80" xfId="1" applyNumberFormat="1" applyFont="1" applyBorder="1" applyAlignment="1">
      <alignment horizontal="right" shrinkToFit="1"/>
    </xf>
    <xf numFmtId="176" fontId="33" fillId="0" borderId="45" xfId="1" applyNumberFormat="1" applyFont="1" applyBorder="1" applyAlignment="1">
      <alignment horizontal="right" shrinkToFit="1"/>
    </xf>
    <xf numFmtId="176" fontId="32" fillId="0" borderId="47" xfId="1" applyNumberFormat="1" applyFont="1" applyBorder="1" applyAlignment="1">
      <alignment shrinkToFit="1"/>
    </xf>
    <xf numFmtId="0" fontId="34" fillId="0" borderId="35" xfId="0" applyFont="1" applyBorder="1"/>
    <xf numFmtId="0" fontId="34" fillId="0" borderId="35" xfId="0" applyFont="1" applyBorder="1" applyAlignment="1">
      <alignment horizontal="right"/>
    </xf>
    <xf numFmtId="0" fontId="34" fillId="0" borderId="164" xfId="0" applyFont="1" applyBorder="1"/>
    <xf numFmtId="176" fontId="34" fillId="0" borderId="23" xfId="1" applyNumberFormat="1" applyFont="1" applyFill="1" applyBorder="1" applyAlignment="1">
      <alignment horizontal="center"/>
    </xf>
    <xf numFmtId="176" fontId="34" fillId="0" borderId="5" xfId="1" applyNumberFormat="1" applyFont="1" applyFill="1" applyBorder="1" applyAlignment="1">
      <alignment horizontal="right"/>
    </xf>
    <xf numFmtId="176" fontId="34" fillId="0" borderId="95" xfId="1" applyNumberFormat="1" applyFont="1" applyFill="1" applyBorder="1" applyAlignment="1">
      <alignment horizontal="center"/>
    </xf>
    <xf numFmtId="176" fontId="34" fillId="0" borderId="23" xfId="1" applyNumberFormat="1" applyFont="1" applyBorder="1"/>
    <xf numFmtId="0" fontId="34" fillId="0" borderId="34" xfId="0" applyFont="1" applyBorder="1"/>
    <xf numFmtId="0" fontId="34" fillId="0" borderId="119" xfId="0" applyFont="1" applyBorder="1"/>
    <xf numFmtId="176" fontId="34" fillId="0" borderId="23" xfId="1" applyNumberFormat="1" applyFont="1" applyFill="1" applyBorder="1"/>
    <xf numFmtId="176" fontId="34" fillId="0" borderId="10" xfId="1" applyNumberFormat="1" applyFont="1" applyFill="1" applyBorder="1" applyAlignment="1">
      <alignment horizontal="center"/>
    </xf>
    <xf numFmtId="0" fontId="34" fillId="0" borderId="77" xfId="0" applyFont="1" applyBorder="1"/>
    <xf numFmtId="0" fontId="34" fillId="0" borderId="163" xfId="0" applyFont="1" applyBorder="1"/>
    <xf numFmtId="176" fontId="34" fillId="0" borderId="5" xfId="1" applyNumberFormat="1" applyFont="1" applyBorder="1" applyAlignment="1">
      <alignment horizontal="right"/>
    </xf>
    <xf numFmtId="176" fontId="34" fillId="0" borderId="23" xfId="1" applyNumberFormat="1" applyFont="1" applyFill="1" applyBorder="1" applyAlignment="1">
      <alignment horizontal="right"/>
    </xf>
    <xf numFmtId="176" fontId="3" fillId="0" borderId="24" xfId="1" applyNumberFormat="1" applyFont="1" applyBorder="1" applyAlignment="1">
      <alignment horizontal="right"/>
    </xf>
    <xf numFmtId="176" fontId="3" fillId="0" borderId="120" xfId="1" applyNumberFormat="1" applyFont="1" applyFill="1" applyBorder="1" applyAlignment="1">
      <alignment horizontal="center"/>
    </xf>
    <xf numFmtId="176" fontId="3" fillId="0" borderId="100" xfId="1" applyNumberFormat="1" applyFont="1" applyFill="1" applyBorder="1" applyAlignment="1">
      <alignment horizontal="center"/>
    </xf>
    <xf numFmtId="176" fontId="3" fillId="0" borderId="23" xfId="1" applyNumberFormat="1" applyFont="1" applyBorder="1" applyAlignment="1">
      <alignment horizontal="center"/>
    </xf>
    <xf numFmtId="176" fontId="3" fillId="0" borderId="96" xfId="1" applyNumberFormat="1" applyFont="1" applyBorder="1" applyAlignment="1">
      <alignment horizontal="center"/>
    </xf>
    <xf numFmtId="176" fontId="3" fillId="0" borderId="67" xfId="1" applyNumberFormat="1" applyFont="1" applyFill="1" applyBorder="1" applyAlignment="1">
      <alignment horizontal="right"/>
    </xf>
    <xf numFmtId="176" fontId="3" fillId="0" borderId="98" xfId="1" applyNumberFormat="1" applyFont="1" applyFill="1" applyBorder="1" applyAlignment="1">
      <alignment horizontal="center"/>
    </xf>
    <xf numFmtId="176" fontId="3" fillId="0" borderId="96" xfId="1" applyNumberFormat="1" applyFont="1" applyFill="1" applyBorder="1" applyAlignment="1">
      <alignment horizontal="center"/>
    </xf>
    <xf numFmtId="176" fontId="32" fillId="0" borderId="46" xfId="1" applyNumberFormat="1" applyFont="1" applyBorder="1" applyAlignment="1">
      <alignment horizontal="right" vertical="center"/>
    </xf>
    <xf numFmtId="176" fontId="32" fillId="0" borderId="47" xfId="1" applyNumberFormat="1" applyFont="1" applyBorder="1" applyAlignment="1">
      <alignment horizontal="right" vertical="center"/>
    </xf>
    <xf numFmtId="176" fontId="3" fillId="0" borderId="117" xfId="1" applyNumberFormat="1" applyFont="1" applyFill="1" applyBorder="1"/>
    <xf numFmtId="176" fontId="6" fillId="0" borderId="256" xfId="1" applyNumberFormat="1" applyFont="1" applyFill="1" applyBorder="1" applyAlignment="1">
      <alignment vertical="center"/>
    </xf>
    <xf numFmtId="0" fontId="0" fillId="0" borderId="9" xfId="0" applyBorder="1"/>
    <xf numFmtId="0" fontId="0" fillId="0" borderId="26" xfId="0" applyBorder="1"/>
    <xf numFmtId="0" fontId="0" fillId="0" borderId="17" xfId="0" applyBorder="1"/>
    <xf numFmtId="0" fontId="36" fillId="0" borderId="26" xfId="3" applyBorder="1"/>
    <xf numFmtId="0" fontId="36" fillId="0" borderId="9" xfId="3" applyBorder="1"/>
    <xf numFmtId="0" fontId="3" fillId="6" borderId="1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83" xfId="0" applyFont="1" applyFill="1" applyBorder="1" applyAlignment="1">
      <alignment horizontal="center" vertical="center"/>
    </xf>
    <xf numFmtId="0" fontId="3" fillId="10" borderId="7" xfId="0" applyFont="1" applyFill="1" applyBorder="1" applyAlignment="1">
      <alignment horizontal="center" vertical="center"/>
    </xf>
    <xf numFmtId="0" fontId="3" fillId="10" borderId="19" xfId="0" applyFont="1" applyFill="1" applyBorder="1" applyAlignment="1">
      <alignment horizontal="center" vertical="center"/>
    </xf>
    <xf numFmtId="0" fontId="7" fillId="10" borderId="19" xfId="0" applyFont="1" applyFill="1" applyBorder="1" applyAlignment="1">
      <alignment horizontal="center" vertical="center"/>
    </xf>
    <xf numFmtId="0" fontId="7" fillId="10" borderId="26" xfId="0" applyFont="1" applyFill="1" applyBorder="1" applyAlignment="1">
      <alignment horizontal="center" vertical="center"/>
    </xf>
    <xf numFmtId="0" fontId="7" fillId="0" borderId="0" xfId="0" applyFont="1" applyAlignment="1">
      <alignment horizontal="right"/>
    </xf>
    <xf numFmtId="176" fontId="3" fillId="0" borderId="22" xfId="1" applyNumberFormat="1" applyFont="1" applyFill="1" applyBorder="1" applyAlignment="1">
      <alignment horizontal="right"/>
    </xf>
    <xf numFmtId="176" fontId="3" fillId="0" borderId="5" xfId="1" applyNumberFormat="1" applyFont="1" applyFill="1" applyBorder="1" applyAlignment="1">
      <alignment horizontal="right" vertical="center"/>
    </xf>
    <xf numFmtId="187" fontId="29" fillId="0" borderId="0" xfId="0" applyNumberFormat="1" applyFont="1"/>
    <xf numFmtId="0" fontId="3" fillId="4" borderId="83" xfId="0" applyFont="1" applyFill="1" applyBorder="1" applyAlignment="1">
      <alignment horizontal="center" vertical="center"/>
    </xf>
    <xf numFmtId="0" fontId="0" fillId="0" borderId="6" xfId="0" applyBorder="1" applyAlignment="1">
      <alignment horizontal="right"/>
    </xf>
    <xf numFmtId="0" fontId="3" fillId="0" borderId="82" xfId="0" applyFont="1" applyBorder="1" applyAlignment="1">
      <alignment horizontal="right"/>
    </xf>
    <xf numFmtId="176" fontId="3" fillId="0" borderId="15" xfId="0" applyNumberFormat="1" applyFont="1" applyBorder="1" applyAlignment="1">
      <alignment horizontal="right"/>
    </xf>
    <xf numFmtId="0" fontId="3" fillId="0" borderId="6" xfId="0" applyFont="1" applyBorder="1" applyAlignment="1">
      <alignment horizontal="right"/>
    </xf>
    <xf numFmtId="0" fontId="0" fillId="0" borderId="15" xfId="0" applyBorder="1" applyAlignment="1">
      <alignment horizontal="right"/>
    </xf>
    <xf numFmtId="0" fontId="0" fillId="0" borderId="14" xfId="0" applyBorder="1" applyAlignment="1">
      <alignment horizontal="right"/>
    </xf>
    <xf numFmtId="176" fontId="4" fillId="0" borderId="6" xfId="1" applyNumberFormat="1" applyFont="1" applyFill="1" applyBorder="1" applyAlignment="1">
      <alignment horizontal="right" shrinkToFit="1"/>
    </xf>
    <xf numFmtId="176" fontId="4" fillId="0" borderId="4" xfId="1" applyNumberFormat="1" applyFont="1" applyFill="1" applyBorder="1" applyAlignment="1">
      <alignment horizontal="right"/>
    </xf>
    <xf numFmtId="176" fontId="4" fillId="0" borderId="6" xfId="1" applyNumberFormat="1" applyFont="1" applyFill="1" applyBorder="1" applyAlignment="1">
      <alignment horizontal="right"/>
    </xf>
    <xf numFmtId="176" fontId="4" fillId="0" borderId="45" xfId="1" applyNumberFormat="1" applyFont="1" applyFill="1" applyBorder="1" applyAlignment="1">
      <alignment horizontal="right"/>
    </xf>
    <xf numFmtId="176" fontId="32" fillId="0" borderId="5" xfId="1" applyNumberFormat="1" applyFont="1" applyBorder="1" applyAlignment="1">
      <alignment horizontal="right"/>
    </xf>
    <xf numFmtId="176" fontId="32" fillId="0" borderId="47" xfId="1" applyNumberFormat="1" applyFont="1" applyBorder="1" applyAlignment="1">
      <alignment horizontal="right"/>
    </xf>
    <xf numFmtId="178" fontId="12" fillId="0" borderId="48" xfId="0" applyNumberFormat="1" applyFont="1" applyBorder="1" applyAlignment="1">
      <alignment vertical="center"/>
    </xf>
    <xf numFmtId="0" fontId="3" fillId="0" borderId="81" xfId="0" applyFont="1" applyBorder="1" applyAlignment="1">
      <alignment horizontal="right" wrapText="1"/>
    </xf>
    <xf numFmtId="0" fontId="3" fillId="0" borderId="81" xfId="0" applyFont="1" applyBorder="1" applyAlignment="1">
      <alignment horizontal="right"/>
    </xf>
    <xf numFmtId="181" fontId="24" fillId="0" borderId="0" xfId="0" applyNumberFormat="1" applyFont="1"/>
    <xf numFmtId="0" fontId="37" fillId="0" borderId="0" xfId="0" applyFont="1"/>
    <xf numFmtId="176" fontId="4" fillId="0" borderId="47" xfId="1" applyNumberFormat="1" applyFont="1" applyFill="1" applyBorder="1" applyAlignment="1">
      <alignment horizontal="right" shrinkToFit="1"/>
    </xf>
    <xf numFmtId="188" fontId="3" fillId="0" borderId="0" xfId="0" applyNumberFormat="1" applyFont="1"/>
    <xf numFmtId="189" fontId="3" fillId="0" borderId="0" xfId="0" applyNumberFormat="1" applyFont="1"/>
    <xf numFmtId="176" fontId="32" fillId="0" borderId="5" xfId="1" applyNumberFormat="1" applyFont="1" applyFill="1" applyBorder="1" applyAlignment="1">
      <alignment horizontal="right" vertical="center"/>
    </xf>
    <xf numFmtId="176" fontId="32" fillId="0" borderId="5" xfId="1" applyNumberFormat="1" applyFont="1" applyBorder="1" applyAlignment="1">
      <alignment horizontal="right" vertical="center"/>
    </xf>
    <xf numFmtId="0" fontId="32" fillId="0" borderId="30" xfId="0" applyFont="1" applyBorder="1" applyAlignment="1">
      <alignment horizontal="right" vertical="center"/>
    </xf>
    <xf numFmtId="0" fontId="32" fillId="0" borderId="109" xfId="0" applyFont="1" applyBorder="1" applyAlignment="1">
      <alignment horizontal="right" vertical="center"/>
    </xf>
    <xf numFmtId="176" fontId="32" fillId="0" borderId="10" xfId="1" applyNumberFormat="1" applyFont="1" applyFill="1" applyBorder="1" applyAlignment="1">
      <alignment horizontal="right" vertical="center"/>
    </xf>
    <xf numFmtId="176" fontId="32" fillId="0" borderId="14" xfId="1" applyNumberFormat="1" applyFont="1" applyFill="1" applyBorder="1" applyAlignment="1">
      <alignment horizontal="right" vertical="center"/>
    </xf>
    <xf numFmtId="0" fontId="32" fillId="0" borderId="60" xfId="0" applyFont="1" applyBorder="1" applyAlignment="1">
      <alignment horizontal="right" vertical="center"/>
    </xf>
    <xf numFmtId="176" fontId="32" fillId="0" borderId="46" xfId="1" applyNumberFormat="1" applyFont="1" applyFill="1" applyBorder="1" applyAlignment="1">
      <alignment horizontal="right" vertical="center"/>
    </xf>
    <xf numFmtId="176" fontId="32" fillId="0" borderId="5" xfId="1" applyNumberFormat="1" applyFont="1" applyFill="1" applyBorder="1" applyAlignment="1">
      <alignment horizontal="right" vertical="center" shrinkToFit="1"/>
    </xf>
    <xf numFmtId="176" fontId="32" fillId="0" borderId="15" xfId="1" applyNumberFormat="1" applyFont="1" applyFill="1" applyBorder="1" applyAlignment="1">
      <alignment horizontal="right" vertical="center"/>
    </xf>
    <xf numFmtId="176" fontId="32" fillId="0" borderId="47" xfId="1" applyNumberFormat="1" applyFont="1" applyFill="1" applyBorder="1" applyAlignment="1">
      <alignment horizontal="right" vertical="center"/>
    </xf>
    <xf numFmtId="176" fontId="32" fillId="0" borderId="23" xfId="1" applyNumberFormat="1" applyFont="1" applyFill="1" applyBorder="1" applyAlignment="1">
      <alignment horizontal="right" vertical="center"/>
    </xf>
    <xf numFmtId="176" fontId="32" fillId="0" borderId="95" xfId="1" applyNumberFormat="1" applyFont="1" applyFill="1" applyBorder="1" applyAlignment="1">
      <alignment horizontal="right" vertical="center"/>
    </xf>
    <xf numFmtId="176" fontId="32" fillId="0" borderId="24" xfId="1" applyNumberFormat="1" applyFont="1" applyFill="1" applyBorder="1" applyAlignment="1">
      <alignment horizontal="right" vertical="center"/>
    </xf>
    <xf numFmtId="176" fontId="32" fillId="0" borderId="24" xfId="1" applyNumberFormat="1" applyFont="1" applyFill="1" applyBorder="1" applyAlignment="1">
      <alignment horizontal="right" vertical="center" shrinkToFit="1"/>
    </xf>
    <xf numFmtId="176" fontId="32" fillId="0" borderId="100" xfId="1" applyNumberFormat="1" applyFont="1" applyFill="1" applyBorder="1" applyAlignment="1">
      <alignment horizontal="right" vertical="center"/>
    </xf>
    <xf numFmtId="0" fontId="32" fillId="0" borderId="52" xfId="0" applyFont="1" applyBorder="1" applyAlignment="1">
      <alignment horizontal="right" vertical="center"/>
    </xf>
    <xf numFmtId="176" fontId="32" fillId="0" borderId="67" xfId="1" applyNumberFormat="1" applyFont="1" applyFill="1" applyBorder="1" applyAlignment="1">
      <alignment horizontal="right" vertical="center"/>
    </xf>
    <xf numFmtId="176" fontId="32" fillId="0" borderId="176" xfId="1" applyNumberFormat="1" applyFont="1" applyFill="1" applyBorder="1" applyAlignment="1">
      <alignment horizontal="right" vertical="center"/>
    </xf>
    <xf numFmtId="0" fontId="32" fillId="0" borderId="66" xfId="0" applyFont="1" applyBorder="1" applyAlignment="1">
      <alignment horizontal="right" vertical="center"/>
    </xf>
    <xf numFmtId="176" fontId="32" fillId="0" borderId="67" xfId="1" applyNumberFormat="1" applyFont="1" applyFill="1" applyBorder="1" applyAlignment="1">
      <alignment horizontal="right" vertical="center" shrinkToFit="1"/>
    </xf>
    <xf numFmtId="176" fontId="32" fillId="0" borderId="80" xfId="1" applyNumberFormat="1" applyFont="1" applyFill="1" applyBorder="1" applyAlignment="1">
      <alignment horizontal="right" vertical="center"/>
    </xf>
    <xf numFmtId="176" fontId="32" fillId="0" borderId="23" xfId="1" applyNumberFormat="1" applyFont="1" applyBorder="1" applyAlignment="1">
      <alignment horizontal="right" vertical="center"/>
    </xf>
    <xf numFmtId="176" fontId="32" fillId="0" borderId="95" xfId="1" applyNumberFormat="1" applyFont="1" applyBorder="1" applyAlignment="1">
      <alignment horizontal="right" vertical="center"/>
    </xf>
    <xf numFmtId="176" fontId="32" fillId="0" borderId="24" xfId="1" applyNumberFormat="1" applyFont="1" applyBorder="1" applyAlignment="1">
      <alignment horizontal="right" vertical="center"/>
    </xf>
    <xf numFmtId="176" fontId="32" fillId="0" borderId="67" xfId="1" applyNumberFormat="1" applyFont="1" applyBorder="1" applyAlignment="1">
      <alignment horizontal="right" vertical="center"/>
    </xf>
    <xf numFmtId="176" fontId="32" fillId="0" borderId="80" xfId="1" applyNumberFormat="1" applyFont="1" applyBorder="1" applyAlignment="1">
      <alignment horizontal="right" vertical="center"/>
    </xf>
    <xf numFmtId="176" fontId="32" fillId="0" borderId="4" xfId="1" applyNumberFormat="1" applyFont="1" applyFill="1" applyBorder="1" applyAlignment="1">
      <alignment horizontal="right" vertical="center"/>
    </xf>
    <xf numFmtId="176" fontId="32" fillId="0" borderId="45" xfId="1" applyNumberFormat="1" applyFont="1" applyFill="1" applyBorder="1" applyAlignment="1">
      <alignment horizontal="right" vertical="center"/>
    </xf>
    <xf numFmtId="0" fontId="10" fillId="0" borderId="26" xfId="0" applyFont="1" applyBorder="1" applyAlignment="1">
      <alignment horizontal="center" vertical="center"/>
    </xf>
    <xf numFmtId="0" fontId="3" fillId="0" borderId="101" xfId="0" applyFont="1" applyBorder="1"/>
    <xf numFmtId="0" fontId="3" fillId="4" borderId="1" xfId="0" applyFont="1" applyFill="1" applyBorder="1" applyAlignment="1">
      <alignment vertical="center" wrapText="1"/>
    </xf>
    <xf numFmtId="176" fontId="3" fillId="0" borderId="86" xfId="1" applyNumberFormat="1" applyFont="1" applyFill="1" applyBorder="1" applyAlignment="1"/>
    <xf numFmtId="0" fontId="3" fillId="9" borderId="2" xfId="0" applyFont="1" applyFill="1" applyBorder="1"/>
    <xf numFmtId="0" fontId="3" fillId="0" borderId="93" xfId="0" applyFont="1" applyBorder="1" applyAlignment="1">
      <alignment horizontal="right"/>
    </xf>
    <xf numFmtId="38" fontId="3" fillId="0" borderId="206" xfId="2" applyFont="1" applyFill="1" applyBorder="1" applyAlignment="1">
      <alignment horizontal="right"/>
    </xf>
    <xf numFmtId="0" fontId="3" fillId="0" borderId="181" xfId="0" applyFont="1" applyBorder="1" applyAlignment="1">
      <alignment horizontal="right"/>
    </xf>
    <xf numFmtId="38" fontId="3" fillId="0" borderId="103" xfId="2" applyFont="1" applyFill="1" applyBorder="1" applyAlignment="1">
      <alignment horizontal="right"/>
    </xf>
    <xf numFmtId="0" fontId="3" fillId="0" borderId="183" xfId="0" applyFont="1" applyBorder="1" applyAlignment="1">
      <alignment horizontal="right"/>
    </xf>
    <xf numFmtId="176" fontId="3" fillId="0" borderId="86" xfId="1" applyNumberFormat="1" applyFont="1" applyFill="1" applyBorder="1"/>
    <xf numFmtId="176" fontId="3" fillId="0" borderId="94" xfId="1" applyNumberFormat="1" applyFont="1" applyFill="1" applyBorder="1" applyAlignment="1">
      <alignment horizontal="right"/>
    </xf>
    <xf numFmtId="0" fontId="3" fillId="9" borderId="88" xfId="0" applyFont="1" applyFill="1" applyBorder="1"/>
    <xf numFmtId="176" fontId="3" fillId="0" borderId="195" xfId="1" applyNumberFormat="1" applyFont="1" applyFill="1" applyBorder="1" applyAlignment="1">
      <alignment horizontal="right"/>
    </xf>
    <xf numFmtId="176" fontId="3" fillId="0" borderId="99" xfId="1" applyNumberFormat="1" applyFont="1" applyFill="1" applyBorder="1" applyAlignment="1">
      <alignment horizontal="right"/>
    </xf>
    <xf numFmtId="38" fontId="12" fillId="0" borderId="51" xfId="0" applyNumberFormat="1" applyFont="1" applyBorder="1"/>
    <xf numFmtId="0" fontId="10" fillId="0" borderId="193" xfId="0" applyFont="1" applyBorder="1"/>
    <xf numFmtId="176" fontId="10" fillId="0" borderId="87" xfId="1" applyNumberFormat="1" applyFont="1" applyFill="1" applyBorder="1"/>
    <xf numFmtId="0" fontId="10" fillId="0" borderId="192" xfId="0" applyFont="1" applyBorder="1"/>
    <xf numFmtId="176" fontId="10" fillId="0" borderId="18" xfId="1" applyNumberFormat="1" applyFont="1" applyFill="1" applyBorder="1"/>
    <xf numFmtId="0" fontId="10" fillId="0" borderId="194" xfId="0" applyFont="1" applyBorder="1"/>
    <xf numFmtId="0" fontId="10" fillId="0" borderId="192" xfId="0" applyFont="1" applyBorder="1" applyAlignment="1">
      <alignment horizontal="right"/>
    </xf>
    <xf numFmtId="176" fontId="10" fillId="0" borderId="257" xfId="1" applyNumberFormat="1" applyFont="1" applyFill="1" applyBorder="1"/>
    <xf numFmtId="176" fontId="10" fillId="0" borderId="23" xfId="1" applyNumberFormat="1" applyFont="1" applyFill="1" applyBorder="1"/>
    <xf numFmtId="0" fontId="0" fillId="0" borderId="9" xfId="0" applyBorder="1" applyAlignment="1">
      <alignment vertical="center"/>
    </xf>
    <xf numFmtId="0" fontId="3" fillId="0" borderId="258" xfId="0" applyFont="1" applyBorder="1" applyAlignment="1">
      <alignment vertical="center"/>
    </xf>
    <xf numFmtId="176" fontId="3" fillId="0" borderId="259" xfId="1" applyNumberFormat="1" applyFont="1" applyFill="1" applyBorder="1" applyAlignment="1">
      <alignment vertical="center"/>
    </xf>
    <xf numFmtId="176" fontId="10" fillId="0" borderId="100" xfId="1" applyNumberFormat="1" applyFont="1" applyFill="1" applyBorder="1"/>
    <xf numFmtId="38" fontId="3" fillId="0" borderId="1" xfId="2" applyFont="1" applyFill="1" applyBorder="1" applyAlignment="1">
      <alignment horizontal="right"/>
    </xf>
    <xf numFmtId="176" fontId="3" fillId="0" borderId="200" xfId="0" applyNumberFormat="1" applyFont="1" applyBorder="1" applyAlignment="1">
      <alignment horizontal="right"/>
    </xf>
    <xf numFmtId="38" fontId="3" fillId="0" borderId="16" xfId="2" applyFont="1" applyFill="1" applyBorder="1" applyAlignment="1">
      <alignment horizontal="right"/>
    </xf>
    <xf numFmtId="38" fontId="3" fillId="0" borderId="108" xfId="0" applyNumberFormat="1" applyFont="1" applyBorder="1"/>
    <xf numFmtId="38" fontId="3" fillId="0" borderId="8" xfId="2" applyFont="1" applyFill="1" applyBorder="1" applyAlignment="1">
      <alignment horizontal="right"/>
    </xf>
    <xf numFmtId="38" fontId="3" fillId="0" borderId="50" xfId="2" applyFont="1" applyFill="1" applyBorder="1" applyAlignment="1">
      <alignment horizontal="right"/>
    </xf>
    <xf numFmtId="176" fontId="3" fillId="0" borderId="202" xfId="0" applyNumberFormat="1" applyFont="1" applyBorder="1" applyAlignment="1">
      <alignment horizontal="right"/>
    </xf>
    <xf numFmtId="38" fontId="3" fillId="0" borderId="58" xfId="2" applyFont="1" applyFill="1" applyBorder="1" applyAlignment="1">
      <alignment horizontal="right"/>
    </xf>
    <xf numFmtId="38" fontId="3" fillId="0" borderId="260" xfId="0" applyNumberFormat="1" applyFont="1" applyBorder="1"/>
    <xf numFmtId="38" fontId="3" fillId="0" borderId="50" xfId="0" applyNumberFormat="1" applyFont="1" applyBorder="1"/>
    <xf numFmtId="176" fontId="4" fillId="0" borderId="46" xfId="1" applyNumberFormat="1" applyFont="1" applyFill="1" applyBorder="1" applyAlignment="1">
      <alignment horizontal="right"/>
    </xf>
    <xf numFmtId="176" fontId="4" fillId="0" borderId="80" xfId="1" applyNumberFormat="1" applyFont="1" applyFill="1" applyBorder="1" applyAlignment="1">
      <alignment horizontal="right"/>
    </xf>
    <xf numFmtId="176" fontId="4" fillId="0" borderId="120" xfId="1" applyNumberFormat="1" applyFont="1" applyFill="1" applyBorder="1" applyAlignment="1">
      <alignment horizontal="right" shrinkToFit="1"/>
    </xf>
    <xf numFmtId="176" fontId="4" fillId="0" borderId="46" xfId="1" applyNumberFormat="1" applyFont="1" applyFill="1" applyBorder="1" applyAlignment="1">
      <alignment horizontal="right" shrinkToFit="1"/>
    </xf>
    <xf numFmtId="176" fontId="4" fillId="0" borderId="80" xfId="1" applyNumberFormat="1" applyFont="1" applyFill="1" applyBorder="1" applyAlignment="1">
      <alignment horizontal="right" shrinkToFit="1"/>
    </xf>
    <xf numFmtId="0" fontId="3" fillId="0" borderId="85" xfId="0" applyFont="1" applyBorder="1" applyAlignment="1">
      <alignment horizontal="center" vertical="center"/>
    </xf>
    <xf numFmtId="0" fontId="3" fillId="4" borderId="85" xfId="0" applyFont="1" applyFill="1" applyBorder="1" applyAlignment="1">
      <alignment vertical="center" wrapText="1"/>
    </xf>
    <xf numFmtId="0" fontId="3" fillId="4" borderId="13" xfId="0" applyFont="1" applyFill="1" applyBorder="1" applyAlignment="1">
      <alignment horizontal="center" vertical="center"/>
    </xf>
    <xf numFmtId="0" fontId="3" fillId="10" borderId="0" xfId="0" applyFont="1" applyFill="1" applyAlignment="1">
      <alignment vertical="center"/>
    </xf>
    <xf numFmtId="0" fontId="3" fillId="4" borderId="6" xfId="0" applyFont="1" applyFill="1" applyBorder="1" applyAlignment="1">
      <alignment vertical="center" wrapText="1"/>
    </xf>
    <xf numFmtId="0" fontId="3" fillId="9" borderId="79" xfId="0" applyFont="1" applyFill="1" applyBorder="1"/>
    <xf numFmtId="176" fontId="3" fillId="0" borderId="97" xfId="1" applyNumberFormat="1" applyFont="1" applyFill="1" applyBorder="1"/>
    <xf numFmtId="0" fontId="3" fillId="0" borderId="31" xfId="0" applyFont="1" applyBorder="1"/>
    <xf numFmtId="0" fontId="3" fillId="9" borderId="6" xfId="0" applyFont="1" applyFill="1" applyBorder="1"/>
    <xf numFmtId="0" fontId="3" fillId="9" borderId="34" xfId="0" applyFont="1" applyFill="1" applyBorder="1"/>
    <xf numFmtId="176" fontId="12" fillId="0" borderId="35" xfId="0" applyNumberFormat="1" applyFont="1" applyBorder="1" applyAlignment="1">
      <alignment vertical="center"/>
    </xf>
    <xf numFmtId="0" fontId="3" fillId="0" borderId="262" xfId="0" applyFont="1" applyBorder="1" applyAlignment="1">
      <alignment vertical="center"/>
    </xf>
    <xf numFmtId="0" fontId="3" fillId="0" borderId="15" xfId="0" applyFont="1" applyBorder="1" applyAlignment="1">
      <alignment horizontal="center" vertical="center" wrapText="1"/>
    </xf>
    <xf numFmtId="176" fontId="3" fillId="0" borderId="116" xfId="0" applyNumberFormat="1" applyFont="1" applyBorder="1" applyAlignment="1">
      <alignment horizontal="right"/>
    </xf>
    <xf numFmtId="0" fontId="10" fillId="0" borderId="0" xfId="4" applyFont="1"/>
    <xf numFmtId="0" fontId="1" fillId="0" borderId="0" xfId="4"/>
    <xf numFmtId="178" fontId="1" fillId="0" borderId="0" xfId="4" applyNumberFormat="1"/>
    <xf numFmtId="0" fontId="3" fillId="0" borderId="0" xfId="4" applyFont="1"/>
    <xf numFmtId="178" fontId="3" fillId="0" borderId="0" xfId="4" applyNumberFormat="1" applyFont="1" applyAlignment="1">
      <alignment horizontal="right"/>
    </xf>
    <xf numFmtId="0" fontId="3" fillId="0" borderId="1" xfId="4" applyFont="1" applyBorder="1" applyAlignment="1">
      <alignment horizontal="center" vertical="center" wrapText="1"/>
    </xf>
    <xf numFmtId="178" fontId="3" fillId="0" borderId="232" xfId="4" applyNumberFormat="1" applyFont="1" applyBorder="1" applyAlignment="1">
      <alignment horizontal="center" vertical="center" wrapText="1"/>
    </xf>
    <xf numFmtId="178" fontId="3" fillId="0" borderId="229" xfId="4" applyNumberFormat="1" applyFont="1" applyBorder="1" applyAlignment="1">
      <alignment horizontal="center" vertical="center" wrapText="1"/>
    </xf>
    <xf numFmtId="180" fontId="3" fillId="0" borderId="246" xfId="4" applyNumberFormat="1" applyFont="1" applyBorder="1" applyAlignment="1">
      <alignment horizontal="right" vertical="center"/>
    </xf>
    <xf numFmtId="178" fontId="3" fillId="0" borderId="247" xfId="5" applyNumberFormat="1" applyFont="1" applyFill="1" applyBorder="1" applyAlignment="1">
      <alignment vertical="center"/>
    </xf>
    <xf numFmtId="178" fontId="3" fillId="0" borderId="38" xfId="5" applyNumberFormat="1" applyFont="1" applyFill="1" applyBorder="1" applyAlignment="1">
      <alignment vertical="center"/>
    </xf>
    <xf numFmtId="0" fontId="3" fillId="0" borderId="222" xfId="4" applyFont="1" applyBorder="1" applyAlignment="1">
      <alignment horizontal="center" vertical="center"/>
    </xf>
    <xf numFmtId="180" fontId="3" fillId="0" borderId="250" xfId="4" applyNumberFormat="1" applyFont="1" applyBorder="1" applyAlignment="1">
      <alignment horizontal="right" vertical="center"/>
    </xf>
    <xf numFmtId="178" fontId="3" fillId="0" borderId="248" xfId="5" applyNumberFormat="1" applyFont="1" applyFill="1" applyBorder="1" applyAlignment="1">
      <alignment vertical="center"/>
    </xf>
    <xf numFmtId="178" fontId="3" fillId="0" borderId="41" xfId="5" applyNumberFormat="1" applyFont="1" applyFill="1" applyBorder="1" applyAlignment="1">
      <alignment vertical="center"/>
    </xf>
    <xf numFmtId="0" fontId="3" fillId="0" borderId="9" xfId="4" applyFont="1" applyBorder="1" applyAlignment="1">
      <alignment horizontal="center" vertical="center"/>
    </xf>
    <xf numFmtId="180" fontId="3" fillId="0" borderId="19" xfId="4" applyNumberFormat="1" applyFont="1" applyBorder="1" applyAlignment="1">
      <alignment horizontal="right" vertical="center"/>
    </xf>
    <xf numFmtId="178" fontId="3" fillId="0" borderId="234" xfId="5" applyNumberFormat="1" applyFont="1" applyFill="1" applyBorder="1" applyAlignment="1">
      <alignment vertical="center"/>
    </xf>
    <xf numFmtId="178" fontId="3" fillId="0" borderId="27" xfId="5" applyNumberFormat="1" applyFont="1" applyFill="1" applyBorder="1" applyAlignment="1">
      <alignment vertical="center"/>
    </xf>
    <xf numFmtId="0" fontId="3" fillId="0" borderId="9" xfId="4" applyFont="1" applyBorder="1" applyAlignment="1">
      <alignment horizontal="center" vertical="center" wrapText="1"/>
    </xf>
    <xf numFmtId="0" fontId="3" fillId="0" borderId="221" xfId="4" applyFont="1" applyBorder="1" applyAlignment="1">
      <alignment horizontal="center" vertical="center"/>
    </xf>
    <xf numFmtId="0" fontId="3" fillId="0" borderId="5" xfId="4" applyFont="1" applyBorder="1" applyAlignment="1">
      <alignment horizontal="center" vertical="center"/>
    </xf>
    <xf numFmtId="180" fontId="3" fillId="0" borderId="13" xfId="4" applyNumberFormat="1" applyFont="1" applyBorder="1" applyAlignment="1">
      <alignment horizontal="right" vertical="center"/>
    </xf>
    <xf numFmtId="178" fontId="3" fillId="0" borderId="184" xfId="5" applyNumberFormat="1" applyFont="1" applyFill="1" applyBorder="1" applyAlignment="1">
      <alignment vertical="center"/>
    </xf>
    <xf numFmtId="178" fontId="3" fillId="0" borderId="47" xfId="5" applyNumberFormat="1" applyFont="1" applyFill="1" applyBorder="1" applyAlignment="1">
      <alignment vertical="center"/>
    </xf>
    <xf numFmtId="178" fontId="3" fillId="0" borderId="89" xfId="5" applyNumberFormat="1" applyFont="1" applyFill="1" applyBorder="1" applyAlignment="1">
      <alignment vertical="center"/>
    </xf>
    <xf numFmtId="178" fontId="3" fillId="0" borderId="44" xfId="5" applyNumberFormat="1" applyFont="1" applyFill="1" applyBorder="1" applyAlignment="1">
      <alignment vertical="center"/>
    </xf>
    <xf numFmtId="0" fontId="3" fillId="0" borderId="5" xfId="4" applyFont="1" applyBorder="1" applyAlignment="1">
      <alignment horizontal="left" vertical="center" wrapText="1"/>
    </xf>
    <xf numFmtId="180" fontId="3" fillId="0" borderId="20" xfId="4" applyNumberFormat="1" applyFont="1" applyBorder="1" applyAlignment="1">
      <alignment horizontal="right" vertical="center"/>
    </xf>
    <xf numFmtId="180" fontId="3" fillId="0" borderId="27" xfId="4" applyNumberFormat="1" applyFont="1" applyBorder="1" applyAlignment="1">
      <alignment horizontal="right" vertical="center"/>
    </xf>
    <xf numFmtId="0" fontId="3" fillId="0" borderId="9" xfId="4" applyFont="1" applyBorder="1" applyAlignment="1">
      <alignment horizontal="left" vertical="center" wrapText="1"/>
    </xf>
    <xf numFmtId="180" fontId="3" fillId="0" borderId="21" xfId="4" applyNumberFormat="1" applyFont="1" applyBorder="1" applyAlignment="1">
      <alignment horizontal="right" vertical="center"/>
    </xf>
    <xf numFmtId="180" fontId="3" fillId="0" borderId="118" xfId="4" applyNumberFormat="1" applyFont="1" applyBorder="1" applyAlignment="1">
      <alignment horizontal="right" vertical="center"/>
    </xf>
    <xf numFmtId="186" fontId="3" fillId="0" borderId="0" xfId="4" applyNumberFormat="1" applyFont="1"/>
    <xf numFmtId="180" fontId="1" fillId="0" borderId="0" xfId="4" applyNumberFormat="1"/>
    <xf numFmtId="0" fontId="36" fillId="0" borderId="19" xfId="3" applyBorder="1"/>
    <xf numFmtId="0" fontId="19" fillId="0" borderId="0" xfId="0" applyFont="1" applyAlignment="1">
      <alignment horizont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82"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0" fillId="0" borderId="15" xfId="0" applyBorder="1" applyAlignment="1"/>
    <xf numFmtId="0" fontId="3" fillId="0" borderId="5" xfId="0" applyFont="1" applyBorder="1" applyAlignment="1">
      <alignment horizontal="center" vertical="center" textRotation="255"/>
    </xf>
    <xf numFmtId="0" fontId="3" fillId="0" borderId="222"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221"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14" xfId="0" applyBorder="1" applyAlignment="1">
      <alignment horizontal="center" vertical="center"/>
    </xf>
    <xf numFmtId="0" fontId="0" fillId="0" borderId="106" xfId="0" applyBorder="1" applyAlignment="1">
      <alignment horizontal="center" vertical="center"/>
    </xf>
    <xf numFmtId="0" fontId="3" fillId="0" borderId="7"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0" fillId="2" borderId="15" xfId="0" applyFill="1" applyBorder="1" applyAlignment="1">
      <alignment horizontal="center" vertical="center" textRotation="255" wrapText="1"/>
    </xf>
    <xf numFmtId="0" fontId="3" fillId="0" borderId="3"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3" fillId="0" borderId="44"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9" xfId="0" applyFont="1"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3" fillId="3" borderId="92" xfId="0" applyFont="1" applyFill="1" applyBorder="1" applyAlignment="1">
      <alignment horizontal="center" vertical="center" textRotation="255" wrapText="1"/>
    </xf>
    <xf numFmtId="0" fontId="0" fillId="3" borderId="85" xfId="0" applyFill="1" applyBorder="1" applyAlignment="1">
      <alignment horizontal="center" vertical="center" textRotation="255" wrapText="1"/>
    </xf>
    <xf numFmtId="0" fontId="0" fillId="3" borderId="184" xfId="0" applyFill="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3" borderId="85" xfId="0" applyFont="1" applyFill="1" applyBorder="1" applyAlignment="1">
      <alignment horizontal="center" vertical="center" textRotation="255" wrapText="1"/>
    </xf>
    <xf numFmtId="0" fontId="3" fillId="3" borderId="184" xfId="0" applyFont="1" applyFill="1" applyBorder="1" applyAlignment="1">
      <alignment horizontal="center" vertical="center" textRotation="255" wrapText="1"/>
    </xf>
    <xf numFmtId="0" fontId="3" fillId="0" borderId="50" xfId="0" applyFont="1" applyBorder="1" applyAlignment="1">
      <alignment horizontal="center" vertical="center" textRotation="255" wrapText="1"/>
    </xf>
    <xf numFmtId="0" fontId="0" fillId="0" borderId="28" xfId="0"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2" borderId="45" xfId="0" applyFont="1" applyFill="1" applyBorder="1" applyAlignment="1">
      <alignment horizontal="center" vertical="center" textRotation="255"/>
    </xf>
    <xf numFmtId="0" fontId="3" fillId="2" borderId="47" xfId="0" applyFont="1" applyFill="1" applyBorder="1" applyAlignment="1">
      <alignment horizontal="center" vertical="center" textRotation="255"/>
    </xf>
    <xf numFmtId="0" fontId="3" fillId="2" borderId="4" xfId="0" applyFont="1" applyFill="1" applyBorder="1" applyAlignment="1">
      <alignment horizontal="center" vertical="center" textRotation="255" wrapText="1"/>
    </xf>
    <xf numFmtId="0" fontId="3" fillId="2" borderId="5"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0" fontId="3" fillId="2" borderId="15" xfId="0" applyFont="1" applyFill="1" applyBorder="1" applyAlignment="1">
      <alignment horizontal="center" vertical="center" textRotation="255"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5"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2" borderId="85"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0" borderId="126" xfId="0" applyFont="1" applyBorder="1" applyAlignment="1">
      <alignment horizontal="center" vertical="center" wrapText="1"/>
    </xf>
    <xf numFmtId="0" fontId="3" fillId="0" borderId="225" xfId="0" applyFont="1" applyBorder="1" applyAlignment="1">
      <alignment horizontal="center" vertical="center" wrapText="1"/>
    </xf>
    <xf numFmtId="0" fontId="3" fillId="0" borderId="226" xfId="0" applyFont="1" applyBorder="1" applyAlignment="1">
      <alignment horizontal="center" vertical="center" wrapText="1"/>
    </xf>
    <xf numFmtId="0" fontId="3" fillId="2" borderId="0" xfId="0" applyFont="1" applyFill="1" applyAlignment="1">
      <alignment horizontal="center" vertical="center" wrapText="1"/>
    </xf>
    <xf numFmtId="0" fontId="3" fillId="2" borderId="1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3" borderId="4"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3" fillId="3" borderId="6" xfId="0" applyFont="1" applyFill="1" applyBorder="1" applyAlignment="1">
      <alignment horizontal="center" vertical="center" textRotation="255"/>
    </xf>
    <xf numFmtId="0" fontId="3" fillId="3" borderId="15" xfId="0" applyFont="1" applyFill="1" applyBorder="1" applyAlignment="1">
      <alignment horizontal="center" vertical="center" textRotation="255"/>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228"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7"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3" fillId="0" borderId="0" xfId="0" applyFont="1" applyAlignment="1">
      <alignment horizontal="center"/>
    </xf>
    <xf numFmtId="0" fontId="3" fillId="0" borderId="15" xfId="0" applyFont="1" applyBorder="1" applyAlignment="1">
      <alignment horizontal="center"/>
    </xf>
    <xf numFmtId="0" fontId="3" fillId="0" borderId="13" xfId="0" applyFont="1" applyBorder="1" applyAlignment="1">
      <alignment horizontal="center"/>
    </xf>
    <xf numFmtId="0" fontId="6" fillId="2" borderId="85"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3" fillId="0" borderId="223" xfId="0" applyFont="1" applyBorder="1" applyAlignment="1">
      <alignment horizontal="center" vertical="center" textRotation="255" wrapText="1"/>
    </xf>
    <xf numFmtId="0" fontId="3" fillId="0" borderId="224" xfId="0" applyFont="1" applyBorder="1" applyAlignment="1">
      <alignment horizontal="center" vertical="center" textRotation="255" wrapText="1"/>
    </xf>
    <xf numFmtId="0" fontId="3" fillId="0" borderId="4"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3" xfId="0" applyFont="1" applyBorder="1" applyAlignment="1">
      <alignment horizontal="center" vertical="center" wrapText="1"/>
    </xf>
    <xf numFmtId="0" fontId="0" fillId="0" borderId="5" xfId="0" applyBorder="1" applyAlignment="1"/>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48" xfId="0" applyFont="1" applyBorder="1" applyAlignment="1">
      <alignment horizontal="center" vertical="center" wrapText="1"/>
    </xf>
    <xf numFmtId="0" fontId="3" fillId="2" borderId="223" xfId="0" applyFont="1" applyFill="1" applyBorder="1" applyAlignment="1">
      <alignment horizontal="center" vertical="center" textRotation="255"/>
    </xf>
    <xf numFmtId="0" fontId="3" fillId="2" borderId="224" xfId="0" applyFont="1" applyFill="1" applyBorder="1" applyAlignment="1">
      <alignment horizontal="center" vertical="center" textRotation="255"/>
    </xf>
    <xf numFmtId="0" fontId="3" fillId="0" borderId="14" xfId="0" applyFont="1" applyBorder="1" applyAlignment="1">
      <alignment horizontal="center" vertical="center" wrapText="1"/>
    </xf>
    <xf numFmtId="0" fontId="3" fillId="0" borderId="44" xfId="0" applyFont="1"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3" fillId="0" borderId="7"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4" xfId="0" applyFont="1" applyBorder="1" applyAlignment="1">
      <alignment horizontal="center" vertical="center" justifyLastLine="1"/>
    </xf>
    <xf numFmtId="0" fontId="3" fillId="0" borderId="106" xfId="0" applyFont="1" applyBorder="1" applyAlignment="1">
      <alignment horizontal="center" vertical="center" justifyLastLine="1"/>
    </xf>
    <xf numFmtId="0" fontId="3" fillId="0" borderId="82" xfId="0" applyFont="1" applyBorder="1" applyAlignment="1">
      <alignment horizontal="center" vertical="center" wrapText="1"/>
    </xf>
    <xf numFmtId="0" fontId="3" fillId="0" borderId="15" xfId="0" applyFont="1" applyBorder="1" applyAlignment="1">
      <alignment horizontal="center" vertical="center" wrapText="1"/>
    </xf>
    <xf numFmtId="38" fontId="3" fillId="4" borderId="228" xfId="2" applyFont="1" applyFill="1" applyBorder="1" applyAlignment="1">
      <alignment horizontal="center" vertical="center" wrapText="1"/>
    </xf>
    <xf numFmtId="38" fontId="3" fillId="4" borderId="52" xfId="2" applyFont="1" applyFill="1" applyBorder="1" applyAlignment="1">
      <alignment horizontal="center" vertical="center" wrapText="1"/>
    </xf>
    <xf numFmtId="38" fontId="3" fillId="4" borderId="30" xfId="2" applyFont="1" applyFill="1"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3" fillId="4" borderId="22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9" xfId="0" applyFont="1" applyBorder="1" applyAlignment="1">
      <alignment horizontal="center"/>
    </xf>
    <xf numFmtId="0" fontId="3" fillId="0" borderId="17" xfId="0" applyFont="1" applyBorder="1" applyAlignment="1">
      <alignment horizontal="center"/>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7" xfId="0" applyFont="1" applyBorder="1" applyAlignment="1">
      <alignment horizontal="center" vertical="center" wrapText="1"/>
    </xf>
    <xf numFmtId="38" fontId="3" fillId="4" borderId="92" xfId="2" applyFont="1" applyFill="1" applyBorder="1" applyAlignment="1">
      <alignment horizontal="center" vertical="center" wrapText="1"/>
    </xf>
    <xf numFmtId="38" fontId="3" fillId="4" borderId="85" xfId="2" applyFont="1" applyFill="1" applyBorder="1" applyAlignment="1">
      <alignment horizontal="center" vertical="center" wrapText="1"/>
    </xf>
    <xf numFmtId="38" fontId="3" fillId="4" borderId="184" xfId="2" applyFont="1" applyFill="1" applyBorder="1" applyAlignment="1">
      <alignment horizontal="center" vertical="center" wrapText="1"/>
    </xf>
    <xf numFmtId="0" fontId="3" fillId="0" borderId="2" xfId="0" applyFont="1" applyBorder="1" applyAlignment="1">
      <alignment horizontal="center" vertical="center" justifyLastLine="1"/>
    </xf>
    <xf numFmtId="0" fontId="3" fillId="0" borderId="11" xfId="0" applyFont="1" applyBorder="1" applyAlignment="1">
      <alignment horizontal="center" vertical="center" justifyLastLine="1"/>
    </xf>
    <xf numFmtId="0" fontId="6" fillId="0" borderId="16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3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3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67" xfId="0" applyFont="1" applyBorder="1" applyAlignment="1">
      <alignment horizontal="center" vertical="center" wrapText="1"/>
    </xf>
    <xf numFmtId="0" fontId="6" fillId="0" borderId="19" xfId="0" applyFont="1" applyBorder="1" applyAlignment="1">
      <alignment horizontal="center" vertical="center" wrapText="1"/>
    </xf>
    <xf numFmtId="0" fontId="3" fillId="0" borderId="10" xfId="0" applyFont="1" applyBorder="1" applyAlignment="1">
      <alignment horizontal="center" vertical="center"/>
    </xf>
    <xf numFmtId="0" fontId="6" fillId="0" borderId="232" xfId="0" applyFont="1" applyBorder="1" applyAlignment="1">
      <alignment horizontal="center" vertical="center" wrapText="1"/>
    </xf>
    <xf numFmtId="0" fontId="6" fillId="0" borderId="23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3" fillId="3" borderId="180" xfId="0" applyFont="1" applyFill="1" applyBorder="1" applyAlignment="1">
      <alignment horizontal="center" vertical="center" wrapText="1"/>
    </xf>
    <xf numFmtId="0" fontId="3" fillId="3" borderId="55" xfId="0" applyFont="1" applyFill="1" applyBorder="1" applyAlignment="1">
      <alignment horizontal="center" vertical="center"/>
    </xf>
    <xf numFmtId="0" fontId="3" fillId="3" borderId="65" xfId="0" applyFont="1" applyFill="1" applyBorder="1" applyAlignment="1">
      <alignment horizontal="center" vertical="center"/>
    </xf>
    <xf numFmtId="0" fontId="3" fillId="0" borderId="8" xfId="0" applyFont="1" applyBorder="1" applyAlignment="1">
      <alignment horizontal="center" vertical="center" wrapText="1"/>
    </xf>
    <xf numFmtId="0" fontId="3" fillId="3" borderId="92" xfId="0" applyFont="1" applyFill="1" applyBorder="1" applyAlignment="1">
      <alignment horizontal="center" vertical="center" wrapText="1"/>
    </xf>
    <xf numFmtId="0" fontId="3" fillId="3" borderId="85" xfId="0" applyFont="1" applyFill="1" applyBorder="1" applyAlignment="1">
      <alignment horizontal="center" vertical="center"/>
    </xf>
    <xf numFmtId="0" fontId="3" fillId="3" borderId="184" xfId="0" applyFont="1" applyFill="1" applyBorder="1" applyAlignment="1">
      <alignment horizontal="center" vertical="center"/>
    </xf>
    <xf numFmtId="0" fontId="3" fillId="3" borderId="85" xfId="0" applyFont="1" applyFill="1" applyBorder="1" applyAlignment="1">
      <alignment horizontal="center" vertical="center" wrapText="1"/>
    </xf>
    <xf numFmtId="0" fontId="3" fillId="3" borderId="184"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229"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30" xfId="0" applyFont="1" applyBorder="1" applyAlignment="1">
      <alignment horizontal="center" vertical="center" wrapText="1"/>
    </xf>
    <xf numFmtId="0" fontId="3" fillId="2" borderId="227"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0" borderId="23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center"/>
    </xf>
    <xf numFmtId="0" fontId="3" fillId="0" borderId="232" xfId="0" applyFont="1" applyBorder="1" applyAlignment="1">
      <alignment horizontal="center" vertical="center"/>
    </xf>
    <xf numFmtId="0" fontId="3" fillId="0" borderId="168" xfId="0" applyFont="1" applyBorder="1" applyAlignment="1">
      <alignment horizontal="center" vertical="center"/>
    </xf>
    <xf numFmtId="0" fontId="3" fillId="0" borderId="38" xfId="0"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87" xfId="0" applyFont="1" applyBorder="1" applyAlignment="1">
      <alignment horizontal="center" vertical="center" justifyLastLine="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7" xfId="0" applyFont="1" applyBorder="1" applyAlignment="1">
      <alignment horizontal="center" vertical="center" wrapText="1"/>
    </xf>
    <xf numFmtId="0" fontId="3" fillId="4" borderId="180"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65" xfId="0" applyFont="1" applyFill="1" applyBorder="1" applyAlignment="1">
      <alignment horizontal="center" vertical="center" wrapText="1"/>
    </xf>
    <xf numFmtId="0" fontId="3" fillId="4" borderId="92" xfId="0" applyFont="1" applyFill="1" applyBorder="1" applyAlignment="1">
      <alignment horizontal="center" vertical="center" wrapText="1"/>
    </xf>
    <xf numFmtId="0" fontId="3" fillId="4" borderId="85" xfId="0" applyFont="1" applyFill="1" applyBorder="1" applyAlignment="1">
      <alignment horizontal="center" vertical="center" wrapText="1"/>
    </xf>
    <xf numFmtId="0" fontId="3" fillId="4" borderId="184" xfId="0" applyFont="1" applyFill="1" applyBorder="1" applyAlignment="1">
      <alignment horizontal="center" vertical="center" wrapText="1"/>
    </xf>
    <xf numFmtId="0" fontId="3" fillId="0" borderId="167"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3" fillId="2" borderId="180"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0" borderId="9" xfId="4" applyFont="1" applyBorder="1" applyAlignment="1">
      <alignment horizontal="center"/>
    </xf>
    <xf numFmtId="0" fontId="3" fillId="0" borderId="221" xfId="4" applyFont="1" applyBorder="1" applyAlignment="1">
      <alignment horizontal="center" vertical="center"/>
    </xf>
    <xf numFmtId="0" fontId="3" fillId="0" borderId="8" xfId="4" applyFont="1" applyBorder="1" applyAlignment="1">
      <alignment horizontal="center" vertical="center" textRotation="255"/>
    </xf>
    <xf numFmtId="0" fontId="3" fillId="0" borderId="4" xfId="4" applyFont="1" applyBorder="1" applyAlignment="1">
      <alignment horizontal="center" vertical="center" textRotation="255"/>
    </xf>
    <xf numFmtId="0" fontId="3" fillId="0" borderId="10" xfId="4" applyFont="1" applyBorder="1" applyAlignment="1">
      <alignment horizontal="center" vertical="center" textRotation="255"/>
    </xf>
    <xf numFmtId="0" fontId="3" fillId="0" borderId="5" xfId="4" applyFont="1" applyBorder="1" applyAlignment="1">
      <alignment horizontal="center" vertical="center" textRotation="255"/>
    </xf>
    <xf numFmtId="0" fontId="0" fillId="0" borderId="6" xfId="0" applyBorder="1" applyAlignment="1"/>
    <xf numFmtId="0" fontId="3" fillId="7" borderId="50" xfId="0" applyFont="1" applyFill="1" applyBorder="1" applyAlignment="1">
      <alignment horizontal="center" vertical="center" wrapText="1"/>
    </xf>
    <xf numFmtId="0" fontId="3" fillId="7" borderId="54"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4" xfId="0" applyFont="1" applyBorder="1" applyAlignment="1"/>
    <xf numFmtId="0" fontId="3" fillId="0" borderId="5" xfId="0" applyFont="1" applyBorder="1" applyAlignment="1"/>
    <xf numFmtId="0" fontId="0" fillId="0" borderId="1" xfId="0" applyBorder="1" applyAlignment="1"/>
    <xf numFmtId="0" fontId="0" fillId="0" borderId="0" xfId="0" applyAlignment="1"/>
    <xf numFmtId="0" fontId="0" fillId="0" borderId="4" xfId="0" applyBorder="1" applyAlignment="1"/>
    <xf numFmtId="0" fontId="3" fillId="0" borderId="89"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184" xfId="0" applyFont="1" applyBorder="1" applyAlignment="1">
      <alignment horizontal="center" vertical="center" wrapText="1"/>
    </xf>
    <xf numFmtId="0" fontId="3" fillId="0" borderId="180" xfId="0" applyFont="1" applyBorder="1" applyAlignment="1">
      <alignment horizontal="center" vertical="center" wrapText="1"/>
    </xf>
    <xf numFmtId="0" fontId="0" fillId="0" borderId="55" xfId="0" applyBorder="1" applyAlignment="1">
      <alignment horizontal="center" vertical="center" wrapText="1"/>
    </xf>
    <xf numFmtId="0" fontId="0" fillId="0" borderId="65" xfId="0" applyBorder="1" applyAlignment="1">
      <alignment horizontal="center" vertical="center" wrapText="1"/>
    </xf>
    <xf numFmtId="0" fontId="3" fillId="0" borderId="261" xfId="0" applyFont="1" applyBorder="1" applyAlignment="1">
      <alignment horizontal="center" vertical="center"/>
    </xf>
    <xf numFmtId="0" fontId="3" fillId="10" borderId="52"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83" xfId="0" applyFont="1" applyBorder="1" applyAlignment="1">
      <alignment horizontal="center" vertical="center"/>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0" borderId="92" xfId="0" applyFont="1" applyBorder="1" applyAlignment="1">
      <alignment horizontal="center" vertical="center"/>
    </xf>
    <xf numFmtId="0" fontId="3" fillId="0" borderId="231" xfId="0" applyFont="1" applyBorder="1" applyAlignment="1">
      <alignment horizontal="center" vertical="center"/>
    </xf>
    <xf numFmtId="0" fontId="3" fillId="0" borderId="230" xfId="0" applyFont="1" applyBorder="1" applyAlignment="1">
      <alignment horizontal="center" vertical="center"/>
    </xf>
    <xf numFmtId="0" fontId="3" fillId="0" borderId="229" xfId="0" applyFont="1" applyBorder="1" applyAlignment="1">
      <alignment horizontal="center" vertical="center"/>
    </xf>
    <xf numFmtId="0" fontId="3" fillId="7" borderId="45" xfId="0" applyFont="1" applyFill="1" applyBorder="1" applyAlignment="1">
      <alignment horizontal="center" vertical="center" wrapText="1"/>
    </xf>
    <xf numFmtId="0" fontId="3" fillId="7" borderId="4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0" borderId="85" xfId="0" applyFont="1" applyBorder="1" applyAlignment="1">
      <alignment horizontal="center" vertical="center"/>
    </xf>
    <xf numFmtId="0" fontId="3" fillId="0" borderId="184" xfId="0" applyFont="1" applyBorder="1" applyAlignment="1">
      <alignment horizontal="center" vertical="center"/>
    </xf>
    <xf numFmtId="0" fontId="3" fillId="6" borderId="4" xfId="0" applyFont="1" applyFill="1" applyBorder="1" applyAlignment="1"/>
    <xf numFmtId="0" fontId="3" fillId="6" borderId="5" xfId="0" applyFont="1" applyFill="1" applyBorder="1" applyAlignment="1"/>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3" fillId="0" borderId="29" xfId="0" applyFont="1" applyBorder="1" applyAlignment="1">
      <alignment horizontal="center" vertical="center"/>
    </xf>
    <xf numFmtId="0" fontId="6" fillId="0" borderId="50" xfId="0" applyFont="1" applyBorder="1" applyAlignment="1">
      <alignment horizontal="center" vertical="center" wrapText="1"/>
    </xf>
    <xf numFmtId="0" fontId="6" fillId="0" borderId="28" xfId="0" applyFont="1" applyBorder="1" applyAlignment="1">
      <alignment horizontal="center" vertical="center" wrapText="1"/>
    </xf>
    <xf numFmtId="0" fontId="6" fillId="3" borderId="92" xfId="0" applyFont="1" applyFill="1" applyBorder="1" applyAlignment="1">
      <alignment horizontal="center" vertical="center" wrapText="1"/>
    </xf>
    <xf numFmtId="0" fontId="6" fillId="3" borderId="85" xfId="0" applyFont="1" applyFill="1" applyBorder="1" applyAlignment="1">
      <alignment horizontal="center" vertical="center" wrapText="1"/>
    </xf>
    <xf numFmtId="0" fontId="6" fillId="3" borderId="18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3" borderId="180"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7" xfId="0" applyFont="1" applyBorder="1" applyAlignment="1">
      <alignment horizontal="center" vertical="center" wrapText="1"/>
    </xf>
    <xf numFmtId="0" fontId="3" fillId="0" borderId="235" xfId="0" applyFont="1" applyBorder="1" applyAlignment="1">
      <alignment horizontal="center" vertical="center"/>
    </xf>
    <xf numFmtId="0" fontId="3" fillId="0" borderId="236" xfId="0" applyFont="1" applyBorder="1" applyAlignment="1">
      <alignment horizontal="center" vertical="center"/>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0" fillId="0" borderId="19"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232" xfId="0" applyFont="1" applyBorder="1" applyAlignment="1">
      <alignment horizontal="center" vertical="center"/>
    </xf>
    <xf numFmtId="0" fontId="10" fillId="0" borderId="167" xfId="0" applyFont="1" applyBorder="1" applyAlignment="1">
      <alignment horizontal="center" vertical="center"/>
    </xf>
    <xf numFmtId="0" fontId="10" fillId="0" borderId="168" xfId="0" applyFont="1" applyBorder="1" applyAlignment="1">
      <alignment horizontal="center" vertical="center"/>
    </xf>
    <xf numFmtId="0" fontId="10" fillId="0" borderId="7" xfId="0" applyFont="1" applyBorder="1" applyAlignment="1">
      <alignment horizontal="center" vertical="center" justifyLastLine="1"/>
    </xf>
    <xf numFmtId="0" fontId="10" fillId="0" borderId="2" xfId="0" applyFont="1" applyBorder="1" applyAlignment="1">
      <alignment horizontal="center" vertical="center" justifyLastLine="1"/>
    </xf>
    <xf numFmtId="0" fontId="10" fillId="0" borderId="14" xfId="0" applyFont="1" applyBorder="1" applyAlignment="1">
      <alignment horizontal="center" vertical="center" justifyLastLine="1"/>
    </xf>
    <xf numFmtId="0" fontId="10" fillId="0" borderId="87" xfId="0" applyFont="1" applyBorder="1" applyAlignment="1">
      <alignment horizontal="center" vertical="center" justifyLastLine="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2" xfId="0" applyFont="1" applyBorder="1" applyAlignment="1">
      <alignment horizontal="right" vertical="center"/>
    </xf>
    <xf numFmtId="0" fontId="10" fillId="0" borderId="30" xfId="0" applyFont="1" applyBorder="1" applyAlignment="1">
      <alignment horizontal="right" vertical="center"/>
    </xf>
    <xf numFmtId="0" fontId="10" fillId="0" borderId="48" xfId="0" applyFont="1" applyBorder="1" applyAlignment="1">
      <alignment horizontal="right" vertical="center"/>
    </xf>
    <xf numFmtId="0" fontId="10" fillId="0" borderId="9" xfId="0" applyFont="1" applyBorder="1" applyAlignment="1">
      <alignment horizontal="center" vertical="center"/>
    </xf>
    <xf numFmtId="0" fontId="10" fillId="0" borderId="60" xfId="0" applyFont="1" applyBorder="1" applyAlignment="1">
      <alignment horizontal="right" vertical="center"/>
    </xf>
    <xf numFmtId="0" fontId="10" fillId="0" borderId="234" xfId="0" applyFont="1" applyBorder="1" applyAlignment="1">
      <alignment horizontal="center" vertical="center"/>
    </xf>
    <xf numFmtId="0" fontId="10" fillId="0" borderId="19" xfId="0" applyFont="1" applyBorder="1" applyAlignment="1">
      <alignment horizontal="center" vertical="center"/>
    </xf>
    <xf numFmtId="0" fontId="10" fillId="0" borderId="26" xfId="0" applyFont="1" applyBorder="1" applyAlignment="1">
      <alignment horizontal="center" vertical="center"/>
    </xf>
    <xf numFmtId="0" fontId="10" fillId="0" borderId="3" xfId="0" applyFont="1" applyBorder="1" applyAlignment="1">
      <alignment horizontal="right" vertical="center"/>
    </xf>
    <xf numFmtId="0" fontId="10" fillId="0" borderId="10" xfId="0" applyFont="1" applyBorder="1" applyAlignment="1">
      <alignment horizontal="right" vertical="center"/>
    </xf>
    <xf numFmtId="182" fontId="10" fillId="0" borderId="3" xfId="0" applyNumberFormat="1" applyFont="1" applyBorder="1" applyAlignment="1">
      <alignment horizontal="right" vertical="center"/>
    </xf>
    <xf numFmtId="182" fontId="10" fillId="0" borderId="10" xfId="0" applyNumberFormat="1" applyFont="1" applyBorder="1" applyAlignment="1">
      <alignment horizontal="right" vertical="center"/>
    </xf>
    <xf numFmtId="0" fontId="10" fillId="0" borderId="4" xfId="0" applyFont="1" applyBorder="1" applyAlignment="1">
      <alignment horizontal="right" vertical="center"/>
    </xf>
    <xf numFmtId="0" fontId="10" fillId="0" borderId="5" xfId="0" applyFont="1" applyBorder="1" applyAlignment="1">
      <alignment horizontal="right" vertical="center"/>
    </xf>
    <xf numFmtId="0" fontId="10" fillId="0" borderId="234" xfId="0" applyFont="1" applyBorder="1" applyAlignment="1">
      <alignment horizontal="distributed" vertical="center" justifyLastLine="1"/>
    </xf>
    <xf numFmtId="0" fontId="10" fillId="0" borderId="19" xfId="0" applyFont="1" applyBorder="1" applyAlignment="1">
      <alignment horizontal="distributed" vertical="center" justifyLastLine="1"/>
    </xf>
    <xf numFmtId="0" fontId="10" fillId="0" borderId="26" xfId="0" applyFont="1" applyBorder="1" applyAlignment="1">
      <alignment horizontal="distributed" vertical="center" justifyLastLine="1"/>
    </xf>
    <xf numFmtId="0" fontId="10" fillId="0" borderId="17"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8" xfId="0" applyFont="1" applyBorder="1" applyAlignment="1">
      <alignment horizontal="center" vertical="center" wrapText="1"/>
    </xf>
    <xf numFmtId="0" fontId="10" fillId="0" borderId="8"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10" xfId="0" applyFont="1" applyBorder="1" applyAlignment="1">
      <alignment horizontal="center" vertical="center" wrapText="1"/>
    </xf>
    <xf numFmtId="0" fontId="10" fillId="0" borderId="7" xfId="0" applyFont="1" applyBorder="1" applyAlignment="1">
      <alignment horizontal="right" vertical="center" wrapText="1"/>
    </xf>
    <xf numFmtId="0" fontId="10" fillId="0" borderId="15" xfId="0" applyFont="1" applyBorder="1" applyAlignment="1">
      <alignment horizontal="right" vertical="center" wrapText="1"/>
    </xf>
    <xf numFmtId="38" fontId="10" fillId="0" borderId="3" xfId="0" applyNumberFormat="1" applyFont="1" applyBorder="1" applyAlignment="1">
      <alignment horizontal="right" vertical="center" wrapText="1"/>
    </xf>
    <xf numFmtId="0" fontId="10" fillId="0" borderId="5" xfId="0" applyFont="1" applyBorder="1" applyAlignment="1">
      <alignment horizontal="right" vertical="center" wrapText="1"/>
    </xf>
    <xf numFmtId="0" fontId="10" fillId="0" borderId="3" xfId="0" applyFont="1" applyBorder="1" applyAlignment="1">
      <alignment horizontal="right" vertical="center" wrapText="1"/>
    </xf>
    <xf numFmtId="0" fontId="10" fillId="0" borderId="56" xfId="0" applyFont="1" applyBorder="1" applyAlignment="1">
      <alignment horizontal="right" vertical="center"/>
    </xf>
    <xf numFmtId="0" fontId="10" fillId="0" borderId="8" xfId="0" applyFont="1" applyBorder="1" applyAlignment="1">
      <alignment horizontal="right" vertical="center"/>
    </xf>
    <xf numFmtId="0" fontId="10" fillId="0" borderId="67" xfId="0" applyFont="1" applyBorder="1" applyAlignment="1">
      <alignment horizontal="right" vertical="center"/>
    </xf>
    <xf numFmtId="0" fontId="10" fillId="0" borderId="66" xfId="0" applyFont="1" applyBorder="1" applyAlignment="1">
      <alignment horizontal="right" vertical="center"/>
    </xf>
    <xf numFmtId="0" fontId="10" fillId="0" borderId="5" xfId="0" applyFont="1" applyBorder="1" applyAlignment="1">
      <alignment horizontal="center" vertical="center" wrapText="1"/>
    </xf>
    <xf numFmtId="0" fontId="10" fillId="0" borderId="3" xfId="0" applyFont="1" applyBorder="1" applyAlignment="1">
      <alignment horizontal="right" vertical="center" justifyLastLine="1"/>
    </xf>
    <xf numFmtId="0" fontId="10" fillId="0" borderId="10" xfId="0" applyFont="1" applyBorder="1" applyAlignment="1">
      <alignment horizontal="right" vertical="center" justifyLastLine="1"/>
    </xf>
    <xf numFmtId="0" fontId="10" fillId="0" borderId="8" xfId="0" applyFont="1" applyBorder="1" applyAlignment="1">
      <alignment horizontal="right" vertical="center" wrapText="1"/>
    </xf>
    <xf numFmtId="0" fontId="10" fillId="0" borderId="10" xfId="0" applyFont="1" applyBorder="1" applyAlignment="1">
      <alignment horizontal="right"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7" xfId="0" applyFont="1" applyBorder="1" applyAlignment="1">
      <alignment horizontal="right" vertical="center" justifyLastLine="1"/>
    </xf>
    <xf numFmtId="0" fontId="10" fillId="0" borderId="14" xfId="0" applyFont="1" applyBorder="1" applyAlignment="1">
      <alignment horizontal="right" vertical="center" justifyLastLine="1"/>
    </xf>
    <xf numFmtId="0" fontId="10" fillId="0" borderId="82" xfId="0" applyFont="1" applyBorder="1" applyAlignment="1">
      <alignment horizontal="right" vertical="center" wrapText="1"/>
    </xf>
    <xf numFmtId="0" fontId="10" fillId="0" borderId="14" xfId="0" applyFont="1" applyBorder="1" applyAlignment="1">
      <alignment horizontal="right" vertical="center" wrapText="1"/>
    </xf>
    <xf numFmtId="0" fontId="3" fillId="0" borderId="3" xfId="0" applyFont="1" applyBorder="1" applyAlignment="1">
      <alignment vertical="center"/>
    </xf>
    <xf numFmtId="0" fontId="0" fillId="0" borderId="5" xfId="0" applyBorder="1" applyAlignment="1">
      <alignment vertical="center"/>
    </xf>
    <xf numFmtId="0" fontId="3" fillId="3" borderId="92" xfId="0" applyFont="1" applyFill="1" applyBorder="1" applyAlignment="1">
      <alignment horizontal="center" vertical="center" justifyLastLine="1"/>
    </xf>
    <xf numFmtId="0" fontId="3" fillId="3" borderId="12" xfId="0" applyFont="1" applyFill="1" applyBorder="1" applyAlignment="1">
      <alignment horizontal="center" vertical="center" justifyLastLine="1"/>
    </xf>
    <xf numFmtId="0" fontId="3" fillId="3" borderId="184" xfId="0" applyFont="1" applyFill="1" applyBorder="1" applyAlignment="1">
      <alignment horizontal="center" vertical="center" justifyLastLine="1"/>
    </xf>
    <xf numFmtId="0" fontId="3" fillId="3" borderId="13" xfId="0" applyFont="1" applyFill="1" applyBorder="1" applyAlignment="1">
      <alignment horizontal="center" vertical="center" justifyLastLine="1"/>
    </xf>
    <xf numFmtId="0" fontId="3" fillId="0" borderId="232" xfId="0" applyFont="1" applyBorder="1" applyAlignment="1">
      <alignment horizontal="distributed" vertical="center" justifyLastLine="1"/>
    </xf>
    <xf numFmtId="0" fontId="3" fillId="0" borderId="167" xfId="0" applyFont="1" applyBorder="1" applyAlignment="1">
      <alignment horizontal="distributed" vertical="center" justifyLastLine="1"/>
    </xf>
    <xf numFmtId="0" fontId="3" fillId="0" borderId="168" xfId="0" applyFont="1" applyBorder="1" applyAlignment="1">
      <alignment horizontal="distributed" vertical="center" justifyLastLine="1"/>
    </xf>
    <xf numFmtId="0" fontId="3" fillId="2" borderId="89" xfId="0" applyFont="1" applyFill="1" applyBorder="1" applyAlignment="1">
      <alignment horizontal="center" wrapText="1"/>
    </xf>
    <xf numFmtId="0" fontId="3" fillId="2" borderId="184" xfId="0" applyFont="1" applyFill="1" applyBorder="1" applyAlignment="1">
      <alignment horizontal="center" wrapText="1"/>
    </xf>
    <xf numFmtId="0" fontId="0" fillId="0" borderId="167" xfId="0" applyBorder="1" applyAlignment="1"/>
    <xf numFmtId="0" fontId="0" fillId="0" borderId="168" xfId="0" applyBorder="1" applyAlignment="1"/>
    <xf numFmtId="0" fontId="3" fillId="0" borderId="3" xfId="0" applyFont="1" applyBorder="1" applyAlignment="1">
      <alignment horizontal="right" vertical="center" wrapText="1"/>
    </xf>
    <xf numFmtId="0" fontId="3" fillId="0" borderId="5" xfId="0" applyFont="1" applyBorder="1" applyAlignment="1">
      <alignment horizontal="right" vertical="center" wrapText="1"/>
    </xf>
    <xf numFmtId="38" fontId="34" fillId="0" borderId="3" xfId="0" applyNumberFormat="1" applyFont="1" applyBorder="1" applyAlignment="1">
      <alignment horizontal="right" vertical="center" wrapText="1"/>
    </xf>
    <xf numFmtId="0" fontId="34" fillId="0" borderId="5" xfId="0" applyFont="1" applyBorder="1" applyAlignment="1">
      <alignment horizontal="right" vertical="center" wrapText="1"/>
    </xf>
    <xf numFmtId="0" fontId="34" fillId="0" borderId="10" xfId="0" applyFont="1" applyBorder="1" applyAlignment="1">
      <alignment horizontal="right" vertical="center" wrapText="1"/>
    </xf>
    <xf numFmtId="38" fontId="34" fillId="0" borderId="8" xfId="0" applyNumberFormat="1" applyFont="1" applyBorder="1" applyAlignment="1">
      <alignment horizontal="right" vertical="center" wrapText="1"/>
    </xf>
    <xf numFmtId="0" fontId="3" fillId="0" borderId="8" xfId="0" applyFont="1" applyBorder="1" applyAlignment="1">
      <alignment horizontal="right" vertical="center" wrapText="1"/>
    </xf>
    <xf numFmtId="0" fontId="34" fillId="0" borderId="3" xfId="0" applyFont="1" applyBorder="1" applyAlignment="1">
      <alignment horizontal="right" vertical="center" justifyLastLine="1"/>
    </xf>
    <xf numFmtId="0" fontId="34" fillId="0" borderId="10" xfId="0" applyFont="1" applyBorder="1" applyAlignment="1">
      <alignment horizontal="right" vertical="center" justifyLastLine="1"/>
    </xf>
    <xf numFmtId="38" fontId="34" fillId="0" borderId="3" xfId="0" applyNumberFormat="1" applyFont="1" applyBorder="1" applyAlignment="1">
      <alignment horizontal="right" vertical="center" justifyLastLine="1"/>
    </xf>
    <xf numFmtId="0" fontId="3" fillId="0" borderId="7" xfId="0" applyFont="1" applyBorder="1" applyAlignment="1">
      <alignment horizontal="right" vertical="center" wrapText="1"/>
    </xf>
    <xf numFmtId="0" fontId="3" fillId="0" borderId="15" xfId="0" applyFont="1" applyBorder="1" applyAlignment="1">
      <alignment horizontal="right" vertical="center" wrapText="1"/>
    </xf>
    <xf numFmtId="0" fontId="34" fillId="0" borderId="4" xfId="0" applyFont="1" applyBorder="1" applyAlignment="1">
      <alignment horizontal="right" vertical="center"/>
    </xf>
    <xf numFmtId="0" fontId="3" fillId="0" borderId="67" xfId="0" applyFont="1" applyBorder="1" applyAlignment="1">
      <alignment horizontal="right" vertical="center"/>
    </xf>
    <xf numFmtId="0" fontId="34" fillId="0" borderId="52" xfId="0" applyFont="1" applyBorder="1" applyAlignment="1">
      <alignment horizontal="right" vertical="center"/>
    </xf>
    <xf numFmtId="0" fontId="3" fillId="0" borderId="66" xfId="0" applyFont="1" applyBorder="1" applyAlignment="1">
      <alignment horizontal="right" vertical="center"/>
    </xf>
    <xf numFmtId="0" fontId="34" fillId="0" borderId="48" xfId="0" applyFont="1" applyBorder="1" applyAlignment="1">
      <alignment horizontal="right" vertical="center"/>
    </xf>
    <xf numFmtId="0" fontId="34" fillId="0" borderId="30" xfId="0" applyFont="1" applyBorder="1" applyAlignment="1">
      <alignment horizontal="right" vertical="center"/>
    </xf>
    <xf numFmtId="0" fontId="3" fillId="0" borderId="60" xfId="0" applyFont="1" applyBorder="1" applyAlignment="1">
      <alignment horizontal="right" vertical="center"/>
    </xf>
    <xf numFmtId="0" fontId="34" fillId="0" borderId="5" xfId="0" applyFont="1" applyBorder="1" applyAlignment="1">
      <alignment horizontal="right" vertical="center"/>
    </xf>
    <xf numFmtId="0" fontId="34" fillId="0" borderId="3" xfId="0" applyFont="1" applyBorder="1" applyAlignment="1">
      <alignment horizontal="right" vertical="center"/>
    </xf>
    <xf numFmtId="0" fontId="3" fillId="0" borderId="10" xfId="0" applyFont="1" applyBorder="1" applyAlignment="1">
      <alignment horizontal="right" vertical="center"/>
    </xf>
    <xf numFmtId="0" fontId="34" fillId="0" borderId="8" xfId="0" applyFont="1" applyBorder="1" applyAlignment="1">
      <alignment horizontal="right" vertical="center"/>
    </xf>
    <xf numFmtId="0" fontId="3" fillId="0" borderId="48" xfId="0" applyFont="1" applyBorder="1" applyAlignment="1">
      <alignment horizontal="right" vertical="center"/>
    </xf>
    <xf numFmtId="0" fontId="6" fillId="9" borderId="48" xfId="0" applyFont="1" applyFill="1" applyBorder="1" applyAlignment="1">
      <alignment horizontal="center" vertical="center" wrapText="1"/>
    </xf>
    <xf numFmtId="0" fontId="6" fillId="9" borderId="30" xfId="0" applyFont="1" applyFill="1" applyBorder="1" applyAlignment="1">
      <alignment horizontal="center" vertical="center"/>
    </xf>
    <xf numFmtId="0" fontId="6" fillId="0" borderId="27" xfId="0" applyFont="1" applyBorder="1" applyAlignment="1">
      <alignment horizontal="center" vertical="center"/>
    </xf>
    <xf numFmtId="0" fontId="6" fillId="0" borderId="50" xfId="0" applyFont="1" applyBorder="1" applyAlignment="1">
      <alignment horizontal="center" vertical="center"/>
    </xf>
    <xf numFmtId="0" fontId="6" fillId="0" borderId="28" xfId="0" applyFont="1" applyBorder="1" applyAlignment="1">
      <alignment horizontal="center" vertical="center"/>
    </xf>
    <xf numFmtId="0" fontId="34" fillId="0" borderId="56" xfId="0" applyFont="1" applyBorder="1" applyAlignment="1">
      <alignment horizontal="right" vertical="center"/>
    </xf>
    <xf numFmtId="0" fontId="6" fillId="0" borderId="83" xfId="0" applyFont="1" applyBorder="1" applyAlignment="1">
      <alignment horizontal="center" vertical="center" wrapText="1"/>
    </xf>
    <xf numFmtId="0" fontId="6" fillId="0" borderId="54" xfId="0" applyFont="1" applyBorder="1" applyAlignment="1">
      <alignment horizontal="center" vertical="center"/>
    </xf>
    <xf numFmtId="0" fontId="6" fillId="4" borderId="85"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2" borderId="184" xfId="0" applyFont="1" applyFill="1" applyBorder="1" applyAlignment="1">
      <alignment horizontal="center" vertical="center" wrapText="1"/>
    </xf>
    <xf numFmtId="0" fontId="3" fillId="0" borderId="237" xfId="0" applyFont="1" applyBorder="1" applyAlignment="1">
      <alignment horizontal="center" vertical="center" wrapText="1"/>
    </xf>
    <xf numFmtId="0" fontId="1" fillId="0" borderId="52" xfId="0" applyFont="1" applyBorder="1" applyAlignment="1"/>
    <xf numFmtId="0" fontId="1" fillId="0" borderId="30" xfId="0" applyFont="1" applyBorder="1" applyAlignment="1"/>
    <xf numFmtId="0" fontId="3" fillId="0" borderId="238" xfId="0" applyFont="1" applyBorder="1" applyAlignment="1">
      <alignment horizontal="center" vertical="center" wrapText="1"/>
    </xf>
    <xf numFmtId="0" fontId="1" fillId="0" borderId="4" xfId="0" applyFont="1" applyBorder="1" applyAlignment="1"/>
    <xf numFmtId="0" fontId="1" fillId="0" borderId="5" xfId="0" applyFont="1" applyBorder="1" applyAlignment="1"/>
    <xf numFmtId="0" fontId="16" fillId="0" borderId="239" xfId="0" applyFont="1" applyBorder="1" applyAlignment="1">
      <alignment horizontal="center" vertical="center" wrapText="1"/>
    </xf>
    <xf numFmtId="0" fontId="16" fillId="0" borderId="240" xfId="0" applyFont="1" applyBorder="1" applyAlignment="1">
      <alignment horizontal="center" vertical="center" wrapText="1"/>
    </xf>
    <xf numFmtId="0" fontId="16" fillId="0" borderId="180" xfId="0" applyFont="1" applyBorder="1" applyAlignment="1">
      <alignment horizontal="center" vertical="center" textRotation="255" wrapText="1"/>
    </xf>
    <xf numFmtId="0" fontId="16" fillId="0" borderId="55" xfId="0" applyFont="1" applyBorder="1" applyAlignment="1">
      <alignment horizontal="center" vertical="center" textRotation="255" wrapText="1"/>
    </xf>
    <xf numFmtId="0" fontId="16" fillId="0" borderId="70" xfId="0" applyFont="1" applyBorder="1" applyAlignment="1">
      <alignment horizontal="center" vertical="center" textRotation="255" wrapText="1"/>
    </xf>
    <xf numFmtId="0" fontId="17" fillId="0" borderId="208" xfId="0" applyFont="1" applyBorder="1" applyAlignment="1">
      <alignment horizontal="center" vertical="center" textRotation="255" wrapText="1"/>
    </xf>
    <xf numFmtId="0" fontId="17" fillId="0" borderId="55" xfId="0" applyFont="1" applyBorder="1" applyAlignment="1">
      <alignment horizontal="center" vertical="center" textRotation="255" wrapText="1"/>
    </xf>
    <xf numFmtId="0" fontId="17" fillId="0" borderId="70" xfId="0" applyFont="1" applyBorder="1" applyAlignment="1">
      <alignment horizontal="center" vertical="center" textRotation="255" wrapText="1"/>
    </xf>
    <xf numFmtId="0" fontId="16" fillId="0" borderId="241" xfId="0" applyFont="1" applyBorder="1" applyAlignment="1">
      <alignment horizontal="justify" vertical="center" wrapText="1"/>
    </xf>
    <xf numFmtId="0" fontId="16" fillId="0" borderId="242" xfId="0" applyFont="1" applyBorder="1" applyAlignment="1">
      <alignment horizontal="justify" vertical="center" wrapText="1"/>
    </xf>
    <xf numFmtId="0" fontId="16" fillId="0" borderId="243" xfId="0" applyFont="1" applyBorder="1" applyAlignment="1">
      <alignment horizontal="justify" vertical="center" wrapText="1"/>
    </xf>
    <xf numFmtId="0" fontId="12" fillId="0" borderId="50" xfId="0" applyFont="1" applyBorder="1" applyAlignment="1">
      <alignment horizontal="center" vertical="center" wrapText="1"/>
    </xf>
    <xf numFmtId="0" fontId="12" fillId="0" borderId="28" xfId="0" applyFont="1" applyBorder="1" applyAlignment="1">
      <alignment horizontal="center" vertical="center" wrapText="1"/>
    </xf>
    <xf numFmtId="0" fontId="12" fillId="3" borderId="180" xfId="0" applyFont="1" applyFill="1" applyBorder="1" applyAlignment="1">
      <alignment horizontal="center" vertical="center" wrapText="1"/>
    </xf>
    <xf numFmtId="0" fontId="12" fillId="3" borderId="55" xfId="0" applyFont="1" applyFill="1" applyBorder="1" applyAlignment="1">
      <alignment horizontal="center" vertical="center"/>
    </xf>
    <xf numFmtId="0" fontId="12" fillId="3" borderId="65" xfId="0" applyFont="1" applyFill="1" applyBorder="1" applyAlignment="1">
      <alignment horizontal="center" vertical="center"/>
    </xf>
    <xf numFmtId="0" fontId="12" fillId="3" borderId="92" xfId="0" applyFont="1" applyFill="1" applyBorder="1" applyAlignment="1">
      <alignment horizontal="center" vertical="center" wrapText="1"/>
    </xf>
    <xf numFmtId="0" fontId="12" fillId="3" borderId="85" xfId="0" applyFont="1" applyFill="1" applyBorder="1" applyAlignment="1">
      <alignment horizontal="center" vertical="center" wrapText="1"/>
    </xf>
    <xf numFmtId="0" fontId="12" fillId="3" borderId="184" xfId="0" applyFont="1" applyFill="1" applyBorder="1" applyAlignment="1">
      <alignment horizontal="center" vertical="center" wrapText="1"/>
    </xf>
    <xf numFmtId="38" fontId="3" fillId="0" borderId="48" xfId="2" applyFont="1" applyFill="1" applyBorder="1" applyAlignment="1">
      <alignment horizontal="right" vertical="center"/>
    </xf>
    <xf numFmtId="38" fontId="3" fillId="0" borderId="30" xfId="2" applyFont="1" applyFill="1" applyBorder="1" applyAlignment="1">
      <alignment horizontal="right" vertical="center"/>
    </xf>
    <xf numFmtId="38" fontId="3" fillId="0" borderId="8"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3" xfId="2" applyFont="1" applyFill="1" applyBorder="1" applyAlignment="1">
      <alignment horizontal="right" vertical="center"/>
    </xf>
    <xf numFmtId="38" fontId="35" fillId="0" borderId="8" xfId="0" applyNumberFormat="1" applyFont="1" applyBorder="1" applyAlignment="1">
      <alignment horizontal="right" vertical="center" wrapText="1"/>
    </xf>
    <xf numFmtId="0" fontId="35" fillId="0" borderId="5" xfId="0" applyFont="1" applyBorder="1" applyAlignment="1">
      <alignment horizontal="right" vertical="center" wrapText="1"/>
    </xf>
    <xf numFmtId="38" fontId="35" fillId="0" borderId="3" xfId="0" applyNumberFormat="1" applyFont="1" applyBorder="1" applyAlignment="1">
      <alignment horizontal="right" vertical="center" wrapText="1"/>
    </xf>
    <xf numFmtId="38" fontId="3" fillId="0" borderId="48" xfId="2" applyFont="1" applyFill="1" applyBorder="1" applyAlignment="1">
      <alignment horizontal="right" vertical="center" wrapText="1"/>
    </xf>
    <xf numFmtId="38" fontId="3" fillId="0" borderId="30" xfId="2" applyFont="1" applyFill="1" applyBorder="1" applyAlignment="1">
      <alignment horizontal="right" vertical="center" wrapText="1"/>
    </xf>
    <xf numFmtId="38" fontId="3" fillId="0" borderId="4" xfId="2" applyFont="1" applyFill="1" applyBorder="1" applyAlignment="1">
      <alignment horizontal="right" vertical="center" wrapText="1"/>
    </xf>
    <xf numFmtId="38" fontId="3" fillId="0" borderId="67" xfId="2" applyFont="1" applyFill="1" applyBorder="1" applyAlignment="1">
      <alignment horizontal="right" vertical="center" wrapText="1"/>
    </xf>
    <xf numFmtId="38" fontId="3" fillId="0" borderId="60" xfId="2" applyFont="1" applyFill="1" applyBorder="1" applyAlignment="1">
      <alignment horizontal="right" vertical="center"/>
    </xf>
    <xf numFmtId="38" fontId="3" fillId="0" borderId="10" xfId="2" applyFont="1" applyFill="1" applyBorder="1" applyAlignment="1">
      <alignment horizontal="right" vertical="center"/>
    </xf>
    <xf numFmtId="38" fontId="3" fillId="0" borderId="56" xfId="2" applyFont="1" applyFill="1" applyBorder="1" applyAlignment="1">
      <alignment horizontal="right" vertical="center"/>
    </xf>
    <xf numFmtId="38" fontId="3" fillId="0" borderId="10" xfId="2" applyFont="1" applyFill="1" applyBorder="1" applyAlignment="1">
      <alignment horizontal="right" vertical="center" wrapText="1"/>
    </xf>
    <xf numFmtId="38" fontId="3" fillId="0" borderId="85" xfId="2" applyFont="1" applyFill="1" applyBorder="1" applyAlignment="1">
      <alignment horizontal="right" vertical="center" wrapText="1"/>
    </xf>
    <xf numFmtId="38" fontId="3" fillId="0" borderId="91" xfId="2" applyFont="1" applyFill="1" applyBorder="1" applyAlignment="1">
      <alignment horizontal="right" vertical="center" wrapText="1"/>
    </xf>
    <xf numFmtId="38" fontId="3" fillId="0" borderId="89" xfId="2" applyFont="1" applyFill="1" applyBorder="1" applyAlignment="1">
      <alignment horizontal="right" vertical="center" wrapText="1"/>
    </xf>
    <xf numFmtId="38" fontId="3" fillId="0" borderId="184" xfId="2" applyFont="1" applyFill="1" applyBorder="1" applyAlignment="1">
      <alignment horizontal="right" vertical="center" wrapText="1"/>
    </xf>
    <xf numFmtId="38" fontId="3" fillId="0" borderId="3" xfId="2" applyFont="1" applyFill="1" applyBorder="1" applyAlignment="1">
      <alignment horizontal="right" vertical="center" wrapText="1"/>
    </xf>
    <xf numFmtId="38" fontId="3" fillId="0" borderId="5" xfId="2" applyFont="1" applyFill="1" applyBorder="1" applyAlignment="1">
      <alignment horizontal="right" vertical="center" wrapText="1"/>
    </xf>
    <xf numFmtId="0" fontId="35" fillId="0" borderId="10" xfId="0" applyFont="1" applyBorder="1" applyAlignment="1">
      <alignment horizontal="right" vertical="center" wrapText="1"/>
    </xf>
    <xf numFmtId="38" fontId="3" fillId="0" borderId="52" xfId="2" applyFont="1" applyFill="1" applyBorder="1" applyAlignment="1">
      <alignment horizontal="right" vertical="center" wrapText="1"/>
    </xf>
    <xf numFmtId="38" fontId="3" fillId="0" borderId="60" xfId="2" applyFont="1" applyFill="1" applyBorder="1" applyAlignment="1">
      <alignment horizontal="right" vertical="center" wrapText="1"/>
    </xf>
    <xf numFmtId="38" fontId="3" fillId="0" borderId="93" xfId="2" applyFont="1" applyFill="1" applyBorder="1" applyAlignment="1">
      <alignment horizontal="right" vertical="center" wrapText="1"/>
    </xf>
    <xf numFmtId="38" fontId="3" fillId="0" borderId="8" xfId="2" applyFont="1" applyFill="1" applyBorder="1" applyAlignment="1">
      <alignment horizontal="right" vertical="center" wrapText="1"/>
    </xf>
    <xf numFmtId="38" fontId="3" fillId="0" borderId="11" xfId="2" applyFont="1" applyFill="1" applyBorder="1" applyAlignment="1">
      <alignment horizontal="right" vertical="center" wrapText="1"/>
    </xf>
    <xf numFmtId="38" fontId="3" fillId="0" borderId="18" xfId="2" applyFont="1" applyFill="1" applyBorder="1" applyAlignment="1">
      <alignment horizontal="right" vertical="center" wrapText="1"/>
    </xf>
    <xf numFmtId="38" fontId="3" fillId="0" borderId="9" xfId="2" applyFont="1" applyFill="1" applyBorder="1" applyAlignment="1">
      <alignment horizontal="right" vertical="center"/>
    </xf>
    <xf numFmtId="38" fontId="3" fillId="0" borderId="221" xfId="2" applyFont="1" applyFill="1" applyBorder="1" applyAlignment="1">
      <alignment horizontal="right" vertical="center"/>
    </xf>
    <xf numFmtId="0" fontId="3" fillId="0" borderId="234" xfId="0" applyFont="1" applyBorder="1" applyAlignment="1">
      <alignment horizontal="center" vertical="center"/>
    </xf>
    <xf numFmtId="0" fontId="3" fillId="2" borderId="13" xfId="0" applyFont="1" applyFill="1" applyBorder="1" applyAlignment="1">
      <alignment horizontal="center" vertical="center"/>
    </xf>
    <xf numFmtId="0" fontId="3" fillId="2" borderId="28" xfId="0" applyFont="1" applyFill="1" applyBorder="1" applyAlignment="1">
      <alignment horizontal="center" vertical="center"/>
    </xf>
    <xf numFmtId="38" fontId="3" fillId="0" borderId="222" xfId="2" applyFont="1" applyFill="1" applyBorder="1" applyAlignment="1">
      <alignment horizontal="right" vertical="center"/>
    </xf>
    <xf numFmtId="38" fontId="3" fillId="0" borderId="56" xfId="2" applyFont="1" applyFill="1" applyBorder="1" applyAlignment="1">
      <alignment horizontal="right" vertical="center" wrapText="1"/>
    </xf>
    <xf numFmtId="0" fontId="3" fillId="0" borderId="13" xfId="0" applyFont="1" applyBorder="1" applyAlignment="1">
      <alignment horizontal="center" vertical="center"/>
    </xf>
    <xf numFmtId="0" fontId="3" fillId="0" borderId="18" xfId="0" applyFont="1" applyBorder="1" applyAlignment="1">
      <alignment horizontal="center" vertical="center"/>
    </xf>
    <xf numFmtId="38" fontId="10" fillId="0" borderId="3" xfId="0" applyNumberFormat="1" applyFont="1" applyBorder="1" applyAlignment="1">
      <alignment horizontal="right" vertical="center" justifyLastLine="1"/>
    </xf>
    <xf numFmtId="38" fontId="10" fillId="0" borderId="7" xfId="0" applyNumberFormat="1" applyFont="1" applyBorder="1" applyAlignment="1">
      <alignment horizontal="right" vertical="center" justifyLastLine="1"/>
    </xf>
    <xf numFmtId="38" fontId="3" fillId="0" borderId="52" xfId="2" applyFont="1" applyFill="1" applyBorder="1" applyAlignment="1">
      <alignment horizontal="right" vertical="center"/>
    </xf>
    <xf numFmtId="38" fontId="3" fillId="0" borderId="66" xfId="2" applyFont="1" applyFill="1" applyBorder="1" applyAlignment="1">
      <alignment horizontal="right" vertical="center"/>
    </xf>
    <xf numFmtId="38" fontId="3" fillId="0" borderId="4" xfId="2" applyFont="1" applyFill="1" applyBorder="1" applyAlignment="1">
      <alignment horizontal="right" vertical="center"/>
    </xf>
    <xf numFmtId="38" fontId="3" fillId="0" borderId="67" xfId="2" applyFont="1" applyFill="1" applyBorder="1" applyAlignment="1">
      <alignment horizontal="right" vertical="center"/>
    </xf>
    <xf numFmtId="38" fontId="10" fillId="0" borderId="7" xfId="0" applyNumberFormat="1" applyFont="1" applyBorder="1" applyAlignment="1">
      <alignment horizontal="right" vertical="center" wrapText="1"/>
    </xf>
    <xf numFmtId="38" fontId="3" fillId="0" borderId="66" xfId="2" applyFont="1" applyFill="1" applyBorder="1" applyAlignment="1">
      <alignment horizontal="right" vertical="center" wrapText="1"/>
    </xf>
    <xf numFmtId="0" fontId="3" fillId="2" borderId="89" xfId="0" applyFont="1" applyFill="1" applyBorder="1" applyAlignment="1">
      <alignment horizontal="center" vertical="center" wrapText="1"/>
    </xf>
    <xf numFmtId="0" fontId="3" fillId="2" borderId="184" xfId="0" applyFont="1" applyFill="1" applyBorder="1" applyAlignment="1">
      <alignment horizontal="center" vertical="center" wrapText="1"/>
    </xf>
    <xf numFmtId="0" fontId="6" fillId="4" borderId="180"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65" xfId="0" applyFont="1" applyFill="1" applyBorder="1" applyAlignment="1">
      <alignment horizontal="center" vertical="center" wrapText="1"/>
    </xf>
    <xf numFmtId="0" fontId="6" fillId="4" borderId="92" xfId="0" applyFont="1" applyFill="1" applyBorder="1" applyAlignment="1">
      <alignment horizontal="center" vertical="center" wrapText="1"/>
    </xf>
    <xf numFmtId="0" fontId="6" fillId="4" borderId="18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8" xfId="0" applyFont="1" applyBorder="1" applyAlignment="1">
      <alignment horizontal="center" vertical="center" wrapText="1"/>
    </xf>
    <xf numFmtId="0" fontId="8" fillId="0" borderId="172" xfId="0" applyFont="1" applyBorder="1" applyAlignment="1">
      <alignment horizontal="center" vertical="center" wrapText="1"/>
    </xf>
    <xf numFmtId="0" fontId="8" fillId="0" borderId="174" xfId="0" applyFont="1" applyBorder="1" applyAlignment="1">
      <alignment horizontal="center" vertical="center" wrapText="1"/>
    </xf>
    <xf numFmtId="38" fontId="3" fillId="0" borderId="44" xfId="0" applyNumberFormat="1" applyFont="1" applyBorder="1" applyAlignment="1">
      <alignment horizontal="right" vertical="center" wrapText="1"/>
    </xf>
    <xf numFmtId="0" fontId="3" fillId="0" borderId="47" xfId="0" applyFont="1" applyBorder="1" applyAlignment="1">
      <alignment horizontal="right" vertical="center" wrapText="1"/>
    </xf>
    <xf numFmtId="38" fontId="3" fillId="0" borderId="79" xfId="0" applyNumberFormat="1" applyFont="1" applyBorder="1" applyAlignment="1">
      <alignment horizontal="right" vertical="center" wrapText="1"/>
    </xf>
    <xf numFmtId="0" fontId="3" fillId="0" borderId="46" xfId="0" applyFont="1" applyBorder="1" applyAlignment="1">
      <alignment horizontal="right" vertical="center" wrapText="1"/>
    </xf>
    <xf numFmtId="38" fontId="3" fillId="0" borderId="8" xfId="0" applyNumberFormat="1" applyFont="1" applyBorder="1" applyAlignment="1">
      <alignment horizontal="right" vertical="center" wrapText="1"/>
    </xf>
    <xf numFmtId="0" fontId="3" fillId="0" borderId="79" xfId="0" applyFont="1" applyBorder="1" applyAlignment="1">
      <alignment horizontal="right" vertical="center" wrapText="1"/>
    </xf>
    <xf numFmtId="38" fontId="3" fillId="0" borderId="3" xfId="0" applyNumberFormat="1" applyFont="1" applyBorder="1" applyAlignment="1">
      <alignment horizontal="right" vertical="center" wrapText="1"/>
    </xf>
    <xf numFmtId="0" fontId="3" fillId="0" borderId="10" xfId="0" applyFont="1" applyBorder="1" applyAlignment="1">
      <alignment horizontal="right" vertical="center" wrapText="1"/>
    </xf>
    <xf numFmtId="0" fontId="3" fillId="0" borderId="3" xfId="0" applyFont="1" applyBorder="1" applyAlignment="1">
      <alignment horizontal="right" vertical="center" justifyLastLine="1"/>
    </xf>
    <xf numFmtId="0" fontId="3" fillId="0" borderId="10" xfId="0" applyFont="1" applyBorder="1" applyAlignment="1">
      <alignment horizontal="right" vertical="center" justifyLastLine="1"/>
    </xf>
    <xf numFmtId="0" fontId="3" fillId="0" borderId="44" xfId="0" applyFont="1" applyBorder="1" applyAlignment="1">
      <alignment horizontal="right" vertical="center" justifyLastLine="1"/>
    </xf>
    <xf numFmtId="0" fontId="3" fillId="0" borderId="46" xfId="0" applyFont="1" applyBorder="1" applyAlignment="1">
      <alignment horizontal="right" vertical="center" justifyLastLine="1"/>
    </xf>
    <xf numFmtId="0" fontId="3" fillId="0" borderId="232" xfId="0" applyFont="1" applyBorder="1" applyAlignment="1">
      <alignment horizontal="center"/>
    </xf>
    <xf numFmtId="0" fontId="3" fillId="0" borderId="167" xfId="0" applyFont="1" applyBorder="1" applyAlignment="1">
      <alignment horizontal="center"/>
    </xf>
    <xf numFmtId="0" fontId="3" fillId="0" borderId="168" xfId="0" applyFont="1" applyBorder="1" applyAlignment="1">
      <alignment horizontal="center"/>
    </xf>
    <xf numFmtId="0" fontId="3" fillId="0" borderId="18" xfId="0" applyFont="1" applyBorder="1" applyAlignment="1">
      <alignment horizontal="center"/>
    </xf>
    <xf numFmtId="38" fontId="3" fillId="0" borderId="89" xfId="2" applyFont="1" applyFill="1" applyBorder="1" applyAlignment="1">
      <alignment horizontal="right" vertical="center"/>
    </xf>
    <xf numFmtId="38" fontId="3" fillId="0" borderId="91" xfId="2" applyFont="1" applyFill="1" applyBorder="1" applyAlignment="1">
      <alignment horizontal="right" vertical="center"/>
    </xf>
    <xf numFmtId="38" fontId="3" fillId="0" borderId="7" xfId="2" applyFont="1" applyFill="1" applyBorder="1" applyAlignment="1">
      <alignment horizontal="right" vertical="center"/>
    </xf>
    <xf numFmtId="38" fontId="3" fillId="0" borderId="14" xfId="2" applyFont="1" applyFill="1" applyBorder="1" applyAlignment="1">
      <alignment horizontal="right" vertical="center"/>
    </xf>
    <xf numFmtId="0" fontId="3" fillId="0" borderId="44" xfId="0" applyFont="1" applyBorder="1" applyAlignment="1">
      <alignment horizontal="right" vertical="center" wrapText="1"/>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7" xfId="0" applyFont="1" applyFill="1" applyBorder="1" applyAlignment="1">
      <alignment horizontal="center" vertical="center" wrapText="1" shrinkToFit="1"/>
    </xf>
    <xf numFmtId="0" fontId="3" fillId="2" borderId="19"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6" fillId="0" borderId="209" xfId="0" applyFont="1" applyBorder="1" applyAlignment="1">
      <alignment horizontal="center" vertical="center" wrapText="1"/>
    </xf>
    <xf numFmtId="0" fontId="6" fillId="0" borderId="213"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4" xfId="0" applyFont="1" applyBorder="1" applyAlignment="1">
      <alignment horizontal="center" vertical="center" wrapText="1"/>
    </xf>
    <xf numFmtId="0" fontId="3" fillId="3" borderId="0" xfId="0" applyFont="1" applyFill="1" applyAlignment="1">
      <alignment horizontal="center" vertical="center" wrapText="1"/>
    </xf>
    <xf numFmtId="0" fontId="3" fillId="3" borderId="13"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3" fillId="0" borderId="218" xfId="0" applyFont="1" applyBorder="1" applyAlignment="1">
      <alignment horizontal="center" vertical="center" wrapText="1"/>
    </xf>
    <xf numFmtId="0" fontId="3" fillId="0" borderId="213" xfId="0" applyFont="1" applyBorder="1" applyAlignment="1">
      <alignment horizontal="center" vertical="center" wrapText="1"/>
    </xf>
    <xf numFmtId="0" fontId="3" fillId="0" borderId="85" xfId="0" applyFont="1" applyBorder="1" applyAlignment="1">
      <alignment horizontal="center" vertical="top" wrapText="1"/>
    </xf>
    <xf numFmtId="0" fontId="3" fillId="0" borderId="184" xfId="0" applyFont="1" applyBorder="1" applyAlignment="1">
      <alignment horizontal="center" vertical="top" wrapText="1"/>
    </xf>
    <xf numFmtId="0" fontId="0" fillId="0" borderId="13" xfId="0" applyBorder="1" applyAlignment="1">
      <alignment wrapText="1"/>
    </xf>
    <xf numFmtId="0" fontId="0" fillId="0" borderId="28" xfId="0" applyBorder="1" applyAlignment="1">
      <alignment wrapText="1"/>
    </xf>
    <xf numFmtId="0" fontId="3" fillId="0" borderId="14" xfId="0" applyFont="1" applyBorder="1" applyAlignment="1">
      <alignment horizontal="center" vertical="center"/>
    </xf>
    <xf numFmtId="0" fontId="3" fillId="0" borderId="87" xfId="0" applyFont="1"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3" fillId="0" borderId="44" xfId="0" applyFont="1" applyBorder="1" applyAlignment="1">
      <alignment horizontal="center" vertical="top"/>
    </xf>
    <xf numFmtId="0" fontId="3" fillId="0" borderId="47" xfId="0" applyFont="1" applyBorder="1" applyAlignment="1">
      <alignment horizontal="center" vertical="top"/>
    </xf>
    <xf numFmtId="0" fontId="3" fillId="0" borderId="44" xfId="0" applyFont="1" applyBorder="1" applyAlignment="1">
      <alignment horizontal="center" vertical="top" wrapText="1"/>
    </xf>
    <xf numFmtId="0" fontId="3" fillId="0" borderId="47" xfId="0" applyFont="1" applyBorder="1" applyAlignment="1">
      <alignment horizontal="center" vertical="top" wrapText="1"/>
    </xf>
    <xf numFmtId="0" fontId="3" fillId="0" borderId="7" xfId="0" applyFont="1" applyBorder="1" applyAlignment="1">
      <alignment horizontal="center" vertical="top" wrapText="1"/>
    </xf>
    <xf numFmtId="0" fontId="3" fillId="0" borderId="15" xfId="0" applyFont="1" applyBorder="1" applyAlignment="1">
      <alignment horizontal="center" vertical="top" wrapText="1"/>
    </xf>
    <xf numFmtId="0" fontId="0" fillId="0" borderId="13" xfId="0" applyBorder="1" applyAlignment="1"/>
    <xf numFmtId="0" fontId="0" fillId="0" borderId="28" xfId="0" applyBorder="1" applyAlignment="1"/>
    <xf numFmtId="0" fontId="3" fillId="0" borderId="13" xfId="0" applyFont="1" applyBorder="1" applyAlignment="1">
      <alignment horizontal="center" vertical="center" wrapText="1"/>
    </xf>
    <xf numFmtId="0" fontId="3" fillId="0" borderId="28" xfId="0" applyFont="1" applyBorder="1" applyAlignment="1">
      <alignment horizontal="center" vertical="center" wrapText="1"/>
    </xf>
    <xf numFmtId="0" fontId="0" fillId="0" borderId="13" xfId="0" applyBorder="1" applyAlignment="1">
      <alignment horizontal="center" vertical="center" wrapText="1"/>
    </xf>
    <xf numFmtId="0" fontId="0" fillId="0" borderId="28" xfId="0" applyBorder="1" applyAlignment="1">
      <alignment horizontal="center" vertical="center" wrapText="1"/>
    </xf>
    <xf numFmtId="0" fontId="3" fillId="0" borderId="83" xfId="0" applyFont="1" applyBorder="1" applyAlignment="1">
      <alignment horizontal="center" vertical="center" wrapText="1"/>
    </xf>
    <xf numFmtId="0" fontId="3" fillId="0" borderId="54" xfId="0" applyFont="1" applyBorder="1" applyAlignment="1">
      <alignment horizontal="center" vertical="center" wrapText="1"/>
    </xf>
    <xf numFmtId="0" fontId="1" fillId="0" borderId="52" xfId="0" applyFont="1" applyBorder="1" applyAlignment="1">
      <alignment horizontal="center"/>
    </xf>
    <xf numFmtId="0" fontId="1" fillId="0" borderId="30"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6" fillId="0" borderId="229" xfId="0" applyFont="1" applyBorder="1" applyAlignment="1">
      <alignment horizontal="center" vertical="center" wrapText="1"/>
    </xf>
    <xf numFmtId="0" fontId="6" fillId="0" borderId="27" xfId="0" applyFont="1" applyBorder="1" applyAlignment="1">
      <alignment horizontal="center" vertical="center" wrapText="1"/>
    </xf>
    <xf numFmtId="0" fontId="4" fillId="0" borderId="233" xfId="0" applyFont="1" applyBorder="1" applyAlignment="1">
      <alignment horizontal="center" vertical="center" wrapText="1"/>
    </xf>
    <xf numFmtId="0" fontId="4" fillId="0" borderId="17" xfId="0" applyFont="1" applyBorder="1" applyAlignment="1">
      <alignment horizontal="center" vertical="center" wrapText="1"/>
    </xf>
    <xf numFmtId="0" fontId="6" fillId="10" borderId="180" xfId="0" applyFont="1" applyFill="1" applyBorder="1" applyAlignment="1">
      <alignment horizontal="center" vertical="center" wrapText="1"/>
    </xf>
    <xf numFmtId="0" fontId="6" fillId="10" borderId="55" xfId="0" applyFont="1" applyFill="1" applyBorder="1" applyAlignment="1">
      <alignment horizontal="center" vertical="center" wrapText="1"/>
    </xf>
    <xf numFmtId="0" fontId="6" fillId="10" borderId="65" xfId="0" applyFont="1" applyFill="1" applyBorder="1" applyAlignment="1">
      <alignment horizontal="center" vertical="center" wrapText="1"/>
    </xf>
    <xf numFmtId="0" fontId="6" fillId="6" borderId="92" xfId="0" applyFont="1" applyFill="1" applyBorder="1" applyAlignment="1">
      <alignment horizontal="center" vertical="center" wrapText="1"/>
    </xf>
    <xf numFmtId="0" fontId="6" fillId="6" borderId="85" xfId="0" applyFont="1" applyFill="1" applyBorder="1" applyAlignment="1">
      <alignment horizontal="center" vertical="center" wrapText="1"/>
    </xf>
    <xf numFmtId="0" fontId="6" fillId="6" borderId="184"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13"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15" xfId="0" applyFont="1" applyFill="1" applyBorder="1" applyAlignment="1">
      <alignment horizontal="center" vertical="center" wrapText="1"/>
    </xf>
    <xf numFmtId="0" fontId="6" fillId="10" borderId="44" xfId="0" applyFont="1" applyFill="1" applyBorder="1" applyAlignment="1">
      <alignment horizontal="center" vertical="center" wrapText="1"/>
    </xf>
    <xf numFmtId="0" fontId="6" fillId="10" borderId="45" xfId="0" applyFont="1" applyFill="1" applyBorder="1" applyAlignment="1">
      <alignment horizontal="center" vertical="center" wrapText="1"/>
    </xf>
    <xf numFmtId="0" fontId="6" fillId="10" borderId="47" xfId="0" applyFont="1" applyFill="1" applyBorder="1" applyAlignment="1">
      <alignment horizontal="center" vertical="center" wrapText="1"/>
    </xf>
  </cellXfs>
  <cellStyles count="6">
    <cellStyle name="パーセント" xfId="1" builtinId="5"/>
    <cellStyle name="パーセント 2" xfId="5" xr:uid="{FCA6BC7F-3027-47FB-86AF-296A1BCF9E89}"/>
    <cellStyle name="ハイパーリンク" xfId="3" builtinId="8"/>
    <cellStyle name="桁区切り" xfId="2" builtinId="6"/>
    <cellStyle name="標準" xfId="0" builtinId="0"/>
    <cellStyle name="標準 2" xfId="4" xr:uid="{C110C2F3-5F92-47C7-B4BC-573BC394FD02}"/>
  </cellStyles>
  <dxfs count="0"/>
  <tableStyles count="0" defaultTableStyle="TableStyleMedium9" defaultPivotStyle="PivotStyleLight16"/>
  <colors>
    <mruColors>
      <color rgb="FFCCFFCC"/>
      <color rgb="FFFF3399"/>
      <color rgb="FF0099CC"/>
      <color rgb="FF33CCCC"/>
      <color rgb="FF00CC99"/>
      <color rgb="FF99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8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00008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68B7-4691-A2F6-26D52B1D9AC6}"/>
            </c:ext>
          </c:extLst>
        </c:ser>
        <c:ser>
          <c:idx val="1"/>
          <c:order val="1"/>
          <c:spPr>
            <a:solidFill>
              <a:srgbClr val="3366FF"/>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68B7-4691-A2F6-26D52B1D9AC6}"/>
            </c:ext>
          </c:extLst>
        </c:ser>
        <c:ser>
          <c:idx val="2"/>
          <c:order val="2"/>
          <c:spPr>
            <a:solidFill>
              <a:srgbClr val="99CCFF"/>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2-68B7-4691-A2F6-26D52B1D9AC6}"/>
            </c:ext>
          </c:extLst>
        </c:ser>
        <c:ser>
          <c:idx val="3"/>
          <c:order val="3"/>
          <c:spPr>
            <a:pattFill prst="wdUpDiag">
              <a:fgClr>
                <a:srgbClr val="8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3-68B7-4691-A2F6-26D52B1D9AC6}"/>
            </c:ext>
          </c:extLst>
        </c:ser>
        <c:ser>
          <c:idx val="4"/>
          <c:order val="4"/>
          <c:spPr>
            <a:pattFill prst="solidDmnd">
              <a:fgClr>
                <a:srgbClr val="8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4-68B7-4691-A2F6-26D52B1D9AC6}"/>
            </c:ext>
          </c:extLst>
        </c:ser>
        <c:ser>
          <c:idx val="5"/>
          <c:order val="5"/>
          <c:spPr>
            <a:pattFill prst="narVert">
              <a:fgClr>
                <a:srgbClr val="8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5-68B7-4691-A2F6-26D52B1D9AC6}"/>
            </c:ext>
          </c:extLst>
        </c:ser>
        <c:dLbls>
          <c:showLegendKey val="0"/>
          <c:showVal val="0"/>
          <c:showCatName val="0"/>
          <c:showSerName val="0"/>
          <c:showPercent val="0"/>
          <c:showBubbleSize val="0"/>
        </c:dLbls>
        <c:gapWidth val="80"/>
        <c:overlap val="100"/>
        <c:axId val="78082816"/>
        <c:axId val="78084352"/>
      </c:barChart>
      <c:catAx>
        <c:axId val="780828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084352"/>
        <c:crosses val="autoZero"/>
        <c:auto val="1"/>
        <c:lblAlgn val="ctr"/>
        <c:lblOffset val="100"/>
        <c:tickLblSkip val="2"/>
        <c:tickMarkSkip val="1"/>
        <c:noMultiLvlLbl val="0"/>
      </c:catAx>
      <c:valAx>
        <c:axId val="78084352"/>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082816"/>
        <c:crosses val="autoZero"/>
        <c:crossBetween val="between"/>
        <c:majorUnit val="0.1"/>
      </c:valAx>
      <c:spPr>
        <a:solidFill>
          <a:srgbClr val="FFFF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図５　従業員の雇用形態別内訳（女性）</a:t>
            </a:r>
          </a:p>
        </c:rich>
      </c:tx>
      <c:overlay val="0"/>
      <c:spPr>
        <a:noFill/>
        <a:ln w="25400">
          <a:noFill/>
        </a:ln>
      </c:spPr>
    </c:title>
    <c:autoTitleDeleted val="0"/>
    <c:plotArea>
      <c:layout/>
      <c:barChart>
        <c:barDir val="bar"/>
        <c:grouping val="percentStacked"/>
        <c:varyColors val="0"/>
        <c:ser>
          <c:idx val="0"/>
          <c:order val="0"/>
          <c:spPr>
            <a:solidFill>
              <a:srgbClr val="8080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EDD4-4287-AEE6-0856D6C1130C}"/>
            </c:ext>
          </c:extLst>
        </c:ser>
        <c:ser>
          <c:idx val="1"/>
          <c:order val="1"/>
          <c:spPr>
            <a:solidFill>
              <a:srgbClr val="99CC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EDD4-4287-AEE6-0856D6C1130C}"/>
            </c:ext>
          </c:extLst>
        </c:ser>
        <c:ser>
          <c:idx val="2"/>
          <c:order val="2"/>
          <c:spPr>
            <a:solidFill>
              <a:srgbClr val="CCFFCC"/>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2-EDD4-4287-AEE6-0856D6C1130C}"/>
            </c:ext>
          </c:extLst>
        </c:ser>
        <c:ser>
          <c:idx val="3"/>
          <c:order val="3"/>
          <c:spPr>
            <a:pattFill prst="dkUpDiag">
              <a:fgClr>
                <a:srgbClr val="0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3-EDD4-4287-AEE6-0856D6C1130C}"/>
            </c:ext>
          </c:extLst>
        </c:ser>
        <c:ser>
          <c:idx val="4"/>
          <c:order val="4"/>
          <c:spPr>
            <a:pattFill prst="lgCheck">
              <a:fgClr>
                <a:srgbClr val="0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4-EDD4-4287-AEE6-0856D6C1130C}"/>
            </c:ext>
          </c:extLst>
        </c:ser>
        <c:ser>
          <c:idx val="5"/>
          <c:order val="5"/>
          <c:spPr>
            <a:solidFill>
              <a:srgbClr val="0000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5-EDD4-4287-AEE6-0856D6C1130C}"/>
            </c:ext>
          </c:extLst>
        </c:ser>
        <c:dLbls>
          <c:showLegendKey val="0"/>
          <c:showVal val="0"/>
          <c:showCatName val="0"/>
          <c:showSerName val="0"/>
          <c:showPercent val="0"/>
          <c:showBubbleSize val="0"/>
        </c:dLbls>
        <c:gapWidth val="80"/>
        <c:overlap val="100"/>
        <c:axId val="82728448"/>
        <c:axId val="82729984"/>
      </c:barChart>
      <c:catAx>
        <c:axId val="827284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729984"/>
        <c:crosses val="autoZero"/>
        <c:auto val="1"/>
        <c:lblAlgn val="ctr"/>
        <c:lblOffset val="100"/>
        <c:tickLblSkip val="1"/>
        <c:tickMarkSkip val="1"/>
        <c:noMultiLvlLbl val="0"/>
      </c:catAx>
      <c:valAx>
        <c:axId val="8272998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72844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図４　従業員の雇用形態別内訳（男性）</a:t>
            </a:r>
          </a:p>
        </c:rich>
      </c:tx>
      <c:overlay val="0"/>
      <c:spPr>
        <a:noFill/>
        <a:ln w="25400">
          <a:noFill/>
        </a:ln>
      </c:spPr>
    </c:title>
    <c:autoTitleDeleted val="0"/>
    <c:plotArea>
      <c:layout/>
      <c:barChart>
        <c:barDir val="bar"/>
        <c:grouping val="percentStacked"/>
        <c:varyColors val="0"/>
        <c:ser>
          <c:idx val="0"/>
          <c:order val="0"/>
          <c:spPr>
            <a:solidFill>
              <a:srgbClr val="8080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BF8E-49E7-9F32-B40427094D3D}"/>
            </c:ext>
          </c:extLst>
        </c:ser>
        <c:ser>
          <c:idx val="1"/>
          <c:order val="1"/>
          <c:spPr>
            <a:solidFill>
              <a:srgbClr val="99CC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BF8E-49E7-9F32-B40427094D3D}"/>
            </c:ext>
          </c:extLst>
        </c:ser>
        <c:ser>
          <c:idx val="2"/>
          <c:order val="2"/>
          <c:spPr>
            <a:solidFill>
              <a:srgbClr val="CCFFCC"/>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2-BF8E-49E7-9F32-B40427094D3D}"/>
            </c:ext>
          </c:extLst>
        </c:ser>
        <c:ser>
          <c:idx val="3"/>
          <c:order val="3"/>
          <c:spPr>
            <a:pattFill prst="dkUpDiag">
              <a:fgClr>
                <a:srgbClr val="0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3-BF8E-49E7-9F32-B40427094D3D}"/>
            </c:ext>
          </c:extLst>
        </c:ser>
        <c:ser>
          <c:idx val="4"/>
          <c:order val="4"/>
          <c:spPr>
            <a:pattFill prst="lgCheck">
              <a:fgClr>
                <a:srgbClr val="0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4-BF8E-49E7-9F32-B40427094D3D}"/>
            </c:ext>
          </c:extLst>
        </c:ser>
        <c:ser>
          <c:idx val="5"/>
          <c:order val="5"/>
          <c:spPr>
            <a:solidFill>
              <a:srgbClr val="0000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5-BF8E-49E7-9F32-B40427094D3D}"/>
            </c:ext>
          </c:extLst>
        </c:ser>
        <c:dLbls>
          <c:showLegendKey val="0"/>
          <c:showVal val="0"/>
          <c:showCatName val="0"/>
          <c:showSerName val="0"/>
          <c:showPercent val="0"/>
          <c:showBubbleSize val="0"/>
        </c:dLbls>
        <c:gapWidth val="80"/>
        <c:overlap val="100"/>
        <c:axId val="82648064"/>
        <c:axId val="82658048"/>
      </c:barChart>
      <c:catAx>
        <c:axId val="826480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658048"/>
        <c:crosses val="autoZero"/>
        <c:auto val="1"/>
        <c:lblAlgn val="ctr"/>
        <c:lblOffset val="100"/>
        <c:tickLblSkip val="1"/>
        <c:tickMarkSkip val="1"/>
        <c:noMultiLvlLbl val="0"/>
      </c:catAx>
      <c:valAx>
        <c:axId val="8265804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648064"/>
        <c:crosses val="autoZero"/>
        <c:crossBetween val="between"/>
        <c:majorUnit val="0.2"/>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図３　従業員の内訳（雇用形態別・男女別）　　　　　　　　</a:t>
            </a:r>
          </a:p>
        </c:rich>
      </c:tx>
      <c:overlay val="0"/>
      <c:spPr>
        <a:noFill/>
        <a:ln w="25400">
          <a:noFill/>
        </a:ln>
      </c:spPr>
    </c:title>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7D95-4545-AED7-EA5653188204}"/>
            </c:ext>
          </c:extLst>
        </c:ser>
        <c:ser>
          <c:idx val="1"/>
          <c:order val="1"/>
          <c:spPr>
            <a:solidFill>
              <a:srgbClr val="00008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7D95-4545-AED7-EA5653188204}"/>
            </c:ext>
          </c:extLst>
        </c:ser>
        <c:dLbls>
          <c:showLegendKey val="0"/>
          <c:showVal val="0"/>
          <c:showCatName val="0"/>
          <c:showSerName val="0"/>
          <c:showPercent val="0"/>
          <c:showBubbleSize val="0"/>
        </c:dLbls>
        <c:gapWidth val="150"/>
        <c:axId val="82699392"/>
        <c:axId val="82700928"/>
      </c:barChart>
      <c:catAx>
        <c:axId val="82699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2700928"/>
        <c:crosses val="autoZero"/>
        <c:auto val="1"/>
        <c:lblAlgn val="ctr"/>
        <c:lblOffset val="100"/>
        <c:tickLblSkip val="1"/>
        <c:tickMarkSkip val="1"/>
        <c:noMultiLvlLbl val="0"/>
      </c:catAx>
      <c:valAx>
        <c:axId val="82700928"/>
        <c:scaling>
          <c:orientation val="minMax"/>
          <c:max val="24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2699392"/>
        <c:crosses val="autoZero"/>
        <c:crossBetween val="between"/>
        <c:majorUnit val="3000"/>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図６　従業員の男女比（雇用形態別）</a:t>
            </a:r>
          </a:p>
        </c:rich>
      </c:tx>
      <c:overlay val="0"/>
      <c:spPr>
        <a:noFill/>
        <a:ln w="25400">
          <a:noFill/>
        </a:ln>
      </c:spPr>
    </c:title>
    <c:autoTitleDeleted val="0"/>
    <c:plotArea>
      <c:layout/>
      <c:barChart>
        <c:barDir val="col"/>
        <c:grouping val="percentStacked"/>
        <c:varyColors val="0"/>
        <c:ser>
          <c:idx val="0"/>
          <c:order val="0"/>
          <c:spPr>
            <a:solidFill>
              <a:srgbClr val="CCFFFF"/>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2022-4514-8A7F-59A963540665}"/>
            </c:ext>
          </c:extLst>
        </c:ser>
        <c:ser>
          <c:idx val="1"/>
          <c:order val="1"/>
          <c:spPr>
            <a:solidFill>
              <a:srgbClr val="00008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2022-4514-8A7F-59A963540665}"/>
            </c:ext>
          </c:extLst>
        </c:ser>
        <c:dLbls>
          <c:showLegendKey val="0"/>
          <c:showVal val="0"/>
          <c:showCatName val="0"/>
          <c:showSerName val="0"/>
          <c:showPercent val="0"/>
          <c:showBubbleSize val="0"/>
        </c:dLbls>
        <c:gapWidth val="150"/>
        <c:overlap val="100"/>
        <c:axId val="82791424"/>
        <c:axId val="82797312"/>
      </c:barChart>
      <c:catAx>
        <c:axId val="82791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2797312"/>
        <c:crosses val="autoZero"/>
        <c:auto val="1"/>
        <c:lblAlgn val="ctr"/>
        <c:lblOffset val="100"/>
        <c:tickLblSkip val="1"/>
        <c:tickMarkSkip val="1"/>
        <c:noMultiLvlLbl val="0"/>
      </c:catAx>
      <c:valAx>
        <c:axId val="8279731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2791424"/>
        <c:crosses val="autoZero"/>
        <c:crossBetween val="between"/>
        <c:majorUnit val="0.2"/>
      </c:valAx>
      <c:spPr>
        <a:solidFill>
          <a:srgbClr val="FFFF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19050</xdr:colOff>
      <xdr:row>60</xdr:row>
      <xdr:rowOff>0</xdr:rowOff>
    </xdr:from>
    <xdr:to>
      <xdr:col>10</xdr:col>
      <xdr:colOff>0</xdr:colOff>
      <xdr:row>60</xdr:row>
      <xdr:rowOff>0</xdr:rowOff>
    </xdr:to>
    <xdr:graphicFrame macro="">
      <xdr:nvGraphicFramePr>
        <xdr:cNvPr id="33589" name="Chart 1">
          <a:extLst>
            <a:ext uri="{FF2B5EF4-FFF2-40B4-BE49-F238E27FC236}">
              <a16:creationId xmlns:a16="http://schemas.microsoft.com/office/drawing/2014/main" id="{00000000-0008-0000-0100-000035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xdr:colOff>
      <xdr:row>60</xdr:row>
      <xdr:rowOff>0</xdr:rowOff>
    </xdr:from>
    <xdr:to>
      <xdr:col>10</xdr:col>
      <xdr:colOff>0</xdr:colOff>
      <xdr:row>60</xdr:row>
      <xdr:rowOff>0</xdr:rowOff>
    </xdr:to>
    <xdr:graphicFrame macro="">
      <xdr:nvGraphicFramePr>
        <xdr:cNvPr id="33590" name="Chart 2">
          <a:extLst>
            <a:ext uri="{FF2B5EF4-FFF2-40B4-BE49-F238E27FC236}">
              <a16:creationId xmlns:a16="http://schemas.microsoft.com/office/drawing/2014/main" id="{00000000-0008-0000-0100-000036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171450</xdr:colOff>
      <xdr:row>60</xdr:row>
      <xdr:rowOff>0</xdr:rowOff>
    </xdr:from>
    <xdr:to>
      <xdr:col>10</xdr:col>
      <xdr:colOff>0</xdr:colOff>
      <xdr:row>60</xdr:row>
      <xdr:rowOff>0</xdr:rowOff>
    </xdr:to>
    <xdr:graphicFrame macro="">
      <xdr:nvGraphicFramePr>
        <xdr:cNvPr id="33591" name="Chart 3">
          <a:extLst>
            <a:ext uri="{FF2B5EF4-FFF2-40B4-BE49-F238E27FC236}">
              <a16:creationId xmlns:a16="http://schemas.microsoft.com/office/drawing/2014/main" id="{00000000-0008-0000-0100-000037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60</xdr:row>
      <xdr:rowOff>0</xdr:rowOff>
    </xdr:from>
    <xdr:to>
      <xdr:col>29</xdr:col>
      <xdr:colOff>0</xdr:colOff>
      <xdr:row>60</xdr:row>
      <xdr:rowOff>0</xdr:rowOff>
    </xdr:to>
    <xdr:graphicFrame macro="">
      <xdr:nvGraphicFramePr>
        <xdr:cNvPr id="33592" name="Chart 4">
          <a:extLst>
            <a:ext uri="{FF2B5EF4-FFF2-40B4-BE49-F238E27FC236}">
              <a16:creationId xmlns:a16="http://schemas.microsoft.com/office/drawing/2014/main" id="{00000000-0008-0000-0100-00003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60</xdr:row>
      <xdr:rowOff>0</xdr:rowOff>
    </xdr:from>
    <xdr:to>
      <xdr:col>29</xdr:col>
      <xdr:colOff>0</xdr:colOff>
      <xdr:row>60</xdr:row>
      <xdr:rowOff>0</xdr:rowOff>
    </xdr:to>
    <xdr:graphicFrame macro="">
      <xdr:nvGraphicFramePr>
        <xdr:cNvPr id="33593" name="Chart 5">
          <a:extLst>
            <a:ext uri="{FF2B5EF4-FFF2-40B4-BE49-F238E27FC236}">
              <a16:creationId xmlns:a16="http://schemas.microsoft.com/office/drawing/2014/main" id="{00000000-0008-0000-0100-000039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29E3-4D7B-4EB8-A775-2A8FEB130964}">
  <sheetPr codeName="Sheet19">
    <tabColor rgb="FFFFC000"/>
  </sheetPr>
  <dimension ref="B1:D96"/>
  <sheetViews>
    <sheetView view="pageBreakPreview" topLeftCell="A9" zoomScale="110" zoomScaleNormal="100" zoomScaleSheetLayoutView="110" workbookViewId="0">
      <selection activeCell="C26" sqref="C26:C27"/>
    </sheetView>
  </sheetViews>
  <sheetFormatPr defaultRowHeight="13.2" x14ac:dyDescent="0.2"/>
  <cols>
    <col min="1" max="1" width="1.5546875" customWidth="1"/>
    <col min="2" max="2" width="3.6640625" customWidth="1"/>
    <col min="3" max="3" width="11.33203125" customWidth="1"/>
    <col min="4" max="4" width="87.6640625" customWidth="1"/>
  </cols>
  <sheetData>
    <row r="1" spans="2:4" ht="24" customHeight="1" x14ac:dyDescent="0.2">
      <c r="B1" s="1499" t="s">
        <v>0</v>
      </c>
      <c r="C1" s="1499"/>
      <c r="D1" s="1499"/>
    </row>
    <row r="2" spans="2:4" ht="10.95" customHeight="1" x14ac:dyDescent="0.2"/>
    <row r="3" spans="2:4" ht="18" customHeight="1" x14ac:dyDescent="0.2">
      <c r="B3" s="1342" t="s">
        <v>1</v>
      </c>
      <c r="C3" s="1342"/>
      <c r="D3" s="1341"/>
    </row>
    <row r="4" spans="2:4" ht="18" customHeight="1" x14ac:dyDescent="0.2">
      <c r="B4" s="1342"/>
      <c r="C4" s="1343" t="s">
        <v>2</v>
      </c>
      <c r="D4" s="1344" t="s">
        <v>3</v>
      </c>
    </row>
    <row r="5" spans="2:4" ht="18" customHeight="1" x14ac:dyDescent="0.2">
      <c r="B5" s="1342"/>
      <c r="C5" s="1343" t="s">
        <v>4</v>
      </c>
      <c r="D5" s="1344" t="s">
        <v>5</v>
      </c>
    </row>
    <row r="6" spans="2:4" ht="18" customHeight="1" x14ac:dyDescent="0.2">
      <c r="B6" s="1342"/>
      <c r="C6" s="1343" t="s">
        <v>6</v>
      </c>
      <c r="D6" s="1344" t="s">
        <v>7</v>
      </c>
    </row>
    <row r="7" spans="2:4" ht="18" customHeight="1" x14ac:dyDescent="0.2">
      <c r="B7" s="1342"/>
      <c r="C7" s="1343" t="s">
        <v>8</v>
      </c>
      <c r="D7" s="1344" t="s">
        <v>9</v>
      </c>
    </row>
    <row r="8" spans="2:4" ht="18" customHeight="1" x14ac:dyDescent="0.2">
      <c r="B8" s="1342"/>
      <c r="C8" s="1343" t="s">
        <v>10</v>
      </c>
      <c r="D8" s="1344" t="s">
        <v>11</v>
      </c>
    </row>
    <row r="9" spans="2:4" ht="18" customHeight="1" x14ac:dyDescent="0.2">
      <c r="B9" s="1342"/>
      <c r="C9" s="1343" t="s">
        <v>12</v>
      </c>
      <c r="D9" s="1344" t="s">
        <v>13</v>
      </c>
    </row>
    <row r="10" spans="2:4" ht="18" customHeight="1" x14ac:dyDescent="0.2">
      <c r="B10" s="1342"/>
      <c r="C10" s="1343" t="s">
        <v>14</v>
      </c>
      <c r="D10" s="1344" t="s">
        <v>15</v>
      </c>
    </row>
    <row r="11" spans="2:4" ht="18" customHeight="1" x14ac:dyDescent="0.2">
      <c r="B11" s="1342"/>
      <c r="C11" s="1343" t="s">
        <v>16</v>
      </c>
      <c r="D11" s="1344" t="s">
        <v>17</v>
      </c>
    </row>
    <row r="12" spans="2:4" ht="18" customHeight="1" x14ac:dyDescent="0.2">
      <c r="B12" s="1342"/>
      <c r="C12" s="1343" t="s">
        <v>18</v>
      </c>
      <c r="D12" s="1344" t="s">
        <v>942</v>
      </c>
    </row>
    <row r="13" spans="2:4" ht="18" customHeight="1" x14ac:dyDescent="0.2">
      <c r="B13" s="1342"/>
      <c r="C13" s="1343" t="s">
        <v>943</v>
      </c>
      <c r="D13" s="1344" t="s">
        <v>945</v>
      </c>
    </row>
    <row r="14" spans="2:4" ht="18" customHeight="1" x14ac:dyDescent="0.2">
      <c r="B14" s="1342"/>
      <c r="C14" s="1343" t="s">
        <v>946</v>
      </c>
      <c r="D14" s="1344" t="s">
        <v>947</v>
      </c>
    </row>
    <row r="15" spans="2:4" ht="18" customHeight="1" x14ac:dyDescent="0.2">
      <c r="B15" s="1342"/>
      <c r="C15" s="1343" t="s">
        <v>948</v>
      </c>
      <c r="D15" s="1344" t="s">
        <v>949</v>
      </c>
    </row>
    <row r="16" spans="2:4" ht="18" customHeight="1" x14ac:dyDescent="0.2">
      <c r="B16" s="1342"/>
      <c r="C16" s="1343" t="s">
        <v>950</v>
      </c>
      <c r="D16" s="1344" t="s">
        <v>19</v>
      </c>
    </row>
    <row r="17" spans="2:4" ht="18" customHeight="1" x14ac:dyDescent="0.2">
      <c r="B17" s="1342" t="s">
        <v>20</v>
      </c>
      <c r="C17" s="1342"/>
      <c r="D17" s="1341"/>
    </row>
    <row r="18" spans="2:4" ht="18" customHeight="1" x14ac:dyDescent="0.2">
      <c r="B18" s="1342"/>
      <c r="C18" s="1343" t="s">
        <v>21</v>
      </c>
      <c r="D18" s="1344" t="s">
        <v>22</v>
      </c>
    </row>
    <row r="19" spans="2:4" ht="18" customHeight="1" x14ac:dyDescent="0.2">
      <c r="B19" s="1342" t="s">
        <v>23</v>
      </c>
      <c r="C19" s="1342"/>
      <c r="D19" s="1341"/>
    </row>
    <row r="20" spans="2:4" ht="18" customHeight="1" x14ac:dyDescent="0.2">
      <c r="B20" s="1342"/>
      <c r="C20" s="1343" t="s">
        <v>24</v>
      </c>
      <c r="D20" s="1344" t="s">
        <v>25</v>
      </c>
    </row>
    <row r="21" spans="2:4" ht="18" customHeight="1" x14ac:dyDescent="0.2">
      <c r="B21" s="1342"/>
      <c r="C21" s="1343" t="s">
        <v>26</v>
      </c>
      <c r="D21" s="1344" t="s">
        <v>27</v>
      </c>
    </row>
    <row r="22" spans="2:4" ht="18" customHeight="1" x14ac:dyDescent="0.2">
      <c r="B22" s="1342"/>
      <c r="C22" s="1343" t="s">
        <v>28</v>
      </c>
      <c r="D22" s="1344" t="s">
        <v>29</v>
      </c>
    </row>
    <row r="23" spans="2:4" ht="18" customHeight="1" x14ac:dyDescent="0.2">
      <c r="B23" s="1342"/>
      <c r="C23" s="1343" t="s">
        <v>30</v>
      </c>
      <c r="D23" s="1344" t="s">
        <v>31</v>
      </c>
    </row>
    <row r="24" spans="2:4" ht="18" customHeight="1" x14ac:dyDescent="0.2">
      <c r="B24" s="1342"/>
      <c r="C24" s="1343" t="s">
        <v>32</v>
      </c>
      <c r="D24" s="1344" t="s">
        <v>33</v>
      </c>
    </row>
    <row r="25" spans="2:4" ht="18" customHeight="1" x14ac:dyDescent="0.2">
      <c r="B25" s="1342" t="s">
        <v>34</v>
      </c>
      <c r="C25" s="1342"/>
      <c r="D25" s="1341"/>
    </row>
    <row r="26" spans="2:4" ht="18" customHeight="1" x14ac:dyDescent="0.2">
      <c r="B26" s="1342"/>
      <c r="C26" s="1498" t="s">
        <v>955</v>
      </c>
      <c r="D26" s="1343" t="s">
        <v>954</v>
      </c>
    </row>
    <row r="27" spans="2:4" ht="18" customHeight="1" x14ac:dyDescent="0.2">
      <c r="B27" s="1342"/>
      <c r="C27" s="1343" t="s">
        <v>36</v>
      </c>
      <c r="D27" s="1344" t="s">
        <v>35</v>
      </c>
    </row>
    <row r="28" spans="2:4" ht="18" customHeight="1" x14ac:dyDescent="0.2">
      <c r="B28" s="1342"/>
      <c r="C28" s="1343" t="s">
        <v>38</v>
      </c>
      <c r="D28" s="1344" t="s">
        <v>37</v>
      </c>
    </row>
    <row r="29" spans="2:4" ht="18" customHeight="1" x14ac:dyDescent="0.2">
      <c r="B29" s="1342"/>
      <c r="C29" s="1343" t="s">
        <v>956</v>
      </c>
      <c r="D29" s="1344" t="s">
        <v>39</v>
      </c>
    </row>
    <row r="30" spans="2:4" ht="18" customHeight="1" x14ac:dyDescent="0.2">
      <c r="B30" s="1342" t="s">
        <v>40</v>
      </c>
      <c r="C30" s="1342"/>
      <c r="D30" s="1341"/>
    </row>
    <row r="31" spans="2:4" ht="18" customHeight="1" x14ac:dyDescent="0.2">
      <c r="B31" s="1342"/>
      <c r="C31" s="1343" t="s">
        <v>41</v>
      </c>
      <c r="D31" s="1344" t="s">
        <v>42</v>
      </c>
    </row>
    <row r="32" spans="2:4" ht="18" customHeight="1" x14ac:dyDescent="0.2">
      <c r="B32" s="1342"/>
      <c r="C32" s="1343" t="s">
        <v>43</v>
      </c>
      <c r="D32" s="1344" t="s">
        <v>44</v>
      </c>
    </row>
    <row r="33" spans="2:4" ht="18" customHeight="1" x14ac:dyDescent="0.2">
      <c r="B33" s="1342"/>
      <c r="C33" s="1343" t="s">
        <v>45</v>
      </c>
      <c r="D33" s="1344" t="s">
        <v>46</v>
      </c>
    </row>
    <row r="34" spans="2:4" ht="18" customHeight="1" x14ac:dyDescent="0.2">
      <c r="B34" s="1342"/>
      <c r="C34" s="1343" t="s">
        <v>47</v>
      </c>
      <c r="D34" s="1344" t="s">
        <v>48</v>
      </c>
    </row>
    <row r="35" spans="2:4" ht="18" customHeight="1" x14ac:dyDescent="0.2">
      <c r="B35" s="1342"/>
      <c r="C35" s="1343" t="s">
        <v>49</v>
      </c>
      <c r="D35" s="1344" t="s">
        <v>50</v>
      </c>
    </row>
    <row r="36" spans="2:4" ht="18" customHeight="1" x14ac:dyDescent="0.2">
      <c r="B36" s="1342"/>
      <c r="C36" s="1343" t="s">
        <v>51</v>
      </c>
      <c r="D36" s="1344" t="s">
        <v>52</v>
      </c>
    </row>
    <row r="37" spans="2:4" ht="18" customHeight="1" x14ac:dyDescent="0.2">
      <c r="B37" s="1342"/>
      <c r="C37" s="1343" t="s">
        <v>53</v>
      </c>
      <c r="D37" s="1344" t="s">
        <v>54</v>
      </c>
    </row>
    <row r="38" spans="2:4" ht="18" customHeight="1" x14ac:dyDescent="0.2">
      <c r="B38" s="1342"/>
      <c r="C38" s="1343" t="s">
        <v>55</v>
      </c>
      <c r="D38" s="1344" t="s">
        <v>56</v>
      </c>
    </row>
    <row r="39" spans="2:4" ht="18" customHeight="1" x14ac:dyDescent="0.2">
      <c r="B39" s="1342"/>
      <c r="C39" s="1343" t="s">
        <v>57</v>
      </c>
      <c r="D39" s="1344" t="s">
        <v>58</v>
      </c>
    </row>
    <row r="40" spans="2:4" ht="18" customHeight="1" x14ac:dyDescent="0.2">
      <c r="B40" s="1342"/>
      <c r="C40" s="1343" t="s">
        <v>59</v>
      </c>
      <c r="D40" s="1344" t="s">
        <v>60</v>
      </c>
    </row>
    <row r="41" spans="2:4" ht="18" customHeight="1" x14ac:dyDescent="0.2">
      <c r="B41" s="1342"/>
      <c r="C41" s="1343" t="s">
        <v>61</v>
      </c>
      <c r="D41" s="1344" t="s">
        <v>62</v>
      </c>
    </row>
    <row r="42" spans="2:4" ht="18" customHeight="1" x14ac:dyDescent="0.2">
      <c r="B42" s="1342"/>
      <c r="C42" s="1343" t="s">
        <v>63</v>
      </c>
      <c r="D42" s="1344" t="s">
        <v>64</v>
      </c>
    </row>
    <row r="43" spans="2:4" ht="18" customHeight="1" x14ac:dyDescent="0.2">
      <c r="B43" s="1342"/>
      <c r="C43" s="1343" t="s">
        <v>65</v>
      </c>
      <c r="D43" s="1344" t="s">
        <v>66</v>
      </c>
    </row>
    <row r="44" spans="2:4" ht="18" customHeight="1" x14ac:dyDescent="0.2">
      <c r="B44" s="1342"/>
      <c r="C44" s="1343" t="s">
        <v>67</v>
      </c>
      <c r="D44" s="1344" t="s">
        <v>68</v>
      </c>
    </row>
    <row r="45" spans="2:4" ht="18" customHeight="1" x14ac:dyDescent="0.2">
      <c r="B45" s="1342"/>
      <c r="C45" s="1343" t="s">
        <v>69</v>
      </c>
      <c r="D45" s="1344" t="s">
        <v>70</v>
      </c>
    </row>
    <row r="46" spans="2:4" ht="18" customHeight="1" x14ac:dyDescent="0.2">
      <c r="B46" s="1342"/>
      <c r="C46" s="1343" t="s">
        <v>71</v>
      </c>
      <c r="D46" s="1344" t="s">
        <v>72</v>
      </c>
    </row>
    <row r="47" spans="2:4" ht="18" customHeight="1" x14ac:dyDescent="0.2">
      <c r="B47" s="1342"/>
      <c r="C47" s="1343" t="s">
        <v>73</v>
      </c>
      <c r="D47" s="1344" t="s">
        <v>74</v>
      </c>
    </row>
    <row r="48" spans="2:4" ht="18" customHeight="1" x14ac:dyDescent="0.2">
      <c r="B48" s="1342"/>
      <c r="C48" s="1343" t="s">
        <v>75</v>
      </c>
      <c r="D48" s="1344" t="s">
        <v>76</v>
      </c>
    </row>
    <row r="49" spans="2:4" ht="18" customHeight="1" x14ac:dyDescent="0.2">
      <c r="B49" s="1342"/>
      <c r="C49" s="1343" t="s">
        <v>77</v>
      </c>
      <c r="D49" s="1344" t="s">
        <v>78</v>
      </c>
    </row>
    <row r="50" spans="2:4" ht="18" customHeight="1" x14ac:dyDescent="0.2">
      <c r="B50" s="1342"/>
      <c r="C50" s="1343" t="s">
        <v>79</v>
      </c>
      <c r="D50" s="1344" t="s">
        <v>80</v>
      </c>
    </row>
    <row r="51" spans="2:4" ht="18" customHeight="1" x14ac:dyDescent="0.2">
      <c r="B51" s="1342" t="s">
        <v>81</v>
      </c>
      <c r="C51" s="1342"/>
      <c r="D51" s="1341"/>
    </row>
    <row r="52" spans="2:4" ht="18" customHeight="1" x14ac:dyDescent="0.2">
      <c r="B52" s="1342"/>
      <c r="C52" s="1343" t="s">
        <v>82</v>
      </c>
      <c r="D52" s="1344" t="s">
        <v>83</v>
      </c>
    </row>
    <row r="53" spans="2:4" ht="18" customHeight="1" x14ac:dyDescent="0.2">
      <c r="B53" s="1342"/>
      <c r="C53" s="1343" t="s">
        <v>84</v>
      </c>
      <c r="D53" s="1344" t="s">
        <v>85</v>
      </c>
    </row>
    <row r="54" spans="2:4" ht="18" customHeight="1" x14ac:dyDescent="0.2">
      <c r="B54" s="1342"/>
      <c r="C54" s="1343" t="s">
        <v>86</v>
      </c>
      <c r="D54" s="1344" t="s">
        <v>87</v>
      </c>
    </row>
    <row r="55" spans="2:4" ht="18" customHeight="1" x14ac:dyDescent="0.2">
      <c r="B55" s="1342"/>
      <c r="C55" s="1343" t="s">
        <v>88</v>
      </c>
      <c r="D55" s="1344" t="s">
        <v>89</v>
      </c>
    </row>
    <row r="56" spans="2:4" ht="18" customHeight="1" x14ac:dyDescent="0.2">
      <c r="B56" s="1342"/>
      <c r="C56" s="1343" t="s">
        <v>90</v>
      </c>
      <c r="D56" s="1344" t="s">
        <v>91</v>
      </c>
    </row>
    <row r="57" spans="2:4" ht="18" customHeight="1" x14ac:dyDescent="0.2">
      <c r="B57" s="1342"/>
      <c r="C57" s="1343" t="s">
        <v>92</v>
      </c>
      <c r="D57" s="1344" t="s">
        <v>93</v>
      </c>
    </row>
    <row r="58" spans="2:4" ht="18" customHeight="1" x14ac:dyDescent="0.2">
      <c r="B58" s="1342"/>
      <c r="C58" s="1343" t="s">
        <v>94</v>
      </c>
      <c r="D58" s="1344" t="s">
        <v>95</v>
      </c>
    </row>
    <row r="59" spans="2:4" ht="18" customHeight="1" x14ac:dyDescent="0.2">
      <c r="B59" s="1342"/>
      <c r="C59" s="1343" t="s">
        <v>96</v>
      </c>
      <c r="D59" s="1344" t="s">
        <v>97</v>
      </c>
    </row>
    <row r="60" spans="2:4" ht="18" customHeight="1" x14ac:dyDescent="0.2">
      <c r="B60" s="1342"/>
      <c r="C60" s="1343" t="s">
        <v>98</v>
      </c>
      <c r="D60" s="1344" t="s">
        <v>99</v>
      </c>
    </row>
    <row r="61" spans="2:4" ht="18" customHeight="1" x14ac:dyDescent="0.2">
      <c r="B61" s="1342"/>
      <c r="C61" s="1343" t="s">
        <v>100</v>
      </c>
      <c r="D61" s="1344" t="s">
        <v>101</v>
      </c>
    </row>
    <row r="62" spans="2:4" ht="18" customHeight="1" x14ac:dyDescent="0.2">
      <c r="B62" s="1342"/>
      <c r="C62" s="1343" t="s">
        <v>102</v>
      </c>
      <c r="D62" s="1344" t="s">
        <v>103</v>
      </c>
    </row>
    <row r="63" spans="2:4" ht="18" customHeight="1" x14ac:dyDescent="0.2">
      <c r="B63" s="1342"/>
      <c r="C63" s="1343" t="s">
        <v>104</v>
      </c>
      <c r="D63" s="1344" t="s">
        <v>105</v>
      </c>
    </row>
    <row r="64" spans="2:4" ht="18" customHeight="1" x14ac:dyDescent="0.2">
      <c r="B64" s="1342"/>
      <c r="C64" s="1343" t="s">
        <v>106</v>
      </c>
      <c r="D64" s="1344" t="s">
        <v>107</v>
      </c>
    </row>
    <row r="65" spans="2:4" ht="18" customHeight="1" x14ac:dyDescent="0.2">
      <c r="B65" s="1342"/>
      <c r="C65" s="1343" t="s">
        <v>108</v>
      </c>
      <c r="D65" s="1344" t="s">
        <v>109</v>
      </c>
    </row>
    <row r="66" spans="2:4" ht="18" customHeight="1" x14ac:dyDescent="0.2">
      <c r="B66" s="1342"/>
      <c r="C66" s="1343" t="s">
        <v>110</v>
      </c>
      <c r="D66" s="1344" t="s">
        <v>111</v>
      </c>
    </row>
    <row r="67" spans="2:4" ht="18" customHeight="1" x14ac:dyDescent="0.2">
      <c r="B67" s="1342"/>
      <c r="C67" s="1343" t="s">
        <v>112</v>
      </c>
      <c r="D67" s="1344" t="s">
        <v>113</v>
      </c>
    </row>
    <row r="68" spans="2:4" ht="18" customHeight="1" x14ac:dyDescent="0.2">
      <c r="B68" s="1342"/>
      <c r="C68" s="1343" t="s">
        <v>114</v>
      </c>
      <c r="D68" s="1344" t="s">
        <v>115</v>
      </c>
    </row>
    <row r="69" spans="2:4" ht="18" customHeight="1" x14ac:dyDescent="0.2">
      <c r="B69" s="1342"/>
      <c r="C69" s="1343" t="s">
        <v>116</v>
      </c>
      <c r="D69" s="1344" t="s">
        <v>117</v>
      </c>
    </row>
    <row r="70" spans="2:4" ht="18" customHeight="1" x14ac:dyDescent="0.2">
      <c r="B70" s="1342" t="s">
        <v>118</v>
      </c>
      <c r="C70" s="1342"/>
      <c r="D70" s="1341"/>
    </row>
    <row r="71" spans="2:4" ht="18" customHeight="1" x14ac:dyDescent="0.2">
      <c r="B71" s="1342"/>
      <c r="C71" s="1343" t="s">
        <v>119</v>
      </c>
      <c r="D71" s="1344" t="s">
        <v>120</v>
      </c>
    </row>
    <row r="72" spans="2:4" ht="18" customHeight="1" x14ac:dyDescent="0.2">
      <c r="B72" s="1342"/>
      <c r="C72" s="1343" t="s">
        <v>121</v>
      </c>
      <c r="D72" s="1344" t="s">
        <v>122</v>
      </c>
    </row>
    <row r="73" spans="2:4" ht="18" customHeight="1" x14ac:dyDescent="0.2">
      <c r="B73" s="1342" t="s">
        <v>123</v>
      </c>
      <c r="C73" s="1342"/>
      <c r="D73" s="1341"/>
    </row>
    <row r="74" spans="2:4" ht="18" customHeight="1" x14ac:dyDescent="0.2">
      <c r="B74" s="1342"/>
      <c r="C74" s="1343" t="s">
        <v>124</v>
      </c>
      <c r="D74" s="1344" t="s">
        <v>125</v>
      </c>
    </row>
    <row r="75" spans="2:4" ht="18" customHeight="1" x14ac:dyDescent="0.2">
      <c r="B75" s="1342"/>
      <c r="C75" s="1343" t="s">
        <v>126</v>
      </c>
      <c r="D75" s="1344" t="s">
        <v>127</v>
      </c>
    </row>
    <row r="76" spans="2:4" ht="18" customHeight="1" x14ac:dyDescent="0.2">
      <c r="B76" s="1342" t="s">
        <v>128</v>
      </c>
      <c r="C76" s="1342"/>
      <c r="D76" s="1341"/>
    </row>
    <row r="77" spans="2:4" ht="18" customHeight="1" x14ac:dyDescent="0.2">
      <c r="B77" s="1342"/>
      <c r="C77" s="1343" t="s">
        <v>129</v>
      </c>
      <c r="D77" s="1344" t="s">
        <v>130</v>
      </c>
    </row>
    <row r="78" spans="2:4" ht="18" customHeight="1" x14ac:dyDescent="0.2">
      <c r="B78" s="1342"/>
      <c r="C78" s="1343" t="s">
        <v>131</v>
      </c>
      <c r="D78" s="1344" t="s">
        <v>132</v>
      </c>
    </row>
    <row r="79" spans="2:4" ht="18" customHeight="1" x14ac:dyDescent="0.2">
      <c r="B79" s="1342"/>
      <c r="C79" s="1343" t="s">
        <v>133</v>
      </c>
      <c r="D79" s="1344" t="s">
        <v>134</v>
      </c>
    </row>
    <row r="80" spans="2:4" ht="18" customHeight="1" x14ac:dyDescent="0.2">
      <c r="B80" s="1342"/>
      <c r="C80" s="1343" t="s">
        <v>135</v>
      </c>
      <c r="D80" s="1344" t="s">
        <v>136</v>
      </c>
    </row>
    <row r="81" spans="2:4" ht="18" customHeight="1" x14ac:dyDescent="0.2">
      <c r="B81" s="1342"/>
      <c r="C81" s="1343" t="s">
        <v>137</v>
      </c>
      <c r="D81" s="1344" t="s">
        <v>138</v>
      </c>
    </row>
    <row r="82" spans="2:4" ht="18" customHeight="1" x14ac:dyDescent="0.2">
      <c r="B82" s="1342" t="s">
        <v>139</v>
      </c>
      <c r="C82" s="1342"/>
      <c r="D82" s="1340"/>
    </row>
    <row r="83" spans="2:4" ht="18" customHeight="1" x14ac:dyDescent="0.2">
      <c r="B83" s="1342"/>
      <c r="C83" s="1343" t="s">
        <v>140</v>
      </c>
      <c r="D83" s="1344" t="s">
        <v>141</v>
      </c>
    </row>
    <row r="84" spans="2:4" ht="18" customHeight="1" x14ac:dyDescent="0.2">
      <c r="B84" s="1342"/>
      <c r="C84" s="1343" t="s">
        <v>142</v>
      </c>
      <c r="D84" s="1344" t="s">
        <v>143</v>
      </c>
    </row>
    <row r="85" spans="2:4" ht="18" customHeight="1" x14ac:dyDescent="0.2">
      <c r="B85" s="1342" t="s">
        <v>144</v>
      </c>
      <c r="C85" s="1342"/>
      <c r="D85" s="1340"/>
    </row>
    <row r="86" spans="2:4" ht="18" customHeight="1" x14ac:dyDescent="0.2">
      <c r="B86" s="1342"/>
      <c r="C86" s="1343" t="s">
        <v>145</v>
      </c>
      <c r="D86" s="1344" t="s">
        <v>146</v>
      </c>
    </row>
    <row r="87" spans="2:4" ht="18" customHeight="1" x14ac:dyDescent="0.2">
      <c r="B87" s="1342"/>
      <c r="C87" s="1343" t="s">
        <v>147</v>
      </c>
      <c r="D87" s="1344" t="s">
        <v>148</v>
      </c>
    </row>
    <row r="88" spans="2:4" ht="18" customHeight="1" x14ac:dyDescent="0.2">
      <c r="B88" s="1342"/>
      <c r="C88" s="1343" t="s">
        <v>149</v>
      </c>
      <c r="D88" s="1344" t="s">
        <v>150</v>
      </c>
    </row>
    <row r="89" spans="2:4" ht="18" customHeight="1" x14ac:dyDescent="0.2">
      <c r="B89" s="1342"/>
      <c r="C89" s="1343" t="s">
        <v>151</v>
      </c>
      <c r="D89" s="1344" t="s">
        <v>152</v>
      </c>
    </row>
    <row r="90" spans="2:4" ht="18" customHeight="1" x14ac:dyDescent="0.2">
      <c r="B90" s="1342" t="s">
        <v>153</v>
      </c>
      <c r="C90" s="1342"/>
      <c r="D90" s="1340"/>
    </row>
    <row r="91" spans="2:4" ht="18" customHeight="1" x14ac:dyDescent="0.2">
      <c r="B91" s="1342"/>
      <c r="C91" s="1343" t="s">
        <v>154</v>
      </c>
      <c r="D91" s="1344" t="s">
        <v>155</v>
      </c>
    </row>
    <row r="92" spans="2:4" ht="18" customHeight="1" x14ac:dyDescent="0.2">
      <c r="B92" s="1342"/>
      <c r="C92" s="1343" t="s">
        <v>156</v>
      </c>
      <c r="D92" s="1344" t="s">
        <v>157</v>
      </c>
    </row>
    <row r="93" spans="2:4" ht="18" customHeight="1" x14ac:dyDescent="0.2">
      <c r="B93" s="1342"/>
      <c r="C93" s="1343" t="s">
        <v>158</v>
      </c>
      <c r="D93" s="1344" t="s">
        <v>159</v>
      </c>
    </row>
    <row r="94" spans="2:4" ht="18" customHeight="1" x14ac:dyDescent="0.2">
      <c r="B94" s="1342"/>
      <c r="C94" s="1343" t="s">
        <v>160</v>
      </c>
      <c r="D94" s="1344" t="s">
        <v>161</v>
      </c>
    </row>
    <row r="95" spans="2:4" ht="18" customHeight="1" x14ac:dyDescent="0.2">
      <c r="B95" s="1342"/>
      <c r="C95" s="1343" t="s">
        <v>162</v>
      </c>
      <c r="D95" s="1344" t="s">
        <v>163</v>
      </c>
    </row>
    <row r="96" spans="2:4" ht="18" customHeight="1" x14ac:dyDescent="0.2">
      <c r="B96" s="1342"/>
      <c r="C96" s="1343" t="s">
        <v>164</v>
      </c>
      <c r="D96" s="1344" t="s">
        <v>165</v>
      </c>
    </row>
  </sheetData>
  <mergeCells count="1">
    <mergeCell ref="B1:D1"/>
  </mergeCells>
  <phoneticPr fontId="2"/>
  <hyperlinks>
    <hyperlink ref="C4" location="表1!A1" display="表１" xr:uid="{D5D5E82F-91DB-4309-917A-F34FA69C0399}"/>
    <hyperlink ref="C4:D4" location="表1!A1" display="表１" xr:uid="{E6A498F7-38B7-49EB-AC8A-33775FB9CD72}"/>
    <hyperlink ref="C5:D5" location="表2!A1" display="表２" xr:uid="{60331EA2-770A-4173-924E-2A26CF7A51E5}"/>
    <hyperlink ref="C6:D6" location="表3‐1!A1" display="表３－１" xr:uid="{4FB2ACF3-FB2E-4AF5-B3EF-C1FD437F24E6}"/>
    <hyperlink ref="C7:D7" location="'表3-2'!A1" display="表３－２" xr:uid="{298A9043-ED33-4E2D-9D97-A7F5B707C455}"/>
    <hyperlink ref="C8:D8" location="'表3-3'!A1" display="表３－３" xr:uid="{42C04871-94D5-44D6-BB97-A9204AA36D5D}"/>
    <hyperlink ref="C9:D9" location="表4!A1" display="表４" xr:uid="{68A1CF29-5F36-437C-B315-609A05FC69E8}"/>
    <hyperlink ref="C10:D10" location="'表5-1'!A1" display="表５－１" xr:uid="{A130E636-CDF6-483C-A26D-04C9B873AFF0}"/>
    <hyperlink ref="C11:D11" location="'表5-2'!A1" display="表５－２" xr:uid="{1B4AF3BA-4D02-4851-9AC0-FF2B6992FF17}"/>
    <hyperlink ref="C16:D16" location="'表5-3'!A1" display="表５－３" xr:uid="{769C8E5D-E05C-49DD-A619-0E58453DC253}"/>
    <hyperlink ref="C18:D18" location="表6!A1" display="表６" xr:uid="{41CEAEA1-0DF6-4108-9D89-3783877DA394}"/>
    <hyperlink ref="C20:D20" location="表7!A1" display="表７" xr:uid="{E37EB5DC-4664-4FD8-8929-959527EA5E86}"/>
    <hyperlink ref="C21:D21" location="表8!A1" display="表８" xr:uid="{26B15840-0B06-4279-9E35-E4ABAC1AE755}"/>
    <hyperlink ref="C22:D22" location="表9!A1" display="表９" xr:uid="{681CB564-3288-4089-8DE0-8FF6386EA6A0}"/>
    <hyperlink ref="C23:D23" location="表10!Print_Area" display="表１０" xr:uid="{9C7987F7-1B95-4D79-847C-A1C122406316}"/>
    <hyperlink ref="C24:D24" location="表11!Print_Area" display="表１１" xr:uid="{4FED33A2-94B1-457B-BC7F-759224283269}"/>
    <hyperlink ref="C27:D27" location="'表12-1'!A1" display="表１２－１" xr:uid="{6F110416-E0CB-4DB4-B164-F12B2FA44363}"/>
    <hyperlink ref="C31:D31" location="表13!A1" display="表１３－１" xr:uid="{015E918B-A33F-4733-A190-23EF49091DBF}"/>
    <hyperlink ref="C32:D32" location="表13!A1" display="表１３－２" xr:uid="{BC43BBFE-C8F2-4893-894A-57E2B54B518F}"/>
    <hyperlink ref="C33:D33" location="表14!A1" display="表１４" xr:uid="{6B7B5444-A3D8-4621-AC78-2EF1D0B63294}"/>
    <hyperlink ref="C34:D34" location="'表15-1'!A1" display="表１５－１" xr:uid="{96D81E04-1562-4D2D-8500-E2F5D53FA130}"/>
    <hyperlink ref="C35:D35" location="'表15-2'!A1" display="表１５－２" xr:uid="{C09BBBFA-B277-4183-8E59-79F1D40147D8}"/>
    <hyperlink ref="C36:D36" location="'表15-3'!A1" display="表１５－３" xr:uid="{A0FD451D-745D-4858-9A82-BC0DAE727C28}"/>
    <hyperlink ref="C40:D40" location="'表16-1'!A1" display="表１６－１" xr:uid="{A786713B-3305-48A8-A35F-C9F154A4D37A}"/>
    <hyperlink ref="C41:D41" location="'表16-2'!A1" display="表１６－２" xr:uid="{30C1C7FE-CC18-43AF-B1A1-81E61C62E55A}"/>
    <hyperlink ref="C42:D42" location="表17!A1" display="表１７" xr:uid="{3DCC885A-BA7D-4DAE-AF0C-32B6B3AC6F7A}"/>
    <hyperlink ref="C43:D43" location="'表18-1'!A1" display="表１８－１" xr:uid="{CDF9E04F-FB6B-48D6-B4DB-502B333C94F0}"/>
    <hyperlink ref="C44:D44" location="'表18-2'!A1" display="表１８－２" xr:uid="{192AFACA-E3EC-4450-83C7-813F887DCF67}"/>
    <hyperlink ref="C45:D46" location="表20!A1" display="表２０－１" xr:uid="{90207398-4E1A-41A9-B276-CD38C317E113}"/>
    <hyperlink ref="C47:D47" location="表20!A1" display="表２０" xr:uid="{9DD98B28-E035-43B7-9E90-9BBB859EC88C}"/>
    <hyperlink ref="C48:D48" location="'表21-1'!A1" display="表２１－１" xr:uid="{CED7EEB2-DC0B-4C69-803E-4C7194F11F7A}"/>
    <hyperlink ref="C49:D49" location="'表21-2'!A1" display="表２１－２" xr:uid="{FF8DCD3A-C2BB-4CFC-B1B0-1CAF944490B0}"/>
    <hyperlink ref="C50:D50" location="'表21-3'!A1" display="表２１－３" xr:uid="{30B9D851-CA0E-4D2D-8D1E-70889E3C4444}"/>
    <hyperlink ref="C52:D52" location="表22!A1" display="表２２" xr:uid="{E674B64D-EBF5-43F9-8C35-5B995C7D92B1}"/>
    <hyperlink ref="C53:D53" location="表23!A1" display="表２３－１" xr:uid="{D1BB1DE4-FC29-40F5-8F68-A8BF6937DE85}"/>
    <hyperlink ref="C54:D60" location="表24!A1" display="表２４－２" xr:uid="{8558383B-9371-423E-ADF3-0AB312D0A616}"/>
    <hyperlink ref="C61:D61" location="'表24-1'!A1" display="表２４－１" xr:uid="{F76B590F-8505-476D-9738-F48F53149FE8}"/>
    <hyperlink ref="C62:D62" location="'表24-2'!A1" display="表２４－２" xr:uid="{651A1A31-2394-42BB-938D-4456BD7F2C6D}"/>
    <hyperlink ref="C63:D63" location="'表24-3'!Print_Area" display="表２４－３" xr:uid="{C8051116-DE43-41C8-931E-7C4FB05D50A9}"/>
    <hyperlink ref="C64:D64" location="'表24-4'!A1" display="表２４－４" xr:uid="{CF710315-452E-48BA-A3E6-A299E75ECEF5}"/>
    <hyperlink ref="C65:D65" location="'表24-5'!A1" display="表２４－５" xr:uid="{FDB14A97-5961-4748-8BFB-6E48C2684DC4}"/>
    <hyperlink ref="C66:D66" location="'表24-6'!A1" display="表２４－６" xr:uid="{FD1DF09C-3D61-44CB-AD6C-1BFFC2064DD9}"/>
    <hyperlink ref="C67:D67" location="'表24-7'!A1" display="表２４－７" xr:uid="{755CE8C9-AD82-4B51-9802-62962C662768}"/>
    <hyperlink ref="C68:D68" location="表25!A1" display="表２５" xr:uid="{9977D9B6-ABFB-4244-9D21-1CD1687C1AEC}"/>
    <hyperlink ref="C69:D69" location="表26!A1" display="表２６" xr:uid="{37FC79C1-D8BE-4741-9888-8FB403D8184F}"/>
    <hyperlink ref="C71:D71" location="'表27-1'!A1" display="表２７－１" xr:uid="{14F7ECF6-C9DD-4C98-A769-7A3764D83787}"/>
    <hyperlink ref="C72:D72" location="'表27-2'!A1" display="表２７－２" xr:uid="{78D0A80F-08C1-4846-97C3-E517EC643454}"/>
    <hyperlink ref="C74:D74" location="'表28-1'!A1" display="表２８－１" xr:uid="{8717933F-E83A-4E6C-B0E1-09C80F2EFE72}"/>
    <hyperlink ref="C75:D75" location="'表28-2'!A1" display="表２８－２" xr:uid="{12FEB0BF-22F0-4E6A-A50E-0BB0CD2806D9}"/>
    <hyperlink ref="C77:D77" location="表29!A1" display="表２９" xr:uid="{9C819B2B-9C95-4C21-B06B-39EE238057DD}"/>
    <hyperlink ref="C78:D78" location="'表30-1'!A1" display="表３０－１" xr:uid="{991C0915-5FA8-462F-96B7-5F86C3DEEB1D}"/>
    <hyperlink ref="C79:D79" location="'表30-2'!A1" display="表３０－２" xr:uid="{A994543B-7DF5-47E7-888D-90B6DD05D0CF}"/>
    <hyperlink ref="C80:D80" location="'表31-1'!A1" display="表３１－１" xr:uid="{821B1E6D-10EF-4CE9-BBDB-094AFE8C89D5}"/>
    <hyperlink ref="C81:D81" location="'表31-2'!A1" display="表３１－２" xr:uid="{7FCA8EF3-8604-4D4F-87A6-9F600FA1C5B8}"/>
    <hyperlink ref="C83:D83" location="'表32-1'!A1" display="表３２－１" xr:uid="{0772200C-51E6-4237-82DB-0D17AC4B32CE}"/>
    <hyperlink ref="C84:D84" location="'表32-2'!A1" display="表３２－２" xr:uid="{C0C57B3C-0779-4004-AAE7-901588663D23}"/>
    <hyperlink ref="C86:D86" location="'表33-1'!A1" display="表３３－１" xr:uid="{205DC46B-B819-4782-8D35-203468C2AD24}"/>
    <hyperlink ref="C87:D87" location="'表33-2'!A1" display="表３３－２" xr:uid="{6D7BA850-C86E-4841-890C-5E69917D2637}"/>
    <hyperlink ref="C88:D88" location="'表33-3'!A1" display="表３３－３" xr:uid="{B9221BA4-A449-4657-BD58-5CC4B101F98D}"/>
    <hyperlink ref="C89:D89" location="'表33-4'!A1" display="表３３－４" xr:uid="{5AAA12B7-9D19-4316-866B-A5C18E732E77}"/>
    <hyperlink ref="C91:D91" location="'表34-1'!A1" display="表３４－１" xr:uid="{F965825F-9BC8-4246-A123-FFF22F80DEAB}"/>
    <hyperlink ref="C92:D92" location="'表34-2'!A1" display="表３４－２" xr:uid="{93390A7E-7846-48AE-A6B8-C154BBF82D70}"/>
    <hyperlink ref="C93:D93" location="表35!A1" display="表３５" xr:uid="{DD9242D2-33E1-4B57-AAA7-73113CF36676}"/>
    <hyperlink ref="C94:D94" location="表36!A1" display="表３６" xr:uid="{2C96B02C-5D46-4BF5-B65A-B2E29EA23675}"/>
    <hyperlink ref="C27" location="'表12-1'!A1" display="表１２－１" xr:uid="{D36802D9-2ADA-4591-9EC0-6232EDD89570}"/>
    <hyperlink ref="C31" location="表13!A1" display="表１３－１" xr:uid="{2398766E-C9F8-43E3-908D-DEA2D303F488}"/>
    <hyperlink ref="C32" location="表13!A1" display="表１３－２" xr:uid="{D79553C3-5462-4485-82F3-667D35D82B02}"/>
    <hyperlink ref="C33" location="表14!A1" display="表１４" xr:uid="{755E3186-A990-43D1-A7B0-FF7D88A2DE2B}"/>
    <hyperlink ref="C34" location="'表15-1'!A1" display="表１５－１" xr:uid="{CE9298ED-7185-4457-9901-E3CFF26CD642}"/>
    <hyperlink ref="C35" location="'表15-2'!A1" display="表１５－２" xr:uid="{8BF75078-AF83-4955-A8F9-685E95298352}"/>
    <hyperlink ref="C36" location="'表15-3'!A1" display="表１５－３" xr:uid="{D829B22F-D64A-4A72-BB35-0361C030C316}"/>
    <hyperlink ref="C40" location="'表16-1'!A1" display="表１６－１" xr:uid="{2554F6C9-3174-4054-A81F-F0DEA4A9411F}"/>
    <hyperlink ref="C41" location="'表16-2'!A1" display="表１６－２" xr:uid="{7ACE42BC-2264-4500-83E0-9A27CBA1916C}"/>
    <hyperlink ref="C45:D45" location="表19!A1" display="表１９－１" xr:uid="{D0C02466-38A1-4128-B45F-3B9179B8FB89}"/>
    <hyperlink ref="C46:D46" location="表19!A1" display="表１９－２" xr:uid="{164E9FA2-A815-4073-8112-2916E5D34FCA}"/>
    <hyperlink ref="C54:D54" location="表23!A60" display="表２３－２" xr:uid="{7B58D97E-831C-4078-B65E-182BDED8FBB1}"/>
    <hyperlink ref="C55:D55" location="表23!A118" display="表２３－３" xr:uid="{E554F7FE-5A36-4735-BD27-A9811FEB2725}"/>
    <hyperlink ref="C56:D56" location="表23!A176" display="表２３－４" xr:uid="{35E57BEE-9C60-4A3C-99ED-8A2F6177F570}"/>
    <hyperlink ref="C57:D57" location="表23!A234" display="表２３－５" xr:uid="{0985CFFC-FF04-4E82-A1C4-EB1BB3CE7BA5}"/>
    <hyperlink ref="C58:D58" location="表23!A292" display="表２３－６" xr:uid="{F357675C-20F7-48A4-8487-07869489A3C3}"/>
    <hyperlink ref="C59:D59" location="表23!A350" display="表２３－７" xr:uid="{7D932565-0C7B-46CC-B842-FD40A2177019}"/>
    <hyperlink ref="C60:D60" location="表23!A408" display="表２３－８" xr:uid="{8AE86FEA-0F69-4AA8-AA8A-126BDE80FDB9}"/>
    <hyperlink ref="D93" location="'表35-1'!A1" display="賃上げ実施の有無" xr:uid="{31591E38-A6EE-4100-BDA8-8FA4F594E090}"/>
    <hyperlink ref="C93" location="'表35-1'!A1" display="表３５－１" xr:uid="{FC18EAE0-583D-4907-92AC-53A2F1E43D15}"/>
    <hyperlink ref="C94" location="'表35-2'!A1" display="表３５－２" xr:uid="{D5291CF2-34A9-4AF5-BA6E-47AEC2D88826}"/>
    <hyperlink ref="D94" location="'表35-2'!A1" display="賃上げ実施事業所における賃上げ幅の昨年度比較" xr:uid="{C80848D7-2A71-4649-8CB1-004CBEF44050}"/>
    <hyperlink ref="C95:D95" location="表37!A1" display="表３７" xr:uid="{F172F33B-3E34-4573-9193-B1B9200A4D5D}"/>
    <hyperlink ref="C96:D96" location="表38!A1" display="表３８" xr:uid="{35690785-6C73-4F7C-AB39-91166DBA0AD4}"/>
    <hyperlink ref="D95" location="'表35-3'!A1" display="賃上げ実施事業所における実施理由" xr:uid="{0F50D805-43BB-4A15-A4DA-FC73ADA268DB}"/>
    <hyperlink ref="C95" location="'表35-3'!A1" display="表３５－３" xr:uid="{A7ADF430-CC8A-4770-814B-937FF6CF1D2A}"/>
    <hyperlink ref="C96" location="'表35-4'!A1" display="表３５－４" xr:uid="{BD641896-578D-4DBC-BD41-E1A2F22D9009}"/>
    <hyperlink ref="D96" location="'表35-4'!A1" display="賃上げの課題" xr:uid="{B20D6395-9400-4E21-B689-EAA5C18A5173}"/>
    <hyperlink ref="D34" location="'表15-1'!A1" display="育児休業を開始した者(開始予定の者も含む)の取得期間別内訳（男女計）" xr:uid="{6C8E505F-000C-4718-B66D-4E01BF77ABF1}"/>
    <hyperlink ref="C37:C39" location="'表15-3'!A1" display="表１５－３" xr:uid="{8FBBF739-8852-44D2-8563-130776C8BF75}"/>
    <hyperlink ref="C37:D37" location="'表15-4'!A1" display="表１５－４" xr:uid="{DFBDDEAA-39CA-480D-B668-119591A0D533}"/>
    <hyperlink ref="C38:D38" location="'表15-5'!A1" display="表１５－５" xr:uid="{ED3C572E-C99B-4C36-ACCD-6C180EC06DD4}"/>
    <hyperlink ref="C39:D39" location="'表15-6'!A1" display="表１５－６" xr:uid="{5270693B-EF97-457D-9E35-BC61E4073272}"/>
    <hyperlink ref="C28:C29" location="表12!A1" display="表１２" xr:uid="{6D742966-3BA6-490A-8C48-64D17A655BA5}"/>
    <hyperlink ref="D28:D29" location="表12!A1" display="表１２" xr:uid="{8FAB3E18-3FF6-432D-BD4D-02BDEEF8ACA2}"/>
    <hyperlink ref="C28:D28" location="'表12-2'!A1" display="表１２－２" xr:uid="{C75B4895-59EC-4BB6-B091-6675DCB089F6}"/>
    <hyperlink ref="C29:D29" location="'表12-3'!A1" display="表１２－３" xr:uid="{11236528-0092-4BC7-8782-4FE315D93E5B}"/>
    <hyperlink ref="C12:D12" location="'表5-1'!A1" display="表５－１" xr:uid="{A68C7446-07A8-4510-BB79-28E430E26967}"/>
    <hyperlink ref="C13:D13" location="'表5-2'!A1" display="表５－２" xr:uid="{F2A0E382-D3D4-4425-BD74-AAF6C47BE691}"/>
    <hyperlink ref="C14:D14" location="'表5-2'!A1" display="表５－２" xr:uid="{4BC6A0B9-A4B0-4B60-BCDA-DD90B5ABAA07}"/>
    <hyperlink ref="C15:D15" location="'表5-2'!A1" display="表５－２" xr:uid="{D2D0EA72-232A-4F7A-AEB3-03589A12942F}"/>
    <hyperlink ref="C16" location="'表5-7'!A1" display="表５－７" xr:uid="{439F534F-69E1-4535-8908-00D865FCF7E1}"/>
    <hyperlink ref="D16" location="'表5-7'!A1" display="平均勤続年数の状況" xr:uid="{F36E7429-759A-4188-B9D0-C5EF5E78478B}"/>
    <hyperlink ref="C12" location="'表5-3'!A1" display="表５－３" xr:uid="{46B7CF63-FA11-467F-BB58-005742A155B3}"/>
    <hyperlink ref="D12" location="'表5-3'!A1" display="新たに管理職となった女性の状況" xr:uid="{BF0F5CAC-8F95-4897-8B3A-7F490D44C661}"/>
    <hyperlink ref="C13" location="'表5-4'!A1" display="表５－４" xr:uid="{EB072125-B3D1-44AE-B08E-F5DAB466222C}"/>
    <hyperlink ref="D13" location="'表5-4'!A1" display="新たにリーダーとなった女性の状況" xr:uid="{1BDC8216-9E7A-4A22-B3E7-B7788D99E9B8}"/>
    <hyperlink ref="C14" location="'表5-5 '!A1" display="表５－５" xr:uid="{FDB29B0B-AD4E-4144-972C-C50D8D65FB35}"/>
    <hyperlink ref="D14" location="'表5-5 '!A1" display="女性管理職およびリーダーを増やすための方法" xr:uid="{600E15E8-86A3-45C3-AF54-7D638B1073F3}"/>
    <hyperlink ref="C15" location="'表5-6'!A1" display="表５－６" xr:uid="{6A166FAC-C1B0-40BD-9604-02FBF635D460}"/>
    <hyperlink ref="D15" location="'表5-6'!A1" display="女性管理職およびリーダーが少ない理由" xr:uid="{506A955C-E62C-4E9B-BAD9-4DA0678F3225}"/>
    <hyperlink ref="C26" location="表12!A1" display="表12!A1" xr:uid="{B5BA1823-4FEB-4FFB-8766-A04157CA011F}"/>
    <hyperlink ref="D26" location="表12!A1" display="表12!A1" xr:uid="{9B401798-24C0-4C2A-8682-1F4A444CCDC6}"/>
    <hyperlink ref="D27" location="'表12-1'!A1" display="非正規従業員の正規従業員への転換実績（パートタイム労働者）" xr:uid="{AD4B5551-D259-4553-BB98-5D0C0C9E17F8}"/>
    <hyperlink ref="D28" location="'表12-2'!A1" display="非正規従業員の正規従業員への転換実績（派遣労働者）" xr:uid="{B25188D5-5F3F-426A-9F47-58964BFABBE5}"/>
    <hyperlink ref="C28" location="'表12-2'!A1" display="表１２－２" xr:uid="{84429056-7C15-4F52-A762-1D8F6FBE7EA4}"/>
    <hyperlink ref="C29" location="'表12-3'!A1" display="表１２－３" xr:uid="{42C69909-FC5C-4472-BE51-AFA774B6B9A9}"/>
  </hyperlink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B2:AB69"/>
  <sheetViews>
    <sheetView view="pageBreakPreview" topLeftCell="A4" zoomScaleNormal="84" zoomScaleSheetLayoutView="100" workbookViewId="0">
      <selection activeCell="C26" sqref="C26:C27"/>
    </sheetView>
  </sheetViews>
  <sheetFormatPr defaultColWidth="9" defaultRowHeight="13.2" x14ac:dyDescent="0.2"/>
  <cols>
    <col min="1" max="1" width="5" style="1" customWidth="1"/>
    <col min="2" max="2" width="3.6640625" style="1" customWidth="1"/>
    <col min="3" max="3" width="18.109375" style="1" customWidth="1"/>
    <col min="4" max="4" width="9.33203125" style="2" customWidth="1"/>
    <col min="5" max="8" width="9.33203125" style="1" customWidth="1"/>
    <col min="9" max="12" width="9.33203125" style="2" customWidth="1"/>
    <col min="13" max="16" width="9.33203125" style="1" customWidth="1"/>
    <col min="17" max="18" width="9.33203125" style="2" customWidth="1"/>
    <col min="19" max="19" width="9.33203125" style="1" customWidth="1"/>
    <col min="20" max="20" width="9.33203125" style="2" customWidth="1"/>
    <col min="21" max="24" width="9.33203125" style="1" customWidth="1"/>
    <col min="25" max="26" width="9.33203125" style="2" customWidth="1"/>
    <col min="27" max="27" width="9.33203125" style="1" customWidth="1"/>
    <col min="28" max="16384" width="9" style="1"/>
  </cols>
  <sheetData>
    <row r="2" spans="2:28" ht="14.4" x14ac:dyDescent="0.2">
      <c r="B2" s="26" t="s">
        <v>166</v>
      </c>
    </row>
    <row r="3" spans="2:28" x14ac:dyDescent="0.2">
      <c r="U3" s="43" t="s">
        <v>167</v>
      </c>
    </row>
    <row r="4" spans="2:28" x14ac:dyDescent="0.2">
      <c r="U4" s="43" t="s">
        <v>168</v>
      </c>
    </row>
    <row r="5" spans="2:28" x14ac:dyDescent="0.2">
      <c r="U5" s="43" t="s">
        <v>169</v>
      </c>
    </row>
    <row r="6" spans="2:28" ht="18" customHeight="1" thickBot="1" x14ac:dyDescent="0.25">
      <c r="I6" s="1"/>
      <c r="J6" s="1"/>
      <c r="K6" s="1"/>
      <c r="Q6" s="1"/>
      <c r="R6" s="1"/>
      <c r="Y6" s="1"/>
      <c r="Z6" s="1"/>
      <c r="AA6" s="2" t="s">
        <v>170</v>
      </c>
    </row>
    <row r="7" spans="2:28" s="105" customFormat="1" ht="13.5" customHeight="1" x14ac:dyDescent="0.2">
      <c r="B7" s="1520"/>
      <c r="C7" s="1529"/>
      <c r="D7" s="1535" t="s">
        <v>171</v>
      </c>
      <c r="E7" s="1205"/>
      <c r="F7" s="1205"/>
      <c r="G7" s="1205"/>
      <c r="H7" s="1205"/>
      <c r="I7" s="1205"/>
      <c r="J7" s="1205"/>
      <c r="K7" s="1205"/>
      <c r="L7" s="1535" t="s">
        <v>172</v>
      </c>
      <c r="M7" s="1205"/>
      <c r="N7" s="1205"/>
      <c r="O7" s="1205"/>
      <c r="P7" s="1205"/>
      <c r="Q7" s="1205"/>
      <c r="R7" s="1205"/>
      <c r="S7" s="1205"/>
      <c r="T7" s="1535" t="s">
        <v>173</v>
      </c>
      <c r="U7" s="1205"/>
      <c r="V7" s="1205"/>
      <c r="W7" s="1205"/>
      <c r="X7" s="1205"/>
      <c r="Y7" s="1205"/>
      <c r="Z7" s="1205"/>
      <c r="AA7" s="1206"/>
    </row>
    <row r="8" spans="2:28" s="105" customFormat="1" ht="13.5" customHeight="1" x14ac:dyDescent="0.2">
      <c r="B8" s="1521"/>
      <c r="C8" s="1530"/>
      <c r="D8" s="1536"/>
      <c r="E8" s="1525" t="s">
        <v>174</v>
      </c>
      <c r="F8" s="1520" t="s">
        <v>175</v>
      </c>
      <c r="G8" s="1532" t="s">
        <v>176</v>
      </c>
      <c r="H8" s="1533"/>
      <c r="I8" s="1533"/>
      <c r="J8" s="1533"/>
      <c r="K8" s="1534"/>
      <c r="L8" s="1540"/>
      <c r="M8" s="1525" t="s">
        <v>174</v>
      </c>
      <c r="N8" s="1520" t="s">
        <v>175</v>
      </c>
      <c r="O8" s="1544"/>
      <c r="P8" s="1533"/>
      <c r="Q8" s="1533"/>
      <c r="R8" s="1533"/>
      <c r="S8" s="1534"/>
      <c r="T8" s="1540"/>
      <c r="U8" s="1525" t="s">
        <v>174</v>
      </c>
      <c r="V8" s="1520" t="s">
        <v>175</v>
      </c>
      <c r="W8" s="1544"/>
      <c r="X8" s="1533"/>
      <c r="Y8" s="1533"/>
      <c r="Z8" s="1533"/>
      <c r="AA8" s="1534"/>
    </row>
    <row r="9" spans="2:28" s="105" customFormat="1" ht="12" customHeight="1" x14ac:dyDescent="0.2">
      <c r="B9" s="1521"/>
      <c r="C9" s="1530"/>
      <c r="D9" s="1536"/>
      <c r="E9" s="1538"/>
      <c r="F9" s="1521"/>
      <c r="G9" s="1523" t="s">
        <v>177</v>
      </c>
      <c r="H9" s="288"/>
      <c r="I9" s="289"/>
      <c r="J9" s="1525" t="s">
        <v>178</v>
      </c>
      <c r="K9" s="1542" t="s">
        <v>179</v>
      </c>
      <c r="L9" s="1540"/>
      <c r="M9" s="1538"/>
      <c r="N9" s="1521"/>
      <c r="O9" s="1523" t="s">
        <v>177</v>
      </c>
      <c r="P9" s="288"/>
      <c r="Q9" s="289"/>
      <c r="R9" s="1525" t="s">
        <v>178</v>
      </c>
      <c r="S9" s="1527" t="s">
        <v>179</v>
      </c>
      <c r="T9" s="1540"/>
      <c r="U9" s="1538"/>
      <c r="V9" s="1521"/>
      <c r="W9" s="1523" t="s">
        <v>177</v>
      </c>
      <c r="X9" s="288"/>
      <c r="Y9" s="289"/>
      <c r="Z9" s="1525" t="s">
        <v>178</v>
      </c>
      <c r="AA9" s="1527" t="s">
        <v>179</v>
      </c>
    </row>
    <row r="10" spans="2:28" s="105" customFormat="1" ht="162.75" customHeight="1" x14ac:dyDescent="0.2">
      <c r="B10" s="1522"/>
      <c r="C10" s="1531"/>
      <c r="D10" s="1537"/>
      <c r="E10" s="1539"/>
      <c r="F10" s="1522"/>
      <c r="G10" s="1524"/>
      <c r="H10" s="168" t="s">
        <v>180</v>
      </c>
      <c r="I10" s="168" t="s">
        <v>181</v>
      </c>
      <c r="J10" s="1526"/>
      <c r="K10" s="1543"/>
      <c r="L10" s="1541"/>
      <c r="M10" s="1539"/>
      <c r="N10" s="1522"/>
      <c r="O10" s="1524"/>
      <c r="P10" s="168" t="s">
        <v>180</v>
      </c>
      <c r="Q10" s="168" t="s">
        <v>181</v>
      </c>
      <c r="R10" s="1526"/>
      <c r="S10" s="1528"/>
      <c r="T10" s="1541"/>
      <c r="U10" s="1539"/>
      <c r="V10" s="1522"/>
      <c r="W10" s="1524"/>
      <c r="X10" s="168" t="s">
        <v>180</v>
      </c>
      <c r="Y10" s="168" t="s">
        <v>181</v>
      </c>
      <c r="Z10" s="1526"/>
      <c r="AA10" s="1528"/>
    </row>
    <row r="11" spans="2:28" ht="14.1" customHeight="1" x14ac:dyDescent="0.2">
      <c r="B11" s="1500" t="s">
        <v>182</v>
      </c>
      <c r="C11" s="1516"/>
      <c r="D11" s="467">
        <f>D14+D17+D20+D23+D26+D29</f>
        <v>427</v>
      </c>
      <c r="E11" s="162">
        <v>404</v>
      </c>
      <c r="F11" s="162">
        <v>342</v>
      </c>
      <c r="G11" s="162">
        <f>G14+G17+G20+G23+G26+G29</f>
        <v>303</v>
      </c>
      <c r="H11" s="162">
        <f t="shared" ref="H11:S11" si="0">H14+H17+H20+H23+H26+H29</f>
        <v>134</v>
      </c>
      <c r="I11" s="162">
        <f t="shared" si="0"/>
        <v>271</v>
      </c>
      <c r="J11" s="162">
        <f t="shared" si="0"/>
        <v>54</v>
      </c>
      <c r="K11" s="162">
        <f t="shared" si="0"/>
        <v>133</v>
      </c>
      <c r="L11" s="467">
        <f>L14+L17+L20+L23+L26+L29</f>
        <v>395</v>
      </c>
      <c r="M11" s="162">
        <f>M14+M17+M20+M23+M26+M29</f>
        <v>381</v>
      </c>
      <c r="N11" s="162">
        <f t="shared" si="0"/>
        <v>246</v>
      </c>
      <c r="O11" s="162">
        <f t="shared" si="0"/>
        <v>192</v>
      </c>
      <c r="P11" s="162">
        <f t="shared" si="0"/>
        <v>159</v>
      </c>
      <c r="Q11" s="162">
        <f t="shared" si="0"/>
        <v>212</v>
      </c>
      <c r="R11" s="162">
        <f t="shared" si="0"/>
        <v>124</v>
      </c>
      <c r="S11" s="162">
        <f t="shared" si="0"/>
        <v>172</v>
      </c>
      <c r="T11" s="467">
        <f>T14+T17+T20+T23+T26+T29</f>
        <v>407</v>
      </c>
      <c r="U11" s="162">
        <f>U14+U17+U20+U23+U26+U29</f>
        <v>387</v>
      </c>
      <c r="V11" s="162">
        <f t="shared" ref="V11:AA11" si="1">V14+V17+V20+V23+V26+V29</f>
        <v>308</v>
      </c>
      <c r="W11" s="162">
        <f t="shared" si="1"/>
        <v>274</v>
      </c>
      <c r="X11" s="162">
        <f t="shared" si="1"/>
        <v>180</v>
      </c>
      <c r="Y11" s="162">
        <f t="shared" si="1"/>
        <v>273</v>
      </c>
      <c r="Z11" s="162">
        <f t="shared" si="1"/>
        <v>135</v>
      </c>
      <c r="AA11" s="310">
        <f t="shared" si="1"/>
        <v>162</v>
      </c>
    </row>
    <row r="12" spans="2:28" ht="14.1" customHeight="1" x14ac:dyDescent="0.2">
      <c r="B12" s="1501"/>
      <c r="C12" s="1517"/>
      <c r="D12" s="468"/>
      <c r="E12" s="469">
        <f>(E11/D11)</f>
        <v>0.94613583138173307</v>
      </c>
      <c r="F12" s="469">
        <f>(F11/D11)</f>
        <v>0.80093676814988291</v>
      </c>
      <c r="G12" s="469">
        <f>(G11/D11)</f>
        <v>0.70960187353629978</v>
      </c>
      <c r="H12" s="469">
        <f>(H11/D11)</f>
        <v>0.31381733021077285</v>
      </c>
      <c r="I12" s="469">
        <f>(I11/D11)</f>
        <v>0.63466042154566749</v>
      </c>
      <c r="J12" s="469">
        <f>(J11/D11)</f>
        <v>0.12646370023419204</v>
      </c>
      <c r="K12" s="469">
        <f>(K11/D11)</f>
        <v>0.31147540983606559</v>
      </c>
      <c r="L12" s="470">
        <f>ROUND(L11/D11,3)</f>
        <v>0.92500000000000004</v>
      </c>
      <c r="M12" s="469">
        <f>ROUND(M11/$D$11,3)</f>
        <v>0.89200000000000002</v>
      </c>
      <c r="N12" s="469">
        <f t="shared" ref="N12:S12" si="2">ROUND(N11/$D$11,3)</f>
        <v>0.57599999999999996</v>
      </c>
      <c r="O12" s="469">
        <f t="shared" si="2"/>
        <v>0.45</v>
      </c>
      <c r="P12" s="469">
        <f t="shared" si="2"/>
        <v>0.372</v>
      </c>
      <c r="Q12" s="469">
        <f t="shared" si="2"/>
        <v>0.496</v>
      </c>
      <c r="R12" s="469">
        <f t="shared" si="2"/>
        <v>0.28999999999999998</v>
      </c>
      <c r="S12" s="469">
        <f t="shared" si="2"/>
        <v>0.40300000000000002</v>
      </c>
      <c r="T12" s="470">
        <f>ROUND(T11/D11,3)</f>
        <v>0.95299999999999996</v>
      </c>
      <c r="U12" s="469">
        <f t="shared" ref="U12:AA12" si="3">ROUND(U11/$D$11,3)</f>
        <v>0.90600000000000003</v>
      </c>
      <c r="V12" s="469">
        <f t="shared" si="3"/>
        <v>0.72099999999999997</v>
      </c>
      <c r="W12" s="469">
        <f t="shared" si="3"/>
        <v>0.64200000000000002</v>
      </c>
      <c r="X12" s="469">
        <f t="shared" si="3"/>
        <v>0.42199999999999999</v>
      </c>
      <c r="Y12" s="469">
        <f t="shared" si="3"/>
        <v>0.63900000000000001</v>
      </c>
      <c r="Z12" s="469">
        <f t="shared" si="3"/>
        <v>0.316</v>
      </c>
      <c r="AA12" s="1207">
        <f t="shared" si="3"/>
        <v>0.379</v>
      </c>
    </row>
    <row r="13" spans="2:28" ht="14.1" customHeight="1" thickBot="1" x14ac:dyDescent="0.25">
      <c r="B13" s="1518"/>
      <c r="C13" s="1519"/>
      <c r="D13" s="471"/>
      <c r="E13" s="472"/>
      <c r="F13" s="472"/>
      <c r="G13" s="472"/>
      <c r="H13" s="472"/>
      <c r="I13" s="472"/>
      <c r="J13" s="472"/>
      <c r="K13" s="472"/>
      <c r="L13" s="155"/>
      <c r="M13" s="156">
        <f>ROUND(M11/$L$11,3)</f>
        <v>0.96499999999999997</v>
      </c>
      <c r="N13" s="156">
        <f t="shared" ref="N13:S13" si="4">ROUND(N11/$L$11,3)</f>
        <v>0.623</v>
      </c>
      <c r="O13" s="156">
        <f t="shared" si="4"/>
        <v>0.48599999999999999</v>
      </c>
      <c r="P13" s="156">
        <f t="shared" si="4"/>
        <v>0.40300000000000002</v>
      </c>
      <c r="Q13" s="156">
        <f t="shared" si="4"/>
        <v>0.53700000000000003</v>
      </c>
      <c r="R13" s="156">
        <f t="shared" si="4"/>
        <v>0.314</v>
      </c>
      <c r="S13" s="156">
        <f t="shared" si="4"/>
        <v>0.435</v>
      </c>
      <c r="T13" s="157"/>
      <c r="U13" s="156">
        <f>ROUND(U11/$T$11,3)</f>
        <v>0.95099999999999996</v>
      </c>
      <c r="V13" s="156">
        <f t="shared" ref="V13:AA13" si="5">ROUND(V11/$T$11,3)</f>
        <v>0.75700000000000001</v>
      </c>
      <c r="W13" s="156">
        <f t="shared" si="5"/>
        <v>0.67300000000000004</v>
      </c>
      <c r="X13" s="156">
        <f t="shared" si="5"/>
        <v>0.442</v>
      </c>
      <c r="Y13" s="156">
        <f t="shared" si="5"/>
        <v>0.67100000000000004</v>
      </c>
      <c r="Z13" s="156">
        <f t="shared" si="5"/>
        <v>0.33200000000000002</v>
      </c>
      <c r="AA13" s="1208">
        <f t="shared" si="5"/>
        <v>0.39800000000000002</v>
      </c>
      <c r="AB13" s="45"/>
    </row>
    <row r="14" spans="2:28" ht="14.1" customHeight="1" thickTop="1" x14ac:dyDescent="0.2">
      <c r="B14" s="1503" t="s">
        <v>183</v>
      </c>
      <c r="C14" s="1506" t="s">
        <v>184</v>
      </c>
      <c r="D14" s="473">
        <v>49</v>
      </c>
      <c r="E14" s="474">
        <v>49</v>
      </c>
      <c r="F14" s="474">
        <v>22</v>
      </c>
      <c r="G14" s="474">
        <v>20</v>
      </c>
      <c r="H14" s="474">
        <v>4</v>
      </c>
      <c r="I14" s="474">
        <v>18</v>
      </c>
      <c r="J14" s="474">
        <v>0</v>
      </c>
      <c r="K14" s="474">
        <v>10</v>
      </c>
      <c r="L14" s="475">
        <v>49</v>
      </c>
      <c r="M14" s="474">
        <v>49</v>
      </c>
      <c r="N14" s="474">
        <v>15</v>
      </c>
      <c r="O14" s="474">
        <v>10</v>
      </c>
      <c r="P14" s="474">
        <v>12</v>
      </c>
      <c r="Q14" s="474">
        <v>15</v>
      </c>
      <c r="R14" s="474">
        <v>10</v>
      </c>
      <c r="S14" s="474">
        <v>16</v>
      </c>
      <c r="T14" s="475">
        <v>46</v>
      </c>
      <c r="U14" s="474">
        <v>45</v>
      </c>
      <c r="V14" s="474">
        <v>18</v>
      </c>
      <c r="W14" s="474">
        <v>16</v>
      </c>
      <c r="X14" s="474">
        <v>11</v>
      </c>
      <c r="Y14" s="474">
        <v>19</v>
      </c>
      <c r="Z14" s="474">
        <v>10</v>
      </c>
      <c r="AA14" s="309">
        <v>13</v>
      </c>
    </row>
    <row r="15" spans="2:28" ht="14.1" customHeight="1" x14ac:dyDescent="0.2">
      <c r="B15" s="1504"/>
      <c r="C15" s="1501"/>
      <c r="D15" s="468"/>
      <c r="E15" s="469">
        <f>ROUND(E14/D14,3)</f>
        <v>1</v>
      </c>
      <c r="F15" s="469">
        <f>ROUND(F14/D14,3)</f>
        <v>0.44900000000000001</v>
      </c>
      <c r="G15" s="469">
        <f>ROUND(G14/D14,3)</f>
        <v>0.40799999999999997</v>
      </c>
      <c r="H15" s="469">
        <f>ROUND(H14/D14,3)</f>
        <v>8.2000000000000003E-2</v>
      </c>
      <c r="I15" s="469">
        <f>ROUND(I14/D14,3)</f>
        <v>0.36699999999999999</v>
      </c>
      <c r="J15" s="469">
        <f>ROUND(J14/D14,3)</f>
        <v>0</v>
      </c>
      <c r="K15" s="469">
        <f>ROUND(K14/D14,3)</f>
        <v>0.20399999999999999</v>
      </c>
      <c r="L15" s="470">
        <f>ROUND(L14/D14,3)</f>
        <v>1</v>
      </c>
      <c r="M15" s="469">
        <f>ROUND(M14/D14,3)</f>
        <v>1</v>
      </c>
      <c r="N15" s="469">
        <f>ROUND(N14/D14,3)</f>
        <v>0.30599999999999999</v>
      </c>
      <c r="O15" s="469">
        <f>ROUND(O14/D14,3)</f>
        <v>0.20399999999999999</v>
      </c>
      <c r="P15" s="469">
        <f>ROUND(P14/D14,3)</f>
        <v>0.245</v>
      </c>
      <c r="Q15" s="469">
        <f>ROUND(Q14/D14,3)</f>
        <v>0.30599999999999999</v>
      </c>
      <c r="R15" s="469">
        <f>ROUND(R14/D14,3)</f>
        <v>0.20399999999999999</v>
      </c>
      <c r="S15" s="469">
        <f>ROUND(S14/D14,3)</f>
        <v>0.32700000000000001</v>
      </c>
      <c r="T15" s="470">
        <f>ROUND(T14/D14,3)</f>
        <v>0.93899999999999995</v>
      </c>
      <c r="U15" s="469">
        <f>ROUND(U14/D14,3)</f>
        <v>0.91800000000000004</v>
      </c>
      <c r="V15" s="469">
        <f>ROUND(V14/D14,3)</f>
        <v>0.36699999999999999</v>
      </c>
      <c r="W15" s="469">
        <f>ROUND(W14/D14,3)</f>
        <v>0.32700000000000001</v>
      </c>
      <c r="X15" s="469">
        <f>ROUND(X14/D14,3)</f>
        <v>0.224</v>
      </c>
      <c r="Y15" s="469">
        <f>ROUND(Y14/D14,3)</f>
        <v>0.38800000000000001</v>
      </c>
      <c r="Z15" s="469">
        <f>ROUND(Z14/D14,3)</f>
        <v>0.20399999999999999</v>
      </c>
      <c r="AA15" s="1207">
        <f>ROUND(AA14/D14,3)</f>
        <v>0.26500000000000001</v>
      </c>
    </row>
    <row r="16" spans="2:28" ht="14.1" customHeight="1" x14ac:dyDescent="0.2">
      <c r="B16" s="1504"/>
      <c r="C16" s="1502"/>
      <c r="D16" s="158"/>
      <c r="E16" s="159"/>
      <c r="F16" s="287"/>
      <c r="G16" s="287"/>
      <c r="H16" s="159"/>
      <c r="I16" s="159"/>
      <c r="J16" s="159"/>
      <c r="K16" s="159"/>
      <c r="L16" s="160"/>
      <c r="M16" s="159">
        <f>ROUND(M14/L14,3)</f>
        <v>1</v>
      </c>
      <c r="N16" s="159">
        <f>ROUND(N14/L14,3)</f>
        <v>0.30599999999999999</v>
      </c>
      <c r="O16" s="159">
        <f>ROUND(O14/L14,3)</f>
        <v>0.20399999999999999</v>
      </c>
      <c r="P16" s="159">
        <f>ROUND(P14/L14,3)</f>
        <v>0.245</v>
      </c>
      <c r="Q16" s="159">
        <f>ROUND(Q14/L14,3)</f>
        <v>0.30599999999999999</v>
      </c>
      <c r="R16" s="159">
        <f>ROUND(R14/L14,3)</f>
        <v>0.20399999999999999</v>
      </c>
      <c r="S16" s="159">
        <f>ROUND(S14/L14,3)</f>
        <v>0.32700000000000001</v>
      </c>
      <c r="T16" s="161"/>
      <c r="U16" s="159">
        <f>ROUND(U14/T14,3)</f>
        <v>0.97799999999999998</v>
      </c>
      <c r="V16" s="159">
        <f>ROUND(V14/T14,3)</f>
        <v>0.39100000000000001</v>
      </c>
      <c r="W16" s="159">
        <f>ROUND(W14/T14,3)</f>
        <v>0.34799999999999998</v>
      </c>
      <c r="X16" s="159">
        <f>ROUND(X14/T14,3)</f>
        <v>0.23899999999999999</v>
      </c>
      <c r="Y16" s="159">
        <f>ROUND(Y14/T14,3)</f>
        <v>0.41299999999999998</v>
      </c>
      <c r="Z16" s="159">
        <f>ROUND(Z14/T14,3)</f>
        <v>0.217</v>
      </c>
      <c r="AA16" s="1209">
        <f>ROUND(AA14/T14,3)</f>
        <v>0.28299999999999997</v>
      </c>
    </row>
    <row r="17" spans="2:27" ht="14.1" customHeight="1" x14ac:dyDescent="0.2">
      <c r="B17" s="1504"/>
      <c r="C17" s="1500" t="s">
        <v>185</v>
      </c>
      <c r="D17" s="476">
        <v>87</v>
      </c>
      <c r="E17" s="162">
        <v>85</v>
      </c>
      <c r="F17" s="162">
        <v>73</v>
      </c>
      <c r="G17" s="162">
        <v>64</v>
      </c>
      <c r="H17" s="162">
        <v>27</v>
      </c>
      <c r="I17" s="162">
        <v>53</v>
      </c>
      <c r="J17" s="162">
        <v>23</v>
      </c>
      <c r="K17" s="162">
        <v>32</v>
      </c>
      <c r="L17" s="467">
        <v>83</v>
      </c>
      <c r="M17" s="162">
        <v>82</v>
      </c>
      <c r="N17" s="162">
        <v>57</v>
      </c>
      <c r="O17" s="162">
        <v>45</v>
      </c>
      <c r="P17" s="162">
        <v>38</v>
      </c>
      <c r="Q17" s="162">
        <v>53</v>
      </c>
      <c r="R17" s="162">
        <v>39</v>
      </c>
      <c r="S17" s="162">
        <v>43</v>
      </c>
      <c r="T17" s="467">
        <v>83</v>
      </c>
      <c r="U17" s="162">
        <v>82</v>
      </c>
      <c r="V17" s="162">
        <v>63</v>
      </c>
      <c r="W17" s="162">
        <v>54</v>
      </c>
      <c r="X17" s="162">
        <v>41</v>
      </c>
      <c r="Y17" s="162">
        <v>54</v>
      </c>
      <c r="Z17" s="162">
        <v>39</v>
      </c>
      <c r="AA17" s="310">
        <v>40</v>
      </c>
    </row>
    <row r="18" spans="2:27" ht="14.1" customHeight="1" x14ac:dyDescent="0.2">
      <c r="B18" s="1504"/>
      <c r="C18" s="1501"/>
      <c r="D18" s="468"/>
      <c r="E18" s="469">
        <f>ROUND(E17/D17,3)</f>
        <v>0.97699999999999998</v>
      </c>
      <c r="F18" s="469">
        <f>ROUND(F17/D17,3)</f>
        <v>0.83899999999999997</v>
      </c>
      <c r="G18" s="469">
        <f>ROUND(G17/D17,3)</f>
        <v>0.73599999999999999</v>
      </c>
      <c r="H18" s="469">
        <f>ROUND(H17/D17,3)</f>
        <v>0.31</v>
      </c>
      <c r="I18" s="469">
        <f>ROUND(I17/D17,3)</f>
        <v>0.60899999999999999</v>
      </c>
      <c r="J18" s="469">
        <f>ROUND(J17/D17,3)</f>
        <v>0.26400000000000001</v>
      </c>
      <c r="K18" s="469">
        <f>ROUND(K17/D17,3)</f>
        <v>0.36799999999999999</v>
      </c>
      <c r="L18" s="470">
        <f>ROUND(L17/D17,3)</f>
        <v>0.95399999999999996</v>
      </c>
      <c r="M18" s="469">
        <f>ROUND(M17/D17,3)</f>
        <v>0.94299999999999995</v>
      </c>
      <c r="N18" s="469">
        <f>ROUND(N17/D17,3)</f>
        <v>0.65500000000000003</v>
      </c>
      <c r="O18" s="469">
        <f>ROUND(O17/D17,3)</f>
        <v>0.51700000000000002</v>
      </c>
      <c r="P18" s="469">
        <f>ROUND(P17/D17,3)</f>
        <v>0.437</v>
      </c>
      <c r="Q18" s="469">
        <f>ROUND(Q17/D17,3)</f>
        <v>0.60899999999999999</v>
      </c>
      <c r="R18" s="469">
        <f>ROUND(R17/D17,3)</f>
        <v>0.44800000000000001</v>
      </c>
      <c r="S18" s="469">
        <f>ROUND(S17/D17,3)</f>
        <v>0.49399999999999999</v>
      </c>
      <c r="T18" s="470">
        <f>ROUND(T17/D17,3)</f>
        <v>0.95399999999999996</v>
      </c>
      <c r="U18" s="469">
        <f>ROUND(U17/D17,3)</f>
        <v>0.94299999999999995</v>
      </c>
      <c r="V18" s="469">
        <f>ROUND(V17/D17,3)</f>
        <v>0.72399999999999998</v>
      </c>
      <c r="W18" s="469">
        <f>ROUND(W17/D17,3)</f>
        <v>0.621</v>
      </c>
      <c r="X18" s="469">
        <f>ROUND(X17/D17,3)</f>
        <v>0.47099999999999997</v>
      </c>
      <c r="Y18" s="469">
        <f>ROUND(Y17/D17,3)</f>
        <v>0.621</v>
      </c>
      <c r="Z18" s="469">
        <f>ROUND(Z17/D17,3)</f>
        <v>0.44800000000000001</v>
      </c>
      <c r="AA18" s="1207">
        <f>ROUND(AA17/D17,3)</f>
        <v>0.46</v>
      </c>
    </row>
    <row r="19" spans="2:27" ht="14.1" customHeight="1" x14ac:dyDescent="0.2">
      <c r="B19" s="1504"/>
      <c r="C19" s="1502"/>
      <c r="D19" s="477"/>
      <c r="E19" s="159"/>
      <c r="F19" s="287"/>
      <c r="G19" s="287"/>
      <c r="H19" s="159"/>
      <c r="I19" s="159"/>
      <c r="J19" s="159"/>
      <c r="K19" s="159"/>
      <c r="L19" s="160"/>
      <c r="M19" s="159">
        <f>ROUND(M17/L17,3)</f>
        <v>0.98799999999999999</v>
      </c>
      <c r="N19" s="159">
        <f>ROUND(N17/L17,3)</f>
        <v>0.68700000000000006</v>
      </c>
      <c r="O19" s="159">
        <f>ROUND(O17/L17,3)</f>
        <v>0.54200000000000004</v>
      </c>
      <c r="P19" s="159">
        <f>ROUND(P17/L17,3)</f>
        <v>0.45800000000000002</v>
      </c>
      <c r="Q19" s="159">
        <f>ROUND(Q17/L17,3)</f>
        <v>0.63900000000000001</v>
      </c>
      <c r="R19" s="159">
        <f>ROUND(R17/L17,3)</f>
        <v>0.47</v>
      </c>
      <c r="S19" s="159">
        <f>ROUND(S17/L17,3)</f>
        <v>0.51800000000000002</v>
      </c>
      <c r="T19" s="161"/>
      <c r="U19" s="159">
        <f>ROUND(U17/T17,3)</f>
        <v>0.98799999999999999</v>
      </c>
      <c r="V19" s="159">
        <f>ROUND(V17/T17,3)</f>
        <v>0.75900000000000001</v>
      </c>
      <c r="W19" s="159">
        <f>ROUND(W17/T17,3)</f>
        <v>0.65100000000000002</v>
      </c>
      <c r="X19" s="159">
        <f>ROUND(X17/T17,3)</f>
        <v>0.49399999999999999</v>
      </c>
      <c r="Y19" s="159">
        <f>ROUND(Y17/T17,3)</f>
        <v>0.65100000000000002</v>
      </c>
      <c r="Z19" s="159">
        <f>ROUND(Z17/T17,3)</f>
        <v>0.47</v>
      </c>
      <c r="AA19" s="1209">
        <f>ROUND(AA17/T17,3)</f>
        <v>0.48199999999999998</v>
      </c>
    </row>
    <row r="20" spans="2:27" ht="14.1" customHeight="1" x14ac:dyDescent="0.2">
      <c r="B20" s="1504"/>
      <c r="C20" s="1507" t="s">
        <v>186</v>
      </c>
      <c r="D20" s="342">
        <v>25</v>
      </c>
      <c r="E20" s="163">
        <v>25</v>
      </c>
      <c r="F20" s="162">
        <v>19</v>
      </c>
      <c r="G20" s="162">
        <v>16</v>
      </c>
      <c r="H20" s="163">
        <v>6</v>
      </c>
      <c r="I20" s="163">
        <v>15</v>
      </c>
      <c r="J20" s="163">
        <v>1</v>
      </c>
      <c r="K20" s="163">
        <v>7</v>
      </c>
      <c r="L20" s="167">
        <v>25</v>
      </c>
      <c r="M20" s="163">
        <v>25</v>
      </c>
      <c r="N20" s="162">
        <v>13</v>
      </c>
      <c r="O20" s="162">
        <v>10</v>
      </c>
      <c r="P20" s="163">
        <v>8</v>
      </c>
      <c r="Q20" s="163">
        <v>10</v>
      </c>
      <c r="R20" s="163">
        <v>3</v>
      </c>
      <c r="S20" s="163">
        <v>7</v>
      </c>
      <c r="T20" s="167">
        <v>23</v>
      </c>
      <c r="U20" s="163">
        <v>23</v>
      </c>
      <c r="V20" s="162">
        <v>14</v>
      </c>
      <c r="W20" s="162">
        <v>12</v>
      </c>
      <c r="X20" s="163">
        <v>6</v>
      </c>
      <c r="Y20" s="163">
        <v>12</v>
      </c>
      <c r="Z20" s="163">
        <v>3</v>
      </c>
      <c r="AA20" s="1125">
        <v>6</v>
      </c>
    </row>
    <row r="21" spans="2:27" ht="14.1" customHeight="1" x14ac:dyDescent="0.2">
      <c r="B21" s="1504"/>
      <c r="C21" s="1501"/>
      <c r="D21" s="468"/>
      <c r="E21" s="469">
        <f>ROUND(E20/D20,3)</f>
        <v>1</v>
      </c>
      <c r="F21" s="469">
        <f>ROUND(F20/D20,3)</f>
        <v>0.76</v>
      </c>
      <c r="G21" s="469">
        <f>ROUND(G20/D20,3)</f>
        <v>0.64</v>
      </c>
      <c r="H21" s="469">
        <f>ROUND(H20/D20,3)</f>
        <v>0.24</v>
      </c>
      <c r="I21" s="469">
        <f>ROUND(I20/D20,3)</f>
        <v>0.6</v>
      </c>
      <c r="J21" s="469">
        <f>ROUND(J20/D20,3)</f>
        <v>0.04</v>
      </c>
      <c r="K21" s="469">
        <f>ROUND(K20/D20,3)</f>
        <v>0.28000000000000003</v>
      </c>
      <c r="L21" s="470">
        <f>ROUND(L20/D20,3)</f>
        <v>1</v>
      </c>
      <c r="M21" s="469">
        <f>ROUND(M20/D20,3)</f>
        <v>1</v>
      </c>
      <c r="N21" s="469">
        <f>ROUND(N20/D20,3)</f>
        <v>0.52</v>
      </c>
      <c r="O21" s="469">
        <f>ROUND(O20/D20,3)</f>
        <v>0.4</v>
      </c>
      <c r="P21" s="469">
        <f>ROUND(P20/D20,3)</f>
        <v>0.32</v>
      </c>
      <c r="Q21" s="469">
        <f>ROUND(Q20/D20,3)</f>
        <v>0.4</v>
      </c>
      <c r="R21" s="469">
        <f>ROUND(R20/D20,3)</f>
        <v>0.12</v>
      </c>
      <c r="S21" s="469">
        <f>ROUND(S20/D20,3)</f>
        <v>0.28000000000000003</v>
      </c>
      <c r="T21" s="470">
        <f>ROUND(T20/D20,3)</f>
        <v>0.92</v>
      </c>
      <c r="U21" s="469">
        <f>ROUND(U20/D20,3)</f>
        <v>0.92</v>
      </c>
      <c r="V21" s="469">
        <f>ROUND(V20/D20,3)</f>
        <v>0.56000000000000005</v>
      </c>
      <c r="W21" s="469">
        <f>ROUND(W20/D20,3)</f>
        <v>0.48</v>
      </c>
      <c r="X21" s="469">
        <f>ROUND(X20/D20,3)</f>
        <v>0.24</v>
      </c>
      <c r="Y21" s="469">
        <f>ROUND(Y20/D20,3)</f>
        <v>0.48</v>
      </c>
      <c r="Z21" s="469">
        <f>ROUND(Z20/D20,3)</f>
        <v>0.12</v>
      </c>
      <c r="AA21" s="1207">
        <f>ROUND(AA20/D20,3)</f>
        <v>0.24</v>
      </c>
    </row>
    <row r="22" spans="2:27" ht="14.1" customHeight="1" x14ac:dyDescent="0.2">
      <c r="B22" s="1504"/>
      <c r="C22" s="1502"/>
      <c r="D22" s="477"/>
      <c r="E22" s="159"/>
      <c r="F22" s="287"/>
      <c r="G22" s="287"/>
      <c r="H22" s="159"/>
      <c r="I22" s="159"/>
      <c r="J22" s="159"/>
      <c r="K22" s="159"/>
      <c r="L22" s="160"/>
      <c r="M22" s="159">
        <f>ROUND(M20/L20,3)</f>
        <v>1</v>
      </c>
      <c r="N22" s="159">
        <f>ROUND(N20/L20,3)</f>
        <v>0.52</v>
      </c>
      <c r="O22" s="159">
        <f>ROUND(O20/L20,3)</f>
        <v>0.4</v>
      </c>
      <c r="P22" s="159">
        <f>ROUND(P20/L20,3)</f>
        <v>0.32</v>
      </c>
      <c r="Q22" s="159">
        <f>ROUND(Q20/L20,3)</f>
        <v>0.4</v>
      </c>
      <c r="R22" s="159">
        <f>ROUND(R20/L20,3)</f>
        <v>0.12</v>
      </c>
      <c r="S22" s="159">
        <f>ROUND(S20/L20,3)</f>
        <v>0.28000000000000003</v>
      </c>
      <c r="T22" s="161"/>
      <c r="U22" s="159">
        <f>ROUND(U20/T20,3)</f>
        <v>1</v>
      </c>
      <c r="V22" s="159">
        <f>ROUND(V20/T20,3)</f>
        <v>0.60899999999999999</v>
      </c>
      <c r="W22" s="159">
        <f>ROUND(W20/T20,3)</f>
        <v>0.52200000000000002</v>
      </c>
      <c r="X22" s="159">
        <f>ROUND(X20/T20,3)</f>
        <v>0.26100000000000001</v>
      </c>
      <c r="Y22" s="159">
        <f>ROUND(Y20/T20,3)</f>
        <v>0.52200000000000002</v>
      </c>
      <c r="Z22" s="159">
        <f>ROUND(Z20/T20,3)</f>
        <v>0.13</v>
      </c>
      <c r="AA22" s="1209">
        <f>ROUND(AA20/T20,3)</f>
        <v>0.26100000000000001</v>
      </c>
    </row>
    <row r="23" spans="2:27" ht="14.1" customHeight="1" x14ac:dyDescent="0.2">
      <c r="B23" s="1504"/>
      <c r="C23" s="1507" t="s">
        <v>187</v>
      </c>
      <c r="D23" s="342">
        <v>82</v>
      </c>
      <c r="E23" s="163">
        <v>75</v>
      </c>
      <c r="F23" s="162">
        <v>65</v>
      </c>
      <c r="G23" s="162">
        <v>54</v>
      </c>
      <c r="H23" s="163">
        <v>19</v>
      </c>
      <c r="I23" s="163">
        <v>47</v>
      </c>
      <c r="J23" s="163">
        <v>7</v>
      </c>
      <c r="K23" s="163">
        <v>24</v>
      </c>
      <c r="L23" s="167">
        <v>74</v>
      </c>
      <c r="M23" s="163">
        <v>71</v>
      </c>
      <c r="N23" s="162">
        <v>44</v>
      </c>
      <c r="O23" s="162">
        <v>33</v>
      </c>
      <c r="P23" s="163">
        <v>27</v>
      </c>
      <c r="Q23" s="163">
        <v>36</v>
      </c>
      <c r="R23" s="163">
        <v>19</v>
      </c>
      <c r="S23" s="163">
        <v>27</v>
      </c>
      <c r="T23" s="167">
        <v>77</v>
      </c>
      <c r="U23" s="163">
        <v>69</v>
      </c>
      <c r="V23" s="162">
        <v>58</v>
      </c>
      <c r="W23" s="162">
        <v>48</v>
      </c>
      <c r="X23" s="163">
        <v>27</v>
      </c>
      <c r="Y23" s="163">
        <v>50</v>
      </c>
      <c r="Z23" s="163">
        <v>21</v>
      </c>
      <c r="AA23" s="1125">
        <v>28</v>
      </c>
    </row>
    <row r="24" spans="2:27" ht="14.1" customHeight="1" x14ac:dyDescent="0.2">
      <c r="B24" s="1504"/>
      <c r="C24" s="1508"/>
      <c r="D24" s="468"/>
      <c r="E24" s="469">
        <f>ROUND(E23/D23,3)</f>
        <v>0.91500000000000004</v>
      </c>
      <c r="F24" s="469">
        <f>ROUND(F23/D23,3)</f>
        <v>0.79300000000000004</v>
      </c>
      <c r="G24" s="469">
        <f>ROUND(G23/D23,3)</f>
        <v>0.65900000000000003</v>
      </c>
      <c r="H24" s="469">
        <f>ROUND(H23/D23,3)</f>
        <v>0.23200000000000001</v>
      </c>
      <c r="I24" s="469">
        <f>ROUND(I23/D23,3)</f>
        <v>0.57299999999999995</v>
      </c>
      <c r="J24" s="469">
        <f>ROUND(J23/D23,3)</f>
        <v>8.5000000000000006E-2</v>
      </c>
      <c r="K24" s="469">
        <f>ROUND(K23/D23,3)</f>
        <v>0.29299999999999998</v>
      </c>
      <c r="L24" s="470">
        <f>ROUND(L23/D23,3)</f>
        <v>0.90200000000000002</v>
      </c>
      <c r="M24" s="469">
        <f>ROUND(M23/D23,3)</f>
        <v>0.86599999999999999</v>
      </c>
      <c r="N24" s="469">
        <f>ROUND(N23/D23,3)</f>
        <v>0.53700000000000003</v>
      </c>
      <c r="O24" s="469">
        <f>ROUND(O23/D23,3)</f>
        <v>0.40200000000000002</v>
      </c>
      <c r="P24" s="469">
        <f>ROUND(P23/D23,3)</f>
        <v>0.32900000000000001</v>
      </c>
      <c r="Q24" s="469">
        <f>ROUND(Q23/D23,3)</f>
        <v>0.439</v>
      </c>
      <c r="R24" s="469">
        <f>ROUND(R23/D23,3)</f>
        <v>0.23200000000000001</v>
      </c>
      <c r="S24" s="469">
        <f>ROUND(S23/D23,3)</f>
        <v>0.32900000000000001</v>
      </c>
      <c r="T24" s="470">
        <f>ROUND(T23/D23,3)</f>
        <v>0.93899999999999995</v>
      </c>
      <c r="U24" s="469">
        <f>ROUND(U23/D23,3)</f>
        <v>0.84099999999999997</v>
      </c>
      <c r="V24" s="469">
        <f>ROUND(V23/D23,3)</f>
        <v>0.70699999999999996</v>
      </c>
      <c r="W24" s="469">
        <f>ROUND(W23/D23,3)</f>
        <v>0.58499999999999996</v>
      </c>
      <c r="X24" s="469">
        <f>ROUND(X23/D23,3)</f>
        <v>0.32900000000000001</v>
      </c>
      <c r="Y24" s="469">
        <f>ROUND(Y23/D23,3)</f>
        <v>0.61</v>
      </c>
      <c r="Z24" s="469">
        <f>ROUND(Z23/D23,3)</f>
        <v>0.25600000000000001</v>
      </c>
      <c r="AA24" s="1207">
        <f>ROUND(AA23/D23,3)</f>
        <v>0.34100000000000003</v>
      </c>
    </row>
    <row r="25" spans="2:27" ht="14.1" customHeight="1" x14ac:dyDescent="0.2">
      <c r="B25" s="1504"/>
      <c r="C25" s="1509"/>
      <c r="D25" s="477"/>
      <c r="E25" s="159"/>
      <c r="F25" s="287"/>
      <c r="G25" s="287"/>
      <c r="H25" s="159"/>
      <c r="I25" s="159"/>
      <c r="J25" s="159"/>
      <c r="K25" s="159"/>
      <c r="L25" s="160"/>
      <c r="M25" s="159">
        <f>ROUND(M23/L23,3)</f>
        <v>0.95899999999999996</v>
      </c>
      <c r="N25" s="159">
        <f>ROUND(N23/L23,3)</f>
        <v>0.59499999999999997</v>
      </c>
      <c r="O25" s="159">
        <f>ROUND(O23/L23,3)</f>
        <v>0.44600000000000001</v>
      </c>
      <c r="P25" s="159">
        <f>ROUND(P23/L23,3)</f>
        <v>0.36499999999999999</v>
      </c>
      <c r="Q25" s="159">
        <f>ROUND(Q23/L23,3)</f>
        <v>0.48599999999999999</v>
      </c>
      <c r="R25" s="159">
        <f>ROUND(R23/L23,3)</f>
        <v>0.25700000000000001</v>
      </c>
      <c r="S25" s="159">
        <f>ROUND(S23/L23,3)</f>
        <v>0.36499999999999999</v>
      </c>
      <c r="T25" s="161"/>
      <c r="U25" s="159">
        <f>ROUND(U23/T23,3)</f>
        <v>0.89600000000000002</v>
      </c>
      <c r="V25" s="159">
        <f>ROUND(V23/T23,3)</f>
        <v>0.753</v>
      </c>
      <c r="W25" s="159">
        <f>ROUND(W23/T23,3)</f>
        <v>0.623</v>
      </c>
      <c r="X25" s="159">
        <f>ROUND(X23/T23,3)</f>
        <v>0.35099999999999998</v>
      </c>
      <c r="Y25" s="159">
        <f>ROUND(Y23/T23,3)</f>
        <v>0.64900000000000002</v>
      </c>
      <c r="Z25" s="159">
        <f>ROUND(Z23/T23,3)</f>
        <v>0.27300000000000002</v>
      </c>
      <c r="AA25" s="1209">
        <f>ROUND(AA23/T23,3)</f>
        <v>0.36399999999999999</v>
      </c>
    </row>
    <row r="26" spans="2:27" ht="14.1" customHeight="1" x14ac:dyDescent="0.2">
      <c r="B26" s="1504"/>
      <c r="C26" s="1500" t="s">
        <v>188</v>
      </c>
      <c r="D26" s="342">
        <v>8</v>
      </c>
      <c r="E26" s="163">
        <v>8</v>
      </c>
      <c r="F26" s="162">
        <v>5</v>
      </c>
      <c r="G26" s="162">
        <v>4</v>
      </c>
      <c r="H26" s="163">
        <v>3</v>
      </c>
      <c r="I26" s="163">
        <v>2</v>
      </c>
      <c r="J26" s="163">
        <v>0</v>
      </c>
      <c r="K26" s="163">
        <v>4</v>
      </c>
      <c r="L26" s="167">
        <v>8</v>
      </c>
      <c r="M26" s="163">
        <v>8</v>
      </c>
      <c r="N26" s="162">
        <v>4</v>
      </c>
      <c r="O26" s="162">
        <v>1</v>
      </c>
      <c r="P26" s="163">
        <v>2</v>
      </c>
      <c r="Q26" s="163">
        <v>2</v>
      </c>
      <c r="R26" s="163">
        <v>2</v>
      </c>
      <c r="S26" s="163">
        <v>4</v>
      </c>
      <c r="T26" s="167">
        <v>8</v>
      </c>
      <c r="U26" s="163">
        <v>8</v>
      </c>
      <c r="V26" s="162">
        <v>5</v>
      </c>
      <c r="W26" s="162">
        <v>4</v>
      </c>
      <c r="X26" s="163">
        <v>3</v>
      </c>
      <c r="Y26" s="163">
        <v>3</v>
      </c>
      <c r="Z26" s="163">
        <v>2</v>
      </c>
      <c r="AA26" s="1125">
        <v>4</v>
      </c>
    </row>
    <row r="27" spans="2:27" ht="13.5" customHeight="1" x14ac:dyDescent="0.2">
      <c r="B27" s="1504"/>
      <c r="C27" s="1501"/>
      <c r="D27" s="468"/>
      <c r="E27" s="469">
        <f>ROUND(E26/D26,3)</f>
        <v>1</v>
      </c>
      <c r="F27" s="469">
        <f>ROUND(F26/D26,3)</f>
        <v>0.625</v>
      </c>
      <c r="G27" s="469">
        <f>ROUND(G26/D26,3)</f>
        <v>0.5</v>
      </c>
      <c r="H27" s="469">
        <f>ROUND(H26/D26,3)</f>
        <v>0.375</v>
      </c>
      <c r="I27" s="469">
        <f>ROUND(I26/D26,3)</f>
        <v>0.25</v>
      </c>
      <c r="J27" s="469">
        <f>ROUND(J26/D26,3)</f>
        <v>0</v>
      </c>
      <c r="K27" s="469">
        <f>ROUND(K26/D26,3)</f>
        <v>0.5</v>
      </c>
      <c r="L27" s="470">
        <f>ROUND(L26/D26,3)</f>
        <v>1</v>
      </c>
      <c r="M27" s="469">
        <f>ROUND(M26/D26,3)</f>
        <v>1</v>
      </c>
      <c r="N27" s="469">
        <f>ROUND(N26/D26,3)</f>
        <v>0.5</v>
      </c>
      <c r="O27" s="469">
        <f>ROUND(O26/D26,3)</f>
        <v>0.125</v>
      </c>
      <c r="P27" s="469">
        <f>ROUND(P26/D26,3)</f>
        <v>0.25</v>
      </c>
      <c r="Q27" s="469">
        <f>ROUND(Q26/D26,3)</f>
        <v>0.25</v>
      </c>
      <c r="R27" s="469">
        <f>ROUND(R26/D26,3)</f>
        <v>0.25</v>
      </c>
      <c r="S27" s="469">
        <f>ROUND(S26/D26,3)</f>
        <v>0.5</v>
      </c>
      <c r="T27" s="470">
        <f>ROUND(T26/D26,3)</f>
        <v>1</v>
      </c>
      <c r="U27" s="469">
        <f>ROUND(U26/D26,3)</f>
        <v>1</v>
      </c>
      <c r="V27" s="469">
        <f>ROUND(V26/D26,3)</f>
        <v>0.625</v>
      </c>
      <c r="W27" s="469">
        <f>ROUND(W26/D26,3)</f>
        <v>0.5</v>
      </c>
      <c r="X27" s="469">
        <f>ROUND(X26/D26,3)</f>
        <v>0.375</v>
      </c>
      <c r="Y27" s="469">
        <f>ROUND(Y26/D26,3)</f>
        <v>0.375</v>
      </c>
      <c r="Z27" s="469">
        <f>ROUND(Z26/D26,3)</f>
        <v>0.25</v>
      </c>
      <c r="AA27" s="1207">
        <f>ROUND(AA26/D26,3)</f>
        <v>0.5</v>
      </c>
    </row>
    <row r="28" spans="2:27" ht="14.1" customHeight="1" x14ac:dyDescent="0.2">
      <c r="B28" s="1504"/>
      <c r="C28" s="1502"/>
      <c r="D28" s="477"/>
      <c r="E28" s="159"/>
      <c r="F28" s="287"/>
      <c r="G28" s="287"/>
      <c r="H28" s="159"/>
      <c r="I28" s="159"/>
      <c r="J28" s="159"/>
      <c r="K28" s="159"/>
      <c r="L28" s="160"/>
      <c r="M28" s="159">
        <f>ROUND(M26/L26,3)</f>
        <v>1</v>
      </c>
      <c r="N28" s="159">
        <f>ROUND(N26/L26,3)</f>
        <v>0.5</v>
      </c>
      <c r="O28" s="159">
        <f>ROUND(O26/L26,3)</f>
        <v>0.125</v>
      </c>
      <c r="P28" s="159">
        <f>ROUND(P26/L26,3)</f>
        <v>0.25</v>
      </c>
      <c r="Q28" s="159">
        <f>ROUND(Q26/L26,3)</f>
        <v>0.25</v>
      </c>
      <c r="R28" s="159">
        <f>ROUND(R26/L26,3)</f>
        <v>0.25</v>
      </c>
      <c r="S28" s="159">
        <f>ROUND(S26/L26,3)</f>
        <v>0.5</v>
      </c>
      <c r="T28" s="161"/>
      <c r="U28" s="159">
        <f>ROUND(U26/T26,3)</f>
        <v>1</v>
      </c>
      <c r="V28" s="159">
        <f>ROUND(V26/T26,3)</f>
        <v>0.625</v>
      </c>
      <c r="W28" s="159">
        <f>ROUND(W26/T26,3)</f>
        <v>0.5</v>
      </c>
      <c r="X28" s="159">
        <f>ROUND(X26/T26,3)</f>
        <v>0.375</v>
      </c>
      <c r="Y28" s="159">
        <f>ROUND(Y26/T26,3)</f>
        <v>0.375</v>
      </c>
      <c r="Z28" s="159">
        <f>ROUND(Z26/T26,3)</f>
        <v>0.25</v>
      </c>
      <c r="AA28" s="1209">
        <f>ROUND(AA26/T26,3)</f>
        <v>0.5</v>
      </c>
    </row>
    <row r="29" spans="2:27" ht="14.1" customHeight="1" x14ac:dyDescent="0.2">
      <c r="B29" s="1504"/>
      <c r="C29" s="1501" t="s">
        <v>189</v>
      </c>
      <c r="D29" s="342">
        <v>176</v>
      </c>
      <c r="E29" s="163">
        <v>162</v>
      </c>
      <c r="F29" s="162">
        <v>158</v>
      </c>
      <c r="G29" s="162">
        <v>145</v>
      </c>
      <c r="H29" s="163">
        <v>75</v>
      </c>
      <c r="I29" s="163">
        <v>136</v>
      </c>
      <c r="J29" s="163">
        <v>23</v>
      </c>
      <c r="K29" s="163">
        <v>56</v>
      </c>
      <c r="L29" s="167">
        <v>156</v>
      </c>
      <c r="M29" s="163">
        <v>146</v>
      </c>
      <c r="N29" s="162">
        <v>113</v>
      </c>
      <c r="O29" s="162">
        <v>93</v>
      </c>
      <c r="P29" s="163">
        <v>72</v>
      </c>
      <c r="Q29" s="163">
        <v>96</v>
      </c>
      <c r="R29" s="163">
        <v>51</v>
      </c>
      <c r="S29" s="163">
        <v>75</v>
      </c>
      <c r="T29" s="167">
        <v>170</v>
      </c>
      <c r="U29" s="163">
        <v>160</v>
      </c>
      <c r="V29" s="162">
        <v>150</v>
      </c>
      <c r="W29" s="162">
        <v>140</v>
      </c>
      <c r="X29" s="163">
        <v>92</v>
      </c>
      <c r="Y29" s="163">
        <v>135</v>
      </c>
      <c r="Z29" s="163">
        <v>60</v>
      </c>
      <c r="AA29" s="1125">
        <v>71</v>
      </c>
    </row>
    <row r="30" spans="2:27" ht="14.1" customHeight="1" x14ac:dyDescent="0.2">
      <c r="B30" s="1504"/>
      <c r="C30" s="1501"/>
      <c r="D30" s="468"/>
      <c r="E30" s="469">
        <f>ROUND(E29/D29,3)</f>
        <v>0.92</v>
      </c>
      <c r="F30" s="469">
        <f>ROUND(F29/D29,3)</f>
        <v>0.89800000000000002</v>
      </c>
      <c r="G30" s="469">
        <f>ROUND(G29/D29,3)</f>
        <v>0.82399999999999995</v>
      </c>
      <c r="H30" s="469">
        <f>ROUND(H29/D29,3)</f>
        <v>0.42599999999999999</v>
      </c>
      <c r="I30" s="469">
        <f>ROUND(I29/D29,3)</f>
        <v>0.77300000000000002</v>
      </c>
      <c r="J30" s="469">
        <f>ROUND(J29/D29,3)</f>
        <v>0.13100000000000001</v>
      </c>
      <c r="K30" s="469">
        <f>ROUND(K29/D29,3)</f>
        <v>0.318</v>
      </c>
      <c r="L30" s="470">
        <f>ROUND(L29/D29,3)</f>
        <v>0.88600000000000001</v>
      </c>
      <c r="M30" s="469">
        <f>ROUND(M29/D29,3)</f>
        <v>0.83</v>
      </c>
      <c r="N30" s="469">
        <f>ROUND(N29/D29,3)</f>
        <v>0.64200000000000002</v>
      </c>
      <c r="O30" s="469">
        <f>ROUND(O29/D29,3)</f>
        <v>0.52800000000000002</v>
      </c>
      <c r="P30" s="469">
        <f>ROUND(P29/D29,3)</f>
        <v>0.40899999999999997</v>
      </c>
      <c r="Q30" s="469">
        <f>ROUND(Q29/D29,3)</f>
        <v>0.54500000000000004</v>
      </c>
      <c r="R30" s="469">
        <f>ROUND(R29/D29,3)</f>
        <v>0.28999999999999998</v>
      </c>
      <c r="S30" s="469">
        <f>ROUND(S29/D29,3)</f>
        <v>0.42599999999999999</v>
      </c>
      <c r="T30" s="470">
        <f>ROUND(T29/D29,3)</f>
        <v>0.96599999999999997</v>
      </c>
      <c r="U30" s="469">
        <f>ROUND(U29/D29,3)</f>
        <v>0.90900000000000003</v>
      </c>
      <c r="V30" s="469">
        <f>ROUND(V29/D29,3)</f>
        <v>0.85199999999999998</v>
      </c>
      <c r="W30" s="469">
        <f>ROUND(W29/D29,3)</f>
        <v>0.79500000000000004</v>
      </c>
      <c r="X30" s="469">
        <f>ROUND(X29/D29,3)</f>
        <v>0.52300000000000002</v>
      </c>
      <c r="Y30" s="469">
        <f>ROUND(Y29/D29,3)</f>
        <v>0.76700000000000002</v>
      </c>
      <c r="Z30" s="469">
        <f>ROUND(Z29/D29,3)</f>
        <v>0.34100000000000003</v>
      </c>
      <c r="AA30" s="1207">
        <f>ROUND(AA29/D29,3)</f>
        <v>0.40300000000000002</v>
      </c>
    </row>
    <row r="31" spans="2:27" ht="14.1" customHeight="1" thickBot="1" x14ac:dyDescent="0.25">
      <c r="B31" s="1505"/>
      <c r="C31" s="1501"/>
      <c r="D31" s="478"/>
      <c r="E31" s="479"/>
      <c r="F31" s="479"/>
      <c r="G31" s="479"/>
      <c r="H31" s="479"/>
      <c r="I31" s="479"/>
      <c r="J31" s="479"/>
      <c r="K31" s="479"/>
      <c r="L31" s="164"/>
      <c r="M31" s="165">
        <f>ROUND(M29/L29,3)</f>
        <v>0.93600000000000005</v>
      </c>
      <c r="N31" s="479">
        <f>ROUND(N29/L29,3)</f>
        <v>0.72399999999999998</v>
      </c>
      <c r="O31" s="479">
        <f>ROUND(O29/L29,3)</f>
        <v>0.59599999999999997</v>
      </c>
      <c r="P31" s="479">
        <f>ROUND(P29/L29,3)</f>
        <v>0.46200000000000002</v>
      </c>
      <c r="Q31" s="479">
        <f>ROUND(Q29/L29,3)</f>
        <v>0.61499999999999999</v>
      </c>
      <c r="R31" s="479">
        <f>ROUND(R29/L29,3)</f>
        <v>0.32700000000000001</v>
      </c>
      <c r="S31" s="165">
        <f>ROUND(S29/L29,3)</f>
        <v>0.48099999999999998</v>
      </c>
      <c r="T31" s="166"/>
      <c r="U31" s="165">
        <f>ROUND(U29/T29,3)</f>
        <v>0.94099999999999995</v>
      </c>
      <c r="V31" s="479">
        <f>ROUND(V29/T29,3)</f>
        <v>0.88200000000000001</v>
      </c>
      <c r="W31" s="479">
        <f>ROUND(W29/T29,3)</f>
        <v>0.82399999999999995</v>
      </c>
      <c r="X31" s="479">
        <f>ROUND(X29/T29,3)</f>
        <v>0.54100000000000004</v>
      </c>
      <c r="Y31" s="479">
        <f>ROUND(Y29/T29,3)</f>
        <v>0.79400000000000004</v>
      </c>
      <c r="Z31" s="479">
        <f>ROUND(Z29/T29,3)</f>
        <v>0.35299999999999998</v>
      </c>
      <c r="AA31" s="1210">
        <f>ROUND(AA29/T29,3)</f>
        <v>0.41799999999999998</v>
      </c>
    </row>
    <row r="32" spans="2:27" ht="14.1" customHeight="1" thickTop="1" x14ac:dyDescent="0.2">
      <c r="B32" s="1503" t="s">
        <v>190</v>
      </c>
      <c r="C32" s="1511" t="s">
        <v>191</v>
      </c>
      <c r="D32" s="342">
        <v>106</v>
      </c>
      <c r="E32" s="163">
        <v>92</v>
      </c>
      <c r="F32" s="162">
        <v>68</v>
      </c>
      <c r="G32" s="162">
        <v>53</v>
      </c>
      <c r="H32" s="163">
        <v>14</v>
      </c>
      <c r="I32" s="163">
        <v>46</v>
      </c>
      <c r="J32" s="163">
        <v>4</v>
      </c>
      <c r="K32" s="163">
        <v>23</v>
      </c>
      <c r="L32" s="167">
        <v>84</v>
      </c>
      <c r="M32" s="163">
        <v>78</v>
      </c>
      <c r="N32" s="162">
        <v>37</v>
      </c>
      <c r="O32" s="162">
        <v>23</v>
      </c>
      <c r="P32" s="163">
        <v>18</v>
      </c>
      <c r="Q32" s="163">
        <v>31</v>
      </c>
      <c r="R32" s="163">
        <v>14</v>
      </c>
      <c r="S32" s="163">
        <v>26</v>
      </c>
      <c r="T32" s="167">
        <v>95</v>
      </c>
      <c r="U32" s="163">
        <v>86</v>
      </c>
      <c r="V32" s="162">
        <v>56</v>
      </c>
      <c r="W32" s="162">
        <v>45</v>
      </c>
      <c r="X32" s="163">
        <v>23</v>
      </c>
      <c r="Y32" s="163">
        <v>46</v>
      </c>
      <c r="Z32" s="163">
        <v>17</v>
      </c>
      <c r="AA32" s="1125">
        <v>24</v>
      </c>
    </row>
    <row r="33" spans="2:27" ht="14.1" customHeight="1" x14ac:dyDescent="0.2">
      <c r="B33" s="1504"/>
      <c r="C33" s="1512"/>
      <c r="D33" s="468"/>
      <c r="E33" s="469">
        <f>ROUND(E32/D32,3)</f>
        <v>0.86799999999999999</v>
      </c>
      <c r="F33" s="469">
        <f>ROUND(F32/D32,3)</f>
        <v>0.64200000000000002</v>
      </c>
      <c r="G33" s="469">
        <f>ROUND(G32/D32,3)</f>
        <v>0.5</v>
      </c>
      <c r="H33" s="469">
        <f>ROUND(H32/D32,3)</f>
        <v>0.13200000000000001</v>
      </c>
      <c r="I33" s="469">
        <f>ROUND(I32/D32,3)</f>
        <v>0.434</v>
      </c>
      <c r="J33" s="469">
        <f>ROUND(J32/D32,3)</f>
        <v>3.7999999999999999E-2</v>
      </c>
      <c r="K33" s="469">
        <f>ROUND(K32/D32,3)</f>
        <v>0.217</v>
      </c>
      <c r="L33" s="470">
        <f>ROUND(L32/D32,3)</f>
        <v>0.79200000000000004</v>
      </c>
      <c r="M33" s="469">
        <f>ROUND(M32/D32,3)</f>
        <v>0.73599999999999999</v>
      </c>
      <c r="N33" s="469">
        <f>ROUND(N32/D32,3)</f>
        <v>0.34899999999999998</v>
      </c>
      <c r="O33" s="469">
        <f>ROUND(O32/D32,3)</f>
        <v>0.217</v>
      </c>
      <c r="P33" s="469">
        <f>ROUND(P32/D32,3)</f>
        <v>0.17</v>
      </c>
      <c r="Q33" s="469">
        <f>ROUND(Q32/D32,3)</f>
        <v>0.29199999999999998</v>
      </c>
      <c r="R33" s="469">
        <f>ROUND(R32/D32,3)</f>
        <v>0.13200000000000001</v>
      </c>
      <c r="S33" s="469">
        <f>ROUND(S32/D32,3)</f>
        <v>0.245</v>
      </c>
      <c r="T33" s="470">
        <f>ROUND(T32/D32,3)</f>
        <v>0.89600000000000002</v>
      </c>
      <c r="U33" s="469">
        <f>ROUND(U32/D32,3)</f>
        <v>0.81100000000000005</v>
      </c>
      <c r="V33" s="469">
        <f>ROUND(V32/D32,3)</f>
        <v>0.52800000000000002</v>
      </c>
      <c r="W33" s="469">
        <f>ROUND(W32/D32,3)</f>
        <v>0.42499999999999999</v>
      </c>
      <c r="X33" s="469">
        <f>ROUND(X32/D32,3)</f>
        <v>0.217</v>
      </c>
      <c r="Y33" s="469">
        <f>ROUND(Y32/D32,3)</f>
        <v>0.434</v>
      </c>
      <c r="Z33" s="469">
        <f>ROUND(Z32/D32,3)</f>
        <v>0.16</v>
      </c>
      <c r="AA33" s="1207">
        <f>ROUND(AA32/D32,3)</f>
        <v>0.22600000000000001</v>
      </c>
    </row>
    <row r="34" spans="2:27" ht="14.1" customHeight="1" x14ac:dyDescent="0.2">
      <c r="B34" s="1504"/>
      <c r="C34" s="1513"/>
      <c r="D34" s="477"/>
      <c r="E34" s="159"/>
      <c r="F34" s="287"/>
      <c r="G34" s="287"/>
      <c r="H34" s="159"/>
      <c r="I34" s="159"/>
      <c r="J34" s="159"/>
      <c r="K34" s="159"/>
      <c r="L34" s="160"/>
      <c r="M34" s="159">
        <f>ROUND(M32/L32,3)</f>
        <v>0.92900000000000005</v>
      </c>
      <c r="N34" s="159">
        <f>ROUND(N32/L32,3)</f>
        <v>0.44</v>
      </c>
      <c r="O34" s="159">
        <f>ROUND(O32/L32,3)</f>
        <v>0.27400000000000002</v>
      </c>
      <c r="P34" s="159">
        <f>ROUND(P32/L32,3)</f>
        <v>0.214</v>
      </c>
      <c r="Q34" s="159">
        <f>ROUND(Q32/L32,3)</f>
        <v>0.36899999999999999</v>
      </c>
      <c r="R34" s="159">
        <f>ROUND(R32/L32,3)</f>
        <v>0.16700000000000001</v>
      </c>
      <c r="S34" s="159">
        <f>ROUND(S32/L32,3)</f>
        <v>0.31</v>
      </c>
      <c r="T34" s="161"/>
      <c r="U34" s="159">
        <f>ROUND(U32/T32,3)</f>
        <v>0.90500000000000003</v>
      </c>
      <c r="V34" s="159">
        <f>ROUND(V32/T32,3)</f>
        <v>0.58899999999999997</v>
      </c>
      <c r="W34" s="159">
        <f>ROUND(W32/T32,3)</f>
        <v>0.47399999999999998</v>
      </c>
      <c r="X34" s="159">
        <f>ROUND(X32/T32,3)</f>
        <v>0.24199999999999999</v>
      </c>
      <c r="Y34" s="159">
        <f>ROUND(Y32/T32,3)</f>
        <v>0.48399999999999999</v>
      </c>
      <c r="Z34" s="159">
        <f>ROUND(Z32/T32,3)</f>
        <v>0.17899999999999999</v>
      </c>
      <c r="AA34" s="1209">
        <f>ROUND(AA32/T32,3)</f>
        <v>0.253</v>
      </c>
    </row>
    <row r="35" spans="2:27" ht="14.1" customHeight="1" x14ac:dyDescent="0.2">
      <c r="B35" s="1504"/>
      <c r="C35" s="1513" t="s">
        <v>192</v>
      </c>
      <c r="D35" s="342">
        <v>171</v>
      </c>
      <c r="E35" s="163">
        <v>163</v>
      </c>
      <c r="F35" s="162">
        <v>130</v>
      </c>
      <c r="G35" s="162">
        <v>119</v>
      </c>
      <c r="H35" s="163">
        <v>36</v>
      </c>
      <c r="I35" s="163">
        <v>110</v>
      </c>
      <c r="J35" s="163">
        <v>6</v>
      </c>
      <c r="K35" s="163">
        <v>42</v>
      </c>
      <c r="L35" s="167">
        <v>166</v>
      </c>
      <c r="M35" s="163">
        <v>160</v>
      </c>
      <c r="N35" s="162">
        <v>87</v>
      </c>
      <c r="O35" s="162">
        <v>65</v>
      </c>
      <c r="P35" s="163">
        <v>47</v>
      </c>
      <c r="Q35" s="163">
        <v>73</v>
      </c>
      <c r="R35" s="163">
        <v>33</v>
      </c>
      <c r="S35" s="163">
        <v>56</v>
      </c>
      <c r="T35" s="167">
        <v>166</v>
      </c>
      <c r="U35" s="163">
        <v>155</v>
      </c>
      <c r="V35" s="162">
        <v>116</v>
      </c>
      <c r="W35" s="162">
        <v>106</v>
      </c>
      <c r="X35" s="163">
        <v>52</v>
      </c>
      <c r="Y35" s="163">
        <v>105</v>
      </c>
      <c r="Z35" s="163">
        <v>36</v>
      </c>
      <c r="AA35" s="1125">
        <v>52</v>
      </c>
    </row>
    <row r="36" spans="2:27" ht="14.1" customHeight="1" x14ac:dyDescent="0.2">
      <c r="B36" s="1504"/>
      <c r="C36" s="1513"/>
      <c r="D36" s="468"/>
      <c r="E36" s="469">
        <f>ROUND(E35/D35,3)</f>
        <v>0.95299999999999996</v>
      </c>
      <c r="F36" s="469">
        <f>ROUND(F35/D35,3)</f>
        <v>0.76</v>
      </c>
      <c r="G36" s="469">
        <f>ROUND(G35/D35,3)</f>
        <v>0.69599999999999995</v>
      </c>
      <c r="H36" s="469">
        <f>ROUND(H35/D35,3)</f>
        <v>0.21099999999999999</v>
      </c>
      <c r="I36" s="469">
        <f>ROUND(I35/D35,3)</f>
        <v>0.64300000000000002</v>
      </c>
      <c r="J36" s="469">
        <f>ROUND(J35/D35,3)</f>
        <v>3.5000000000000003E-2</v>
      </c>
      <c r="K36" s="469">
        <f>ROUND(K35/D35,3)</f>
        <v>0.246</v>
      </c>
      <c r="L36" s="470">
        <f>ROUND(L35/D35,3)</f>
        <v>0.97099999999999997</v>
      </c>
      <c r="M36" s="469">
        <f>ROUND(M35/D35,3)</f>
        <v>0.93600000000000005</v>
      </c>
      <c r="N36" s="469">
        <f>ROUND(N35/D35,3)</f>
        <v>0.50900000000000001</v>
      </c>
      <c r="O36" s="469">
        <f>ROUND(O35/D35,3)</f>
        <v>0.38</v>
      </c>
      <c r="P36" s="469">
        <f>ROUND(P35/D35,3)</f>
        <v>0.27500000000000002</v>
      </c>
      <c r="Q36" s="469">
        <f>ROUND(Q35/D35,3)</f>
        <v>0.42699999999999999</v>
      </c>
      <c r="R36" s="469">
        <f>ROUND(R35/D35,3)</f>
        <v>0.193</v>
      </c>
      <c r="S36" s="469">
        <f>ROUND(S35/D35,3)</f>
        <v>0.32700000000000001</v>
      </c>
      <c r="T36" s="470">
        <f>ROUND(T35/D35,3)</f>
        <v>0.97099999999999997</v>
      </c>
      <c r="U36" s="469">
        <f>ROUND(U35/D35,3)</f>
        <v>0.90600000000000003</v>
      </c>
      <c r="V36" s="469">
        <f>ROUND(V35/D35,3)</f>
        <v>0.67800000000000005</v>
      </c>
      <c r="W36" s="469">
        <f>ROUND(W35/D35,3)</f>
        <v>0.62</v>
      </c>
      <c r="X36" s="469">
        <f>ROUND(X35/D35,3)</f>
        <v>0.30399999999999999</v>
      </c>
      <c r="Y36" s="469">
        <f>ROUND(Y35/D35,3)</f>
        <v>0.61399999999999999</v>
      </c>
      <c r="Z36" s="469">
        <f>ROUND(Z35/D35,3)</f>
        <v>0.21099999999999999</v>
      </c>
      <c r="AA36" s="1207">
        <f>ROUND(AA35/D35,3)</f>
        <v>0.30399999999999999</v>
      </c>
    </row>
    <row r="37" spans="2:27" ht="14.1" customHeight="1" x14ac:dyDescent="0.2">
      <c r="B37" s="1504"/>
      <c r="C37" s="1513"/>
      <c r="D37" s="477"/>
      <c r="E37" s="159"/>
      <c r="F37" s="287"/>
      <c r="G37" s="287"/>
      <c r="H37" s="159"/>
      <c r="I37" s="159"/>
      <c r="J37" s="159"/>
      <c r="K37" s="159"/>
      <c r="L37" s="160"/>
      <c r="M37" s="159">
        <f>ROUND(M35/L35,3)</f>
        <v>0.96399999999999997</v>
      </c>
      <c r="N37" s="159">
        <f>ROUND(N35/L35,3)</f>
        <v>0.52400000000000002</v>
      </c>
      <c r="O37" s="159">
        <f>ROUND(O35/L35,3)</f>
        <v>0.39200000000000002</v>
      </c>
      <c r="P37" s="159">
        <v>0.14000000000000001</v>
      </c>
      <c r="Q37" s="159">
        <f>ROUND(Q35/L35,3)</f>
        <v>0.44</v>
      </c>
      <c r="R37" s="159">
        <f>ROUND(R35/L35,3)</f>
        <v>0.19900000000000001</v>
      </c>
      <c r="S37" s="159">
        <f>ROUND(S35/L35,3)</f>
        <v>0.33700000000000002</v>
      </c>
      <c r="T37" s="161"/>
      <c r="U37" s="159">
        <f>ROUND(U35/T35,3)</f>
        <v>0.93400000000000005</v>
      </c>
      <c r="V37" s="159">
        <f>ROUND(V35/T35,3)</f>
        <v>0.69899999999999995</v>
      </c>
      <c r="W37" s="159">
        <f>ROUND(W35/T35,3)</f>
        <v>0.63900000000000001</v>
      </c>
      <c r="X37" s="159">
        <f>ROUND(X35/T35,3)</f>
        <v>0.313</v>
      </c>
      <c r="Y37" s="159">
        <f>ROUND(Y35/T35,3)</f>
        <v>0.63300000000000001</v>
      </c>
      <c r="Z37" s="159">
        <f>ROUND(Z35/T35,3)</f>
        <v>0.217</v>
      </c>
      <c r="AA37" s="1209">
        <f>ROUND(AA35/T35,3)</f>
        <v>0.313</v>
      </c>
    </row>
    <row r="38" spans="2:27" ht="14.1" customHeight="1" x14ac:dyDescent="0.2">
      <c r="B38" s="1504"/>
      <c r="C38" s="1512" t="s">
        <v>193</v>
      </c>
      <c r="D38" s="342">
        <v>49</v>
      </c>
      <c r="E38" s="163">
        <v>48</v>
      </c>
      <c r="F38" s="162">
        <v>45</v>
      </c>
      <c r="G38" s="162">
        <v>42</v>
      </c>
      <c r="H38" s="163">
        <v>20</v>
      </c>
      <c r="I38" s="163">
        <v>37</v>
      </c>
      <c r="J38" s="163">
        <v>7</v>
      </c>
      <c r="K38" s="163">
        <v>15</v>
      </c>
      <c r="L38" s="167">
        <v>46</v>
      </c>
      <c r="M38" s="163">
        <v>44</v>
      </c>
      <c r="N38" s="162">
        <v>34</v>
      </c>
      <c r="O38" s="162">
        <v>31</v>
      </c>
      <c r="P38" s="163">
        <v>22</v>
      </c>
      <c r="Q38" s="163">
        <v>31</v>
      </c>
      <c r="R38" s="163">
        <v>17</v>
      </c>
      <c r="S38" s="163">
        <v>20</v>
      </c>
      <c r="T38" s="167">
        <v>47</v>
      </c>
      <c r="U38" s="163">
        <v>47</v>
      </c>
      <c r="V38" s="162">
        <v>41</v>
      </c>
      <c r="W38" s="162">
        <v>38</v>
      </c>
      <c r="X38" s="163">
        <v>29</v>
      </c>
      <c r="Y38" s="163">
        <v>38</v>
      </c>
      <c r="Z38" s="163">
        <v>21</v>
      </c>
      <c r="AA38" s="1125">
        <v>20</v>
      </c>
    </row>
    <row r="39" spans="2:27" ht="14.1" customHeight="1" x14ac:dyDescent="0.2">
      <c r="B39" s="1504"/>
      <c r="C39" s="1513"/>
      <c r="D39" s="468"/>
      <c r="E39" s="469">
        <f>ROUND(E38/D38,3)</f>
        <v>0.98</v>
      </c>
      <c r="F39" s="469">
        <f>ROUND(F38/D38,3)</f>
        <v>0.91800000000000004</v>
      </c>
      <c r="G39" s="469">
        <f>ROUND(G38/D38,3)</f>
        <v>0.85699999999999998</v>
      </c>
      <c r="H39" s="469">
        <f>ROUND(H38/D38,3)</f>
        <v>0.40799999999999997</v>
      </c>
      <c r="I39" s="469">
        <f>ROUND(I38/D38,3)</f>
        <v>0.755</v>
      </c>
      <c r="J39" s="469">
        <f>ROUND(J38/D38,3)</f>
        <v>0.14299999999999999</v>
      </c>
      <c r="K39" s="469">
        <f>ROUND(K38/D38,3)</f>
        <v>0.30599999999999999</v>
      </c>
      <c r="L39" s="470">
        <f>ROUND(L38/D38,3)</f>
        <v>0.93899999999999995</v>
      </c>
      <c r="M39" s="469">
        <f>ROUND(M38/D38,3)</f>
        <v>0.89800000000000002</v>
      </c>
      <c r="N39" s="469">
        <f>ROUND(N38/D38,3)</f>
        <v>0.69399999999999995</v>
      </c>
      <c r="O39" s="469">
        <f>ROUND(O38/D38,3)</f>
        <v>0.63300000000000001</v>
      </c>
      <c r="P39" s="469">
        <f>ROUND(P38/D38,3)</f>
        <v>0.44900000000000001</v>
      </c>
      <c r="Q39" s="469">
        <f>ROUND(Q38/D38,3)</f>
        <v>0.63300000000000001</v>
      </c>
      <c r="R39" s="469">
        <f>ROUND(R38/D38,3)</f>
        <v>0.34699999999999998</v>
      </c>
      <c r="S39" s="469">
        <f>ROUND(S38/D38,3)</f>
        <v>0.40799999999999997</v>
      </c>
      <c r="T39" s="470">
        <f>ROUND(T38/D38,3)</f>
        <v>0.95899999999999996</v>
      </c>
      <c r="U39" s="469">
        <f>ROUND(U38/D38,3)</f>
        <v>0.95899999999999996</v>
      </c>
      <c r="V39" s="469">
        <f>ROUND(V38/D38,3)</f>
        <v>0.83699999999999997</v>
      </c>
      <c r="W39" s="469">
        <f>ROUND(W38/D38,3)</f>
        <v>0.77600000000000002</v>
      </c>
      <c r="X39" s="469">
        <f>ROUND(X38/D38,3)</f>
        <v>0.59199999999999997</v>
      </c>
      <c r="Y39" s="469">
        <f>ROUND(Y38/D38,3)</f>
        <v>0.77600000000000002</v>
      </c>
      <c r="Z39" s="469">
        <f>ROUND(Z38/D38,3)</f>
        <v>0.42899999999999999</v>
      </c>
      <c r="AA39" s="1207">
        <f>ROUND(AA38/D38,3)</f>
        <v>0.40799999999999997</v>
      </c>
    </row>
    <row r="40" spans="2:27" ht="14.1" customHeight="1" x14ac:dyDescent="0.2">
      <c r="B40" s="1504"/>
      <c r="C40" s="1513"/>
      <c r="D40" s="477"/>
      <c r="E40" s="159"/>
      <c r="F40" s="287"/>
      <c r="G40" s="287"/>
      <c r="H40" s="159"/>
      <c r="I40" s="159"/>
      <c r="J40" s="159"/>
      <c r="K40" s="159"/>
      <c r="L40" s="160"/>
      <c r="M40" s="159">
        <f>ROUND(M38/L38,3)</f>
        <v>0.95699999999999996</v>
      </c>
      <c r="N40" s="159">
        <f>ROUND(N38/L38,3)</f>
        <v>0.73899999999999999</v>
      </c>
      <c r="O40" s="159">
        <f>ROUND(O38/L38,3)</f>
        <v>0.67400000000000004</v>
      </c>
      <c r="P40" s="159">
        <f>ROUND(P38/L38,3)</f>
        <v>0.47799999999999998</v>
      </c>
      <c r="Q40" s="159">
        <f>ROUND(Q38/L38,3)</f>
        <v>0.67400000000000004</v>
      </c>
      <c r="R40" s="159">
        <f>ROUND(R38/L38,3)</f>
        <v>0.37</v>
      </c>
      <c r="S40" s="159">
        <f>ROUND(S38/L38,3)</f>
        <v>0.435</v>
      </c>
      <c r="T40" s="161"/>
      <c r="U40" s="159">
        <f>ROUND(U38/T38,3)</f>
        <v>1</v>
      </c>
      <c r="V40" s="159">
        <f>ROUND(V38/T38,3)</f>
        <v>0.872</v>
      </c>
      <c r="W40" s="159">
        <f>ROUND(W38/T38,3)</f>
        <v>0.80900000000000005</v>
      </c>
      <c r="X40" s="159">
        <f>ROUND(X38/T38,3)</f>
        <v>0.61699999999999999</v>
      </c>
      <c r="Y40" s="159">
        <f>ROUND(Y38/T38,3)</f>
        <v>0.80900000000000005</v>
      </c>
      <c r="Z40" s="159">
        <f>ROUND(Z38/T38,3)</f>
        <v>0.44700000000000001</v>
      </c>
      <c r="AA40" s="1209">
        <f>ROUND(AA38/T38,3)</f>
        <v>0.42599999999999999</v>
      </c>
    </row>
    <row r="41" spans="2:27" ht="14.1" customHeight="1" x14ac:dyDescent="0.2">
      <c r="B41" s="1504"/>
      <c r="C41" s="1513" t="s">
        <v>194</v>
      </c>
      <c r="D41" s="342">
        <v>38</v>
      </c>
      <c r="E41" s="163">
        <v>38</v>
      </c>
      <c r="F41" s="162">
        <v>37</v>
      </c>
      <c r="G41" s="162">
        <v>36</v>
      </c>
      <c r="H41" s="163">
        <v>23</v>
      </c>
      <c r="I41" s="163">
        <v>34</v>
      </c>
      <c r="J41" s="163">
        <v>9</v>
      </c>
      <c r="K41" s="163">
        <v>16</v>
      </c>
      <c r="L41" s="167">
        <v>38</v>
      </c>
      <c r="M41" s="163">
        <v>38</v>
      </c>
      <c r="N41" s="162">
        <v>30</v>
      </c>
      <c r="O41" s="162">
        <v>25</v>
      </c>
      <c r="P41" s="163">
        <v>27</v>
      </c>
      <c r="Q41" s="163">
        <v>30</v>
      </c>
      <c r="R41" s="163">
        <v>20</v>
      </c>
      <c r="S41" s="163">
        <v>27</v>
      </c>
      <c r="T41" s="167">
        <v>38</v>
      </c>
      <c r="U41" s="163">
        <v>38</v>
      </c>
      <c r="V41" s="162">
        <v>37</v>
      </c>
      <c r="W41" s="162">
        <v>35</v>
      </c>
      <c r="X41" s="163">
        <v>30</v>
      </c>
      <c r="Y41" s="163">
        <v>36</v>
      </c>
      <c r="Z41" s="163">
        <v>21</v>
      </c>
      <c r="AA41" s="1125">
        <v>22</v>
      </c>
    </row>
    <row r="42" spans="2:27" ht="14.1" customHeight="1" x14ac:dyDescent="0.2">
      <c r="B42" s="1504"/>
      <c r="C42" s="1513"/>
      <c r="D42" s="468"/>
      <c r="E42" s="469">
        <f>ROUND(E41/D41,3)</f>
        <v>1</v>
      </c>
      <c r="F42" s="469">
        <f>ROUND(F41/D41,3)</f>
        <v>0.97399999999999998</v>
      </c>
      <c r="G42" s="469">
        <f>ROUND(G41/D41,3)</f>
        <v>0.94699999999999995</v>
      </c>
      <c r="H42" s="469">
        <f>ROUND(H41/D41,3)</f>
        <v>0.60499999999999998</v>
      </c>
      <c r="I42" s="469">
        <f>ROUND(I41/D41,3)</f>
        <v>0.89500000000000002</v>
      </c>
      <c r="J42" s="469">
        <f>ROUND(J41/D41,3)</f>
        <v>0.23699999999999999</v>
      </c>
      <c r="K42" s="469">
        <f>ROUND(K41/D41,3)</f>
        <v>0.42099999999999999</v>
      </c>
      <c r="L42" s="470">
        <f>ROUND(L41/D41,3)</f>
        <v>1</v>
      </c>
      <c r="M42" s="469">
        <f>ROUND(M41/D41,3)</f>
        <v>1</v>
      </c>
      <c r="N42" s="469">
        <f>ROUND(N41/D41,3)</f>
        <v>0.78900000000000003</v>
      </c>
      <c r="O42" s="469">
        <f>ROUND(O41/D41,3)</f>
        <v>0.65800000000000003</v>
      </c>
      <c r="P42" s="469">
        <f>ROUND(P41/D41,3)</f>
        <v>0.71099999999999997</v>
      </c>
      <c r="Q42" s="469">
        <f>ROUND(Q41/D41,3)</f>
        <v>0.78900000000000003</v>
      </c>
      <c r="R42" s="469">
        <f>ROUND(R41/D41,3)</f>
        <v>0.52600000000000002</v>
      </c>
      <c r="S42" s="469">
        <f>ROUND(S41/D41,3)</f>
        <v>0.71099999999999997</v>
      </c>
      <c r="T42" s="470">
        <f>ROUND(T41/D41,3)</f>
        <v>1</v>
      </c>
      <c r="U42" s="469">
        <f>ROUND(U41/D41,3)</f>
        <v>1</v>
      </c>
      <c r="V42" s="469">
        <f>ROUND(V41/D41,3)</f>
        <v>0.97399999999999998</v>
      </c>
      <c r="W42" s="469">
        <f>ROUND(W41/D41,3)</f>
        <v>0.92100000000000004</v>
      </c>
      <c r="X42" s="469">
        <f>ROUND(X41/D41,3)</f>
        <v>0.78900000000000003</v>
      </c>
      <c r="Y42" s="469">
        <f>ROUND(Y41/D41,3)</f>
        <v>0.94699999999999995</v>
      </c>
      <c r="Z42" s="469">
        <f>ROUND(Z41/D41,3)</f>
        <v>0.55300000000000005</v>
      </c>
      <c r="AA42" s="1207">
        <f>ROUND(AA41/D41,3)</f>
        <v>0.57899999999999996</v>
      </c>
    </row>
    <row r="43" spans="2:27" ht="14.1" customHeight="1" x14ac:dyDescent="0.2">
      <c r="B43" s="1504"/>
      <c r="C43" s="1513"/>
      <c r="D43" s="477"/>
      <c r="E43" s="159"/>
      <c r="F43" s="287"/>
      <c r="G43" s="287"/>
      <c r="H43" s="159"/>
      <c r="I43" s="159"/>
      <c r="J43" s="159"/>
      <c r="K43" s="159"/>
      <c r="L43" s="160"/>
      <c r="M43" s="159">
        <f>ROUND(M41/L41,3)</f>
        <v>1</v>
      </c>
      <c r="N43" s="159">
        <f>ROUND(N41/L41,3)</f>
        <v>0.78900000000000003</v>
      </c>
      <c r="O43" s="159">
        <f>ROUND(O41/L41,3)</f>
        <v>0.65800000000000003</v>
      </c>
      <c r="P43" s="159">
        <f>ROUND(P41/L41,3)</f>
        <v>0.71099999999999997</v>
      </c>
      <c r="Q43" s="159">
        <f>ROUND(Q41/L41,3)</f>
        <v>0.78900000000000003</v>
      </c>
      <c r="R43" s="159">
        <f>ROUND(R41/L41,3)</f>
        <v>0.52600000000000002</v>
      </c>
      <c r="S43" s="159">
        <f>ROUND(S41/L41,3)</f>
        <v>0.71099999999999997</v>
      </c>
      <c r="T43" s="161"/>
      <c r="U43" s="159">
        <f>ROUND(U41/T41,3)</f>
        <v>1</v>
      </c>
      <c r="V43" s="159">
        <f>ROUND(V41/T41,3)</f>
        <v>0.97399999999999998</v>
      </c>
      <c r="W43" s="159">
        <f>ROUND(W41/T41,3)</f>
        <v>0.92100000000000004</v>
      </c>
      <c r="X43" s="159">
        <f>ROUND(X41/T41,3)</f>
        <v>0.78900000000000003</v>
      </c>
      <c r="Y43" s="159">
        <f>ROUND(Y41/T41,3)</f>
        <v>0.94699999999999995</v>
      </c>
      <c r="Z43" s="159">
        <f>ROUND(Z41/T41,3)</f>
        <v>0.55300000000000005</v>
      </c>
      <c r="AA43" s="1209">
        <f>ROUND(AA41/T41,3)</f>
        <v>0.57899999999999996</v>
      </c>
    </row>
    <row r="44" spans="2:27" ht="14.1" customHeight="1" x14ac:dyDescent="0.2">
      <c r="B44" s="1504"/>
      <c r="C44" s="1513" t="s">
        <v>195</v>
      </c>
      <c r="D44" s="342">
        <v>33</v>
      </c>
      <c r="E44" s="163">
        <v>33</v>
      </c>
      <c r="F44" s="162">
        <v>32</v>
      </c>
      <c r="G44" s="162">
        <v>26</v>
      </c>
      <c r="H44" s="163">
        <v>18</v>
      </c>
      <c r="I44" s="163">
        <v>23</v>
      </c>
      <c r="J44" s="163">
        <v>11</v>
      </c>
      <c r="K44" s="163">
        <v>19</v>
      </c>
      <c r="L44" s="167">
        <v>32</v>
      </c>
      <c r="M44" s="163">
        <v>32</v>
      </c>
      <c r="N44" s="162">
        <v>31</v>
      </c>
      <c r="O44" s="162">
        <v>25</v>
      </c>
      <c r="P44" s="163">
        <v>21</v>
      </c>
      <c r="Q44" s="163">
        <v>23</v>
      </c>
      <c r="R44" s="163">
        <v>18</v>
      </c>
      <c r="S44" s="163">
        <v>23</v>
      </c>
      <c r="T44" s="167">
        <v>32</v>
      </c>
      <c r="U44" s="163">
        <v>32</v>
      </c>
      <c r="V44" s="162">
        <v>29</v>
      </c>
      <c r="W44" s="162">
        <v>23</v>
      </c>
      <c r="X44" s="163">
        <v>20</v>
      </c>
      <c r="Y44" s="163">
        <v>23</v>
      </c>
      <c r="Z44" s="163">
        <v>17</v>
      </c>
      <c r="AA44" s="1125">
        <v>24</v>
      </c>
    </row>
    <row r="45" spans="2:27" ht="14.1" customHeight="1" x14ac:dyDescent="0.2">
      <c r="B45" s="1504"/>
      <c r="C45" s="1514"/>
      <c r="D45" s="468"/>
      <c r="E45" s="469">
        <f>ROUND(E44/D44,3)</f>
        <v>1</v>
      </c>
      <c r="F45" s="469">
        <f>ROUND(F44/D44,3)</f>
        <v>0.97</v>
      </c>
      <c r="G45" s="469">
        <f>ROUND(G44/D44,3)</f>
        <v>0.78800000000000003</v>
      </c>
      <c r="H45" s="469">
        <f>ROUND(H44/D44,3)</f>
        <v>0.54500000000000004</v>
      </c>
      <c r="I45" s="469">
        <f>ROUND(I44/D44,3)</f>
        <v>0.69699999999999995</v>
      </c>
      <c r="J45" s="469">
        <f>ROUND(J44/D44,3)</f>
        <v>0.33300000000000002</v>
      </c>
      <c r="K45" s="469">
        <f>ROUND(K44/D44,3)</f>
        <v>0.57599999999999996</v>
      </c>
      <c r="L45" s="470">
        <f>ROUND(L44/D44,3)</f>
        <v>0.97</v>
      </c>
      <c r="M45" s="469">
        <f>ROUND(M44/D44,3)</f>
        <v>0.97</v>
      </c>
      <c r="N45" s="469">
        <f>ROUND(N44/D44,3)</f>
        <v>0.93899999999999995</v>
      </c>
      <c r="O45" s="469">
        <f>ROUND(O44/D44,3)</f>
        <v>0.75800000000000001</v>
      </c>
      <c r="P45" s="469">
        <f>ROUND(P44/D44,3)</f>
        <v>0.63600000000000001</v>
      </c>
      <c r="Q45" s="469">
        <f>ROUND(Q44/D44,3)</f>
        <v>0.69699999999999995</v>
      </c>
      <c r="R45" s="469">
        <f>ROUND(R44/D44,3)</f>
        <v>0.54500000000000004</v>
      </c>
      <c r="S45" s="469">
        <f>ROUND(S44/D44,3)</f>
        <v>0.69699999999999995</v>
      </c>
      <c r="T45" s="470">
        <f>ROUND(T44/D44,3)</f>
        <v>0.97</v>
      </c>
      <c r="U45" s="469">
        <f>ROUND(U44/D44,3)</f>
        <v>0.97</v>
      </c>
      <c r="V45" s="469">
        <f>ROUND(V44/D44,3)</f>
        <v>0.879</v>
      </c>
      <c r="W45" s="469">
        <f>ROUND(W44/D44,3)</f>
        <v>0.69699999999999995</v>
      </c>
      <c r="X45" s="469">
        <f>ROUND(X44/D44,3)</f>
        <v>0.60599999999999998</v>
      </c>
      <c r="Y45" s="469">
        <f>ROUND(Y44/D44,3)</f>
        <v>0.69699999999999995</v>
      </c>
      <c r="Z45" s="469">
        <f>ROUND(Z44/D44,3)</f>
        <v>0.51500000000000001</v>
      </c>
      <c r="AA45" s="1207">
        <f>ROUND(AA44/D44,3)</f>
        <v>0.72699999999999998</v>
      </c>
    </row>
    <row r="46" spans="2:27" ht="14.1" customHeight="1" x14ac:dyDescent="0.2">
      <c r="B46" s="1504"/>
      <c r="C46" s="1514"/>
      <c r="D46" s="477"/>
      <c r="E46" s="159"/>
      <c r="F46" s="287"/>
      <c r="G46" s="287"/>
      <c r="H46" s="159"/>
      <c r="I46" s="159"/>
      <c r="J46" s="159"/>
      <c r="K46" s="159"/>
      <c r="L46" s="160"/>
      <c r="M46" s="159">
        <f>ROUND(M44/L44,3)</f>
        <v>1</v>
      </c>
      <c r="N46" s="159">
        <f>ROUND(N44/L44,3)</f>
        <v>0.96899999999999997</v>
      </c>
      <c r="O46" s="159">
        <f>ROUND(O44/L44,3)</f>
        <v>0.78100000000000003</v>
      </c>
      <c r="P46" s="159">
        <f>ROUND(P44/L44,3)</f>
        <v>0.65600000000000003</v>
      </c>
      <c r="Q46" s="159">
        <f>ROUND(Q44/L44,3)</f>
        <v>0.71899999999999997</v>
      </c>
      <c r="R46" s="159">
        <f>ROUND(R44/L44,3)</f>
        <v>0.56299999999999994</v>
      </c>
      <c r="S46" s="159">
        <f>ROUND(S44/L44,3)</f>
        <v>0.71899999999999997</v>
      </c>
      <c r="T46" s="161"/>
      <c r="U46" s="159">
        <f>ROUND(U44/T44,3)</f>
        <v>1</v>
      </c>
      <c r="V46" s="159">
        <f>ROUND(V44/T44,3)</f>
        <v>0.90600000000000003</v>
      </c>
      <c r="W46" s="159">
        <f>ROUND(W44/T44,3)</f>
        <v>0.71899999999999997</v>
      </c>
      <c r="X46" s="159">
        <f>ROUND(X44/T44,3)</f>
        <v>0.625</v>
      </c>
      <c r="Y46" s="159">
        <f>ROUND(Y44/T44,3)</f>
        <v>0.71899999999999997</v>
      </c>
      <c r="Z46" s="159">
        <f>ROUND(Z44/T44,3)</f>
        <v>0.53100000000000003</v>
      </c>
      <c r="AA46" s="1209">
        <f>ROUND(AA44/T44,3)</f>
        <v>0.75</v>
      </c>
    </row>
    <row r="47" spans="2:27" ht="14.1" customHeight="1" x14ac:dyDescent="0.2">
      <c r="B47" s="1504"/>
      <c r="C47" s="1513" t="s">
        <v>196</v>
      </c>
      <c r="D47" s="342">
        <v>30</v>
      </c>
      <c r="E47" s="163">
        <v>30</v>
      </c>
      <c r="F47" s="162">
        <v>30</v>
      </c>
      <c r="G47" s="162">
        <v>27</v>
      </c>
      <c r="H47" s="163">
        <v>23</v>
      </c>
      <c r="I47" s="163">
        <v>21</v>
      </c>
      <c r="J47" s="163">
        <v>17</v>
      </c>
      <c r="K47" s="163">
        <v>18</v>
      </c>
      <c r="L47" s="167">
        <v>29</v>
      </c>
      <c r="M47" s="163">
        <v>29</v>
      </c>
      <c r="N47" s="162">
        <v>27</v>
      </c>
      <c r="O47" s="162">
        <v>23</v>
      </c>
      <c r="P47" s="163">
        <v>24</v>
      </c>
      <c r="Q47" s="163">
        <v>24</v>
      </c>
      <c r="R47" s="163">
        <v>22</v>
      </c>
      <c r="S47" s="163">
        <v>20</v>
      </c>
      <c r="T47" s="167">
        <v>29</v>
      </c>
      <c r="U47" s="163">
        <v>29</v>
      </c>
      <c r="V47" s="162">
        <v>29</v>
      </c>
      <c r="W47" s="162">
        <v>27</v>
      </c>
      <c r="X47" s="163">
        <v>26</v>
      </c>
      <c r="Y47" s="163">
        <v>25</v>
      </c>
      <c r="Z47" s="163">
        <v>23</v>
      </c>
      <c r="AA47" s="1125">
        <v>20</v>
      </c>
    </row>
    <row r="48" spans="2:27" ht="14.1" customHeight="1" x14ac:dyDescent="0.2">
      <c r="B48" s="1504"/>
      <c r="C48" s="1514"/>
      <c r="D48" s="468"/>
      <c r="E48" s="469">
        <f>ROUND(E47/D47,3)</f>
        <v>1</v>
      </c>
      <c r="F48" s="469">
        <f>ROUND(F47/D47,3)</f>
        <v>1</v>
      </c>
      <c r="G48" s="469">
        <f>ROUND(G47/D47,3)</f>
        <v>0.9</v>
      </c>
      <c r="H48" s="469">
        <f>ROUND(H47/D47,3)</f>
        <v>0.76700000000000002</v>
      </c>
      <c r="I48" s="469">
        <f>ROUND(I47/D47,3)</f>
        <v>0.7</v>
      </c>
      <c r="J48" s="469">
        <f>ROUND(J47/D47,3)</f>
        <v>0.56699999999999995</v>
      </c>
      <c r="K48" s="469">
        <f>ROUND(K47/D47,3)</f>
        <v>0.6</v>
      </c>
      <c r="L48" s="470">
        <f>ROUND(L47/D47,3)</f>
        <v>0.96699999999999997</v>
      </c>
      <c r="M48" s="469">
        <f>ROUND(M47/D47,3)</f>
        <v>0.96699999999999997</v>
      </c>
      <c r="N48" s="469">
        <f>ROUND(N47/D47,3)</f>
        <v>0.9</v>
      </c>
      <c r="O48" s="469">
        <f>ROUND(O47/D47,3)</f>
        <v>0.76700000000000002</v>
      </c>
      <c r="P48" s="469">
        <f>ROUND(P47/D47,3)</f>
        <v>0.8</v>
      </c>
      <c r="Q48" s="469">
        <f>ROUND(Q47/D47,3)</f>
        <v>0.8</v>
      </c>
      <c r="R48" s="469">
        <f>ROUND(R47/D47,3)</f>
        <v>0.73299999999999998</v>
      </c>
      <c r="S48" s="469">
        <f>ROUND(S47/D47,3)</f>
        <v>0.66700000000000004</v>
      </c>
      <c r="T48" s="470">
        <f>ROUND(T47/D47,3)</f>
        <v>0.96699999999999997</v>
      </c>
      <c r="U48" s="469">
        <f>ROUND(U47/D47,3)</f>
        <v>0.96699999999999997</v>
      </c>
      <c r="V48" s="469">
        <f>ROUND(V47/D47,3)</f>
        <v>0.96699999999999997</v>
      </c>
      <c r="W48" s="469">
        <f>ROUND(W47/D47,3)</f>
        <v>0.9</v>
      </c>
      <c r="X48" s="469">
        <f>ROUND(X47/D47,3)</f>
        <v>0.86699999999999999</v>
      </c>
      <c r="Y48" s="469">
        <f>ROUND(Y47/D47,3)</f>
        <v>0.83299999999999996</v>
      </c>
      <c r="Z48" s="469">
        <f>ROUND(Z47/D47,3)</f>
        <v>0.76700000000000002</v>
      </c>
      <c r="AA48" s="1207">
        <f>ROUND(AA47/D47,3)</f>
        <v>0.66700000000000004</v>
      </c>
    </row>
    <row r="49" spans="2:27" ht="14.1" customHeight="1" thickBot="1" x14ac:dyDescent="0.25">
      <c r="B49" s="1504"/>
      <c r="C49" s="1515"/>
      <c r="D49" s="478"/>
      <c r="E49" s="479"/>
      <c r="F49" s="479"/>
      <c r="G49" s="479"/>
      <c r="H49" s="479"/>
      <c r="I49" s="479"/>
      <c r="J49" s="479"/>
      <c r="K49" s="479"/>
      <c r="L49" s="164"/>
      <c r="M49" s="165">
        <f>ROUND(M47/L47,3)</f>
        <v>1</v>
      </c>
      <c r="N49" s="479">
        <f>ROUND(N47/L47,3)</f>
        <v>0.93100000000000005</v>
      </c>
      <c r="O49" s="479">
        <f>ROUND(O47/L47,3)</f>
        <v>0.79300000000000004</v>
      </c>
      <c r="P49" s="479">
        <f>ROUND(P47/L47,3)</f>
        <v>0.82799999999999996</v>
      </c>
      <c r="Q49" s="479">
        <f>ROUND(Q47/L47,3)</f>
        <v>0.82799999999999996</v>
      </c>
      <c r="R49" s="479">
        <f>ROUND(R47/L47,3)</f>
        <v>0.75900000000000001</v>
      </c>
      <c r="S49" s="165">
        <f>ROUND(S47/L47,3)</f>
        <v>0.69</v>
      </c>
      <c r="T49" s="166"/>
      <c r="U49" s="165">
        <f>ROUND(U47/T47,3)</f>
        <v>1</v>
      </c>
      <c r="V49" s="479">
        <f>ROUND(V47/T47,3)</f>
        <v>1</v>
      </c>
      <c r="W49" s="479">
        <f>ROUND(W47/T47,3)</f>
        <v>0.93100000000000005</v>
      </c>
      <c r="X49" s="479">
        <f>ROUND(X47/T47,3)</f>
        <v>0.89700000000000002</v>
      </c>
      <c r="Y49" s="479">
        <f>ROUND(Y47/T47,3)</f>
        <v>0.86199999999999999</v>
      </c>
      <c r="Z49" s="479">
        <f>ROUND(Z47/T47,3)</f>
        <v>0.79300000000000004</v>
      </c>
      <c r="AA49" s="1210">
        <f>ROUND(AA47/T47,3)</f>
        <v>0.69</v>
      </c>
    </row>
    <row r="50" spans="2:27" ht="14.1" customHeight="1" thickTop="1" x14ac:dyDescent="0.2">
      <c r="B50" s="1504"/>
      <c r="C50" s="44" t="s">
        <v>197</v>
      </c>
      <c r="D50" s="167">
        <f>D35+D38+D41+D44</f>
        <v>291</v>
      </c>
      <c r="E50" s="163">
        <f>E35+E38+E41+E44</f>
        <v>282</v>
      </c>
      <c r="F50" s="163">
        <f>F35+F38+F41+F44</f>
        <v>244</v>
      </c>
      <c r="G50" s="163">
        <f>G35+G38+G41+G44</f>
        <v>223</v>
      </c>
      <c r="H50" s="163">
        <f t="shared" ref="H50:T50" si="6">H35+H38+H41+H44</f>
        <v>97</v>
      </c>
      <c r="I50" s="163">
        <f>I35+I38+I41+I44</f>
        <v>204</v>
      </c>
      <c r="J50" s="163">
        <f>J35+J38+J41+J44</f>
        <v>33</v>
      </c>
      <c r="K50" s="163">
        <f t="shared" si="6"/>
        <v>92</v>
      </c>
      <c r="L50" s="167">
        <f t="shared" si="6"/>
        <v>282</v>
      </c>
      <c r="M50" s="163">
        <f t="shared" si="6"/>
        <v>274</v>
      </c>
      <c r="N50" s="163">
        <f>N35+N38+N41+N44</f>
        <v>182</v>
      </c>
      <c r="O50" s="163">
        <f>O35+O38+O41+O44</f>
        <v>146</v>
      </c>
      <c r="P50" s="163">
        <f>P35+P38+P41+P44</f>
        <v>117</v>
      </c>
      <c r="Q50" s="163">
        <f>Q35+Q38+Q41+Q44</f>
        <v>157</v>
      </c>
      <c r="R50" s="163">
        <f>R35+R38+R41+R44</f>
        <v>88</v>
      </c>
      <c r="S50" s="163">
        <f t="shared" si="6"/>
        <v>126</v>
      </c>
      <c r="T50" s="167">
        <f t="shared" si="6"/>
        <v>283</v>
      </c>
      <c r="U50" s="163">
        <f t="shared" ref="U50:AA50" si="7">U35+U38+U41+U44</f>
        <v>272</v>
      </c>
      <c r="V50" s="163">
        <f t="shared" si="7"/>
        <v>223</v>
      </c>
      <c r="W50" s="163">
        <f t="shared" si="7"/>
        <v>202</v>
      </c>
      <c r="X50" s="163">
        <f t="shared" si="7"/>
        <v>131</v>
      </c>
      <c r="Y50" s="163">
        <f t="shared" si="7"/>
        <v>202</v>
      </c>
      <c r="Z50" s="163">
        <f t="shared" si="7"/>
        <v>95</v>
      </c>
      <c r="AA50" s="1125">
        <f t="shared" si="7"/>
        <v>118</v>
      </c>
    </row>
    <row r="51" spans="2:27" ht="14.1" customHeight="1" x14ac:dyDescent="0.2">
      <c r="B51" s="1504"/>
      <c r="C51" s="42" t="s">
        <v>198</v>
      </c>
      <c r="D51" s="468"/>
      <c r="E51" s="469">
        <f>ROUND(E50/D50,3)</f>
        <v>0.96899999999999997</v>
      </c>
      <c r="F51" s="469">
        <f>ROUND(F50/D50,3)</f>
        <v>0.83799999999999997</v>
      </c>
      <c r="G51" s="469">
        <f>ROUND(G50/D50,3)</f>
        <v>0.76600000000000001</v>
      </c>
      <c r="H51" s="469">
        <f>ROUND(H50/D50,3)</f>
        <v>0.33300000000000002</v>
      </c>
      <c r="I51" s="469">
        <f>ROUND(I50/D50,3)</f>
        <v>0.70099999999999996</v>
      </c>
      <c r="J51" s="469">
        <f>ROUND(J50/D50,3)</f>
        <v>0.113</v>
      </c>
      <c r="K51" s="469">
        <f>ROUND(K50/D50,3)</f>
        <v>0.316</v>
      </c>
      <c r="L51" s="470">
        <f>ROUND(L50/D50,3)</f>
        <v>0.96899999999999997</v>
      </c>
      <c r="M51" s="469">
        <f>ROUND(M50/D50,3)</f>
        <v>0.94199999999999995</v>
      </c>
      <c r="N51" s="469">
        <f>ROUND(N50/D50,3)</f>
        <v>0.625</v>
      </c>
      <c r="O51" s="469">
        <f>ROUND(O50/D50,3)</f>
        <v>0.502</v>
      </c>
      <c r="P51" s="469">
        <f>ROUND(P50/D50,3)</f>
        <v>0.40200000000000002</v>
      </c>
      <c r="Q51" s="469">
        <f>ROUND(Q50/D50,3)</f>
        <v>0.54</v>
      </c>
      <c r="R51" s="469">
        <f>ROUND(R50/D50,3)</f>
        <v>0.30199999999999999</v>
      </c>
      <c r="S51" s="469">
        <f>ROUND(S50/D50,3)</f>
        <v>0.433</v>
      </c>
      <c r="T51" s="470">
        <f>ROUND(T50/D50,3)</f>
        <v>0.97299999999999998</v>
      </c>
      <c r="U51" s="469">
        <f>ROUND(U50/D50,3)</f>
        <v>0.93500000000000005</v>
      </c>
      <c r="V51" s="469">
        <f>ROUND(V50/D50,3)</f>
        <v>0.76600000000000001</v>
      </c>
      <c r="W51" s="469">
        <f>ROUND(W50/D50,3)</f>
        <v>0.69399999999999995</v>
      </c>
      <c r="X51" s="469">
        <f>ROUND(X50/D50,3)</f>
        <v>0.45</v>
      </c>
      <c r="Y51" s="469">
        <f>ROUND(Y50/D50,3)</f>
        <v>0.69399999999999995</v>
      </c>
      <c r="Z51" s="469">
        <f>ROUND(Z50/D50,3)</f>
        <v>0.32600000000000001</v>
      </c>
      <c r="AA51" s="1207">
        <f>ROUND(AA50/D50,3)</f>
        <v>0.40500000000000003</v>
      </c>
    </row>
    <row r="52" spans="2:27" ht="14.1" customHeight="1" x14ac:dyDescent="0.2">
      <c r="B52" s="1504"/>
      <c r="C52" s="6"/>
      <c r="D52" s="477"/>
      <c r="E52" s="159"/>
      <c r="F52" s="159"/>
      <c r="G52" s="159"/>
      <c r="H52" s="159"/>
      <c r="I52" s="159"/>
      <c r="J52" s="159"/>
      <c r="K52" s="159"/>
      <c r="L52" s="160"/>
      <c r="M52" s="159">
        <f>ROUND(M50/L50,3)</f>
        <v>0.97199999999999998</v>
      </c>
      <c r="N52" s="159">
        <f>ROUND(N50/L50,3)</f>
        <v>0.64500000000000002</v>
      </c>
      <c r="O52" s="159">
        <f>ROUND(O50/L50,3)</f>
        <v>0.51800000000000002</v>
      </c>
      <c r="P52" s="159">
        <f>ROUND(P50/L50,3)</f>
        <v>0.41499999999999998</v>
      </c>
      <c r="Q52" s="159">
        <f>ROUND(Q50/L50,3)</f>
        <v>0.55700000000000005</v>
      </c>
      <c r="R52" s="159">
        <f>ROUND(R50/L50,3)</f>
        <v>0.312</v>
      </c>
      <c r="S52" s="159">
        <f>ROUND(S50/L50,3)</f>
        <v>0.44700000000000001</v>
      </c>
      <c r="T52" s="161"/>
      <c r="U52" s="159">
        <f>ROUND(U50/T50,3)</f>
        <v>0.96099999999999997</v>
      </c>
      <c r="V52" s="159">
        <f>ROUND(V50/T50,3)</f>
        <v>0.78800000000000003</v>
      </c>
      <c r="W52" s="159">
        <f>ROUND(W50/T50,3)</f>
        <v>0.71399999999999997</v>
      </c>
      <c r="X52" s="159">
        <f>ROUND(X50/T50,3)</f>
        <v>0.46300000000000002</v>
      </c>
      <c r="Y52" s="159">
        <f>ROUND(Y50/T50,3)</f>
        <v>0.71399999999999997</v>
      </c>
      <c r="Z52" s="159">
        <f>ROUND(Z50/T50,3)</f>
        <v>0.33600000000000002</v>
      </c>
      <c r="AA52" s="1209">
        <f>ROUND(AA50/T50,3)</f>
        <v>0.41699999999999998</v>
      </c>
    </row>
    <row r="53" spans="2:27" ht="14.1" customHeight="1" x14ac:dyDescent="0.2">
      <c r="B53" s="1504"/>
      <c r="C53" s="5" t="s">
        <v>197</v>
      </c>
      <c r="D53" s="167">
        <f>D38+D41+D44+D47</f>
        <v>150</v>
      </c>
      <c r="E53" s="163">
        <f t="shared" ref="E53:AA53" si="8">E38+E41+E44+E47</f>
        <v>149</v>
      </c>
      <c r="F53" s="163">
        <f t="shared" si="8"/>
        <v>144</v>
      </c>
      <c r="G53" s="163">
        <f t="shared" si="8"/>
        <v>131</v>
      </c>
      <c r="H53" s="163">
        <f t="shared" si="8"/>
        <v>84</v>
      </c>
      <c r="I53" s="163">
        <f t="shared" si="8"/>
        <v>115</v>
      </c>
      <c r="J53" s="163">
        <f t="shared" si="8"/>
        <v>44</v>
      </c>
      <c r="K53" s="163">
        <f t="shared" si="8"/>
        <v>68</v>
      </c>
      <c r="L53" s="167">
        <f t="shared" si="8"/>
        <v>145</v>
      </c>
      <c r="M53" s="163">
        <f t="shared" si="8"/>
        <v>143</v>
      </c>
      <c r="N53" s="163">
        <f t="shared" si="8"/>
        <v>122</v>
      </c>
      <c r="O53" s="163">
        <f t="shared" si="8"/>
        <v>104</v>
      </c>
      <c r="P53" s="163">
        <f t="shared" si="8"/>
        <v>94</v>
      </c>
      <c r="Q53" s="163">
        <f t="shared" si="8"/>
        <v>108</v>
      </c>
      <c r="R53" s="163">
        <f t="shared" si="8"/>
        <v>77</v>
      </c>
      <c r="S53" s="163">
        <f t="shared" si="8"/>
        <v>90</v>
      </c>
      <c r="T53" s="167">
        <f t="shared" si="8"/>
        <v>146</v>
      </c>
      <c r="U53" s="163">
        <f t="shared" si="8"/>
        <v>146</v>
      </c>
      <c r="V53" s="163">
        <f t="shared" si="8"/>
        <v>136</v>
      </c>
      <c r="W53" s="163">
        <f t="shared" si="8"/>
        <v>123</v>
      </c>
      <c r="X53" s="163">
        <f t="shared" si="8"/>
        <v>105</v>
      </c>
      <c r="Y53" s="163">
        <f t="shared" si="8"/>
        <v>122</v>
      </c>
      <c r="Z53" s="163">
        <f t="shared" si="8"/>
        <v>82</v>
      </c>
      <c r="AA53" s="1125">
        <f t="shared" si="8"/>
        <v>86</v>
      </c>
    </row>
    <row r="54" spans="2:27" ht="14.1" customHeight="1" x14ac:dyDescent="0.2">
      <c r="B54" s="1504"/>
      <c r="C54" s="42" t="s">
        <v>199</v>
      </c>
      <c r="D54" s="468"/>
      <c r="E54" s="469">
        <f>ROUND(E53/D53,3)</f>
        <v>0.99299999999999999</v>
      </c>
      <c r="F54" s="469">
        <f>ROUND(F53/D53,3)</f>
        <v>0.96</v>
      </c>
      <c r="G54" s="469">
        <f>ROUND(G53/D53,3)</f>
        <v>0.873</v>
      </c>
      <c r="H54" s="469">
        <f>ROUND(H53/D53,3)</f>
        <v>0.56000000000000005</v>
      </c>
      <c r="I54" s="469">
        <f>ROUND(I53/D53,3)</f>
        <v>0.76700000000000002</v>
      </c>
      <c r="J54" s="469">
        <f>ROUND(J53/D53,3)</f>
        <v>0.29299999999999998</v>
      </c>
      <c r="K54" s="469">
        <f>ROUND(K53/D53,3)</f>
        <v>0.45300000000000001</v>
      </c>
      <c r="L54" s="470">
        <f>ROUND(L53/D53,3)</f>
        <v>0.96699999999999997</v>
      </c>
      <c r="M54" s="469">
        <f>ROUND(M53/D53,3)</f>
        <v>0.95299999999999996</v>
      </c>
      <c r="N54" s="469">
        <f>ROUND(N53/D53,3)</f>
        <v>0.81299999999999994</v>
      </c>
      <c r="O54" s="469">
        <f>ROUND(O53/D53,3)</f>
        <v>0.69299999999999995</v>
      </c>
      <c r="P54" s="469">
        <f>ROUND(P53/D53,3)</f>
        <v>0.627</v>
      </c>
      <c r="Q54" s="469">
        <f>ROUND(Q53/D53,3)</f>
        <v>0.72</v>
      </c>
      <c r="R54" s="469">
        <f>ROUND(R53/D53,3)</f>
        <v>0.51300000000000001</v>
      </c>
      <c r="S54" s="469">
        <f>ROUND(S53/D53,3)</f>
        <v>0.6</v>
      </c>
      <c r="T54" s="470">
        <f>ROUND(T53/D53,3)</f>
        <v>0.97299999999999998</v>
      </c>
      <c r="U54" s="469">
        <f>ROUND(U53/D53,3)</f>
        <v>0.97299999999999998</v>
      </c>
      <c r="V54" s="469">
        <f>ROUND(V53/D53,3)</f>
        <v>0.90700000000000003</v>
      </c>
      <c r="W54" s="469">
        <f>ROUND(W53/D53,3)</f>
        <v>0.82</v>
      </c>
      <c r="X54" s="469">
        <f>ROUND(X53/D53,3)</f>
        <v>0.7</v>
      </c>
      <c r="Y54" s="469">
        <f>ROUND(Y53/D53,3)</f>
        <v>0.81299999999999994</v>
      </c>
      <c r="Z54" s="469">
        <f>ROUND(Z53/D53,3)</f>
        <v>0.54700000000000004</v>
      </c>
      <c r="AA54" s="1207">
        <f>ROUND(AA53/D53,3)</f>
        <v>0.57299999999999995</v>
      </c>
    </row>
    <row r="55" spans="2:27" ht="14.1" customHeight="1" thickBot="1" x14ac:dyDescent="0.25">
      <c r="B55" s="1510"/>
      <c r="C55" s="6"/>
      <c r="D55" s="1211"/>
      <c r="E55" s="1212"/>
      <c r="F55" s="1212"/>
      <c r="G55" s="1212"/>
      <c r="H55" s="1212"/>
      <c r="I55" s="1212"/>
      <c r="J55" s="1212"/>
      <c r="K55" s="1212"/>
      <c r="L55" s="345"/>
      <c r="M55" s="1213">
        <f>ROUND(M53/L53,3)</f>
        <v>0.98599999999999999</v>
      </c>
      <c r="N55" s="1212">
        <f>ROUND(N53/L53,3)</f>
        <v>0.84099999999999997</v>
      </c>
      <c r="O55" s="1212">
        <f>ROUND(O53/L53,3)</f>
        <v>0.71699999999999997</v>
      </c>
      <c r="P55" s="1212">
        <f>ROUND(P53/L53,3)</f>
        <v>0.64800000000000002</v>
      </c>
      <c r="Q55" s="1212">
        <f>ROUND(Q53/L53,3)</f>
        <v>0.745</v>
      </c>
      <c r="R55" s="1212">
        <f>ROUND(R53/L53,3)</f>
        <v>0.53100000000000003</v>
      </c>
      <c r="S55" s="1213">
        <f>ROUND(S53/L53,3)</f>
        <v>0.621</v>
      </c>
      <c r="T55" s="317"/>
      <c r="U55" s="1213">
        <f>ROUND(U53/T53,3)</f>
        <v>1</v>
      </c>
      <c r="V55" s="1212">
        <f>ROUND(V53/T53,3)</f>
        <v>0.93200000000000005</v>
      </c>
      <c r="W55" s="1212">
        <f>ROUND(W53/T53,3)</f>
        <v>0.84199999999999997</v>
      </c>
      <c r="X55" s="1212">
        <f>ROUND(X53/T53,3)</f>
        <v>0.71899999999999997</v>
      </c>
      <c r="Y55" s="1212">
        <f>ROUND(Y53/T53,3)</f>
        <v>0.83599999999999997</v>
      </c>
      <c r="Z55" s="1212">
        <f>ROUND(Z53/T53,3)</f>
        <v>0.56200000000000006</v>
      </c>
      <c r="AA55" s="1214">
        <f>ROUND(AA53/T53,3)</f>
        <v>0.58899999999999997</v>
      </c>
    </row>
    <row r="56" spans="2:27" x14ac:dyDescent="0.2">
      <c r="C56" s="1" t="s">
        <v>200</v>
      </c>
    </row>
    <row r="57" spans="2:27" x14ac:dyDescent="0.2">
      <c r="B57" s="1" t="s">
        <v>201</v>
      </c>
      <c r="D57" s="7">
        <f>D32+D35+D38+D41+D44+D47</f>
        <v>427</v>
      </c>
      <c r="E57" s="7">
        <f t="shared" ref="E57:AA57" si="9">E32+E35+E38+E41+E44+E47</f>
        <v>404</v>
      </c>
      <c r="F57" s="7">
        <f>F32+F35+F38+F41+F44+F47</f>
        <v>342</v>
      </c>
      <c r="G57" s="7">
        <f>G32+G35+G38+G41+G44+G47</f>
        <v>303</v>
      </c>
      <c r="H57" s="7">
        <f t="shared" si="9"/>
        <v>134</v>
      </c>
      <c r="I57" s="7">
        <f t="shared" si="9"/>
        <v>271</v>
      </c>
      <c r="J57" s="7">
        <f t="shared" si="9"/>
        <v>54</v>
      </c>
      <c r="K57" s="7">
        <f t="shared" si="9"/>
        <v>133</v>
      </c>
      <c r="L57" s="7">
        <f t="shared" si="9"/>
        <v>395</v>
      </c>
      <c r="M57" s="7">
        <f>M32+M35+M38+M41+M44+M47</f>
        <v>381</v>
      </c>
      <c r="N57" s="7">
        <f t="shared" si="9"/>
        <v>246</v>
      </c>
      <c r="O57" s="7">
        <f>O32+O35+O38+O41+O44+O47</f>
        <v>192</v>
      </c>
      <c r="P57" s="7">
        <f t="shared" si="9"/>
        <v>159</v>
      </c>
      <c r="Q57" s="7">
        <f t="shared" si="9"/>
        <v>212</v>
      </c>
      <c r="R57" s="7">
        <f t="shared" si="9"/>
        <v>124</v>
      </c>
      <c r="S57" s="7">
        <f t="shared" si="9"/>
        <v>172</v>
      </c>
      <c r="T57" s="7">
        <f t="shared" si="9"/>
        <v>407</v>
      </c>
      <c r="U57" s="7">
        <f>U32+U35+U38+U41+U44+U47</f>
        <v>387</v>
      </c>
      <c r="V57" s="7">
        <f t="shared" si="9"/>
        <v>308</v>
      </c>
      <c r="W57" s="7">
        <f>W32+W35+W38+W41+W44+W47</f>
        <v>274</v>
      </c>
      <c r="X57" s="7">
        <f t="shared" si="9"/>
        <v>180</v>
      </c>
      <c r="Y57" s="7">
        <f t="shared" si="9"/>
        <v>273</v>
      </c>
      <c r="Z57" s="7">
        <f t="shared" si="9"/>
        <v>135</v>
      </c>
      <c r="AA57" s="7">
        <f t="shared" si="9"/>
        <v>162</v>
      </c>
    </row>
    <row r="58" spans="2:27" x14ac:dyDescent="0.2">
      <c r="B58" s="1" t="s">
        <v>202</v>
      </c>
      <c r="D58" s="7"/>
      <c r="E58" s="94">
        <f>E57/D57</f>
        <v>0.94613583138173307</v>
      </c>
      <c r="F58" s="94">
        <f>F57/D57</f>
        <v>0.80093676814988291</v>
      </c>
      <c r="G58" s="94">
        <f>G57/D57</f>
        <v>0.70960187353629978</v>
      </c>
      <c r="H58" s="94">
        <f>H57/D57</f>
        <v>0.31381733021077285</v>
      </c>
      <c r="I58" s="95">
        <f>I57/D57</f>
        <v>0.63466042154566749</v>
      </c>
      <c r="J58" s="95">
        <f>J57/D57</f>
        <v>0.12646370023419204</v>
      </c>
      <c r="K58" s="95">
        <f>K57/D57</f>
        <v>0.31147540983606559</v>
      </c>
      <c r="L58" s="94">
        <f>L57/D57</f>
        <v>0.92505854800936771</v>
      </c>
      <c r="M58" s="94">
        <f>M57/D57</f>
        <v>0.89227166276346603</v>
      </c>
      <c r="N58" s="94">
        <f>N57/D57</f>
        <v>0.57611241217798592</v>
      </c>
      <c r="O58" s="94">
        <f>O57/D57</f>
        <v>0.44964871194379391</v>
      </c>
      <c r="P58" s="94">
        <f>P57/D57</f>
        <v>0.37236533957845436</v>
      </c>
      <c r="Q58" s="95">
        <f>Q57/D57</f>
        <v>0.49648711943793911</v>
      </c>
      <c r="R58" s="95">
        <f>R57/D57</f>
        <v>0.29039812646370022</v>
      </c>
      <c r="S58" s="94">
        <f>S57/D57</f>
        <v>0.40281030444964872</v>
      </c>
      <c r="T58" s="94">
        <f>T57/D57</f>
        <v>0.95316159250585475</v>
      </c>
      <c r="U58" s="94">
        <f>U57/D57</f>
        <v>0.90632318501170961</v>
      </c>
      <c r="V58" s="94">
        <f>V57/D57</f>
        <v>0.72131147540983609</v>
      </c>
      <c r="W58" s="94">
        <f>W57/D57</f>
        <v>0.64168618266978927</v>
      </c>
      <c r="X58" s="94">
        <f>X57/D57</f>
        <v>0.42154566744730682</v>
      </c>
      <c r="Y58" s="95">
        <f>Y57/D57</f>
        <v>0.63934426229508201</v>
      </c>
      <c r="Z58" s="95">
        <f>Z57/D57</f>
        <v>0.31615925058548011</v>
      </c>
      <c r="AA58" s="94">
        <f>AA57/D57</f>
        <v>0.37939110070257609</v>
      </c>
    </row>
    <row r="59" spans="2:27" x14ac:dyDescent="0.2">
      <c r="B59" s="1" t="s">
        <v>203</v>
      </c>
      <c r="M59" s="94">
        <f>M57/L57</f>
        <v>0.96455696202531649</v>
      </c>
      <c r="N59" s="94">
        <f>N57/L57</f>
        <v>0.62278481012658227</v>
      </c>
      <c r="O59" s="94">
        <f>O57/L57</f>
        <v>0.48607594936708859</v>
      </c>
      <c r="P59" s="94">
        <f>P57/L57</f>
        <v>0.40253164556962023</v>
      </c>
      <c r="Q59" s="94">
        <f>Q57/L57</f>
        <v>0.53670886075949364</v>
      </c>
      <c r="R59" s="94">
        <f>R57/L57</f>
        <v>0.3139240506329114</v>
      </c>
      <c r="S59" s="94">
        <f>S57/L57</f>
        <v>0.43544303797468353</v>
      </c>
      <c r="U59" s="94">
        <f>U57/T57</f>
        <v>0.9508599508599509</v>
      </c>
      <c r="V59" s="94">
        <f>V57/T57</f>
        <v>0.7567567567567568</v>
      </c>
      <c r="W59" s="94">
        <f>W57/T57</f>
        <v>0.67321867321867324</v>
      </c>
      <c r="X59" s="94">
        <f>X57/T57</f>
        <v>0.44226044226044225</v>
      </c>
      <c r="Y59" s="94">
        <f>Y57/T57</f>
        <v>0.67076167076167081</v>
      </c>
      <c r="Z59" s="94">
        <f>Z57/T57</f>
        <v>0.33169533169533172</v>
      </c>
      <c r="AA59" s="94">
        <f>AA57/T57</f>
        <v>0.39803439803439805</v>
      </c>
    </row>
    <row r="60" spans="2:27" x14ac:dyDescent="0.2">
      <c r="M60" s="94"/>
      <c r="N60" s="94"/>
      <c r="O60" s="94"/>
      <c r="P60" s="94"/>
      <c r="Q60" s="94"/>
      <c r="R60" s="94"/>
      <c r="S60" s="94"/>
      <c r="U60" s="94"/>
      <c r="V60" s="94"/>
      <c r="W60" s="94"/>
      <c r="X60" s="94"/>
      <c r="Y60" s="94"/>
      <c r="Z60" s="94"/>
      <c r="AA60" s="94"/>
    </row>
    <row r="61" spans="2:27" x14ac:dyDescent="0.2">
      <c r="B61" s="1" t="s">
        <v>204</v>
      </c>
      <c r="D61" s="34">
        <f>D50+D47+D32</f>
        <v>427</v>
      </c>
      <c r="E61" s="34">
        <f t="shared" ref="E61:AA61" si="10">E50+E47+E32</f>
        <v>404</v>
      </c>
      <c r="F61" s="34">
        <f>F50+F47+F32</f>
        <v>342</v>
      </c>
      <c r="G61" s="34">
        <f t="shared" si="10"/>
        <v>303</v>
      </c>
      <c r="H61" s="34">
        <f t="shared" si="10"/>
        <v>134</v>
      </c>
      <c r="I61" s="34">
        <f t="shared" si="10"/>
        <v>271</v>
      </c>
      <c r="J61" s="34">
        <f t="shared" si="10"/>
        <v>54</v>
      </c>
      <c r="K61" s="34">
        <f t="shared" si="10"/>
        <v>133</v>
      </c>
      <c r="L61" s="34">
        <f t="shared" si="10"/>
        <v>395</v>
      </c>
      <c r="M61" s="34">
        <f t="shared" si="10"/>
        <v>381</v>
      </c>
      <c r="N61" s="34">
        <f t="shared" si="10"/>
        <v>246</v>
      </c>
      <c r="O61" s="34">
        <f t="shared" si="10"/>
        <v>192</v>
      </c>
      <c r="P61" s="34">
        <f t="shared" si="10"/>
        <v>159</v>
      </c>
      <c r="Q61" s="34">
        <f t="shared" si="10"/>
        <v>212</v>
      </c>
      <c r="R61" s="34">
        <f t="shared" si="10"/>
        <v>124</v>
      </c>
      <c r="S61" s="34">
        <f t="shared" si="10"/>
        <v>172</v>
      </c>
      <c r="T61" s="34">
        <f t="shared" si="10"/>
        <v>407</v>
      </c>
      <c r="U61" s="34">
        <f t="shared" si="10"/>
        <v>387</v>
      </c>
      <c r="V61" s="34">
        <f t="shared" si="10"/>
        <v>308</v>
      </c>
      <c r="W61" s="34">
        <f t="shared" si="10"/>
        <v>274</v>
      </c>
      <c r="X61" s="34">
        <f t="shared" si="10"/>
        <v>180</v>
      </c>
      <c r="Y61" s="34">
        <f t="shared" si="10"/>
        <v>273</v>
      </c>
      <c r="Z61" s="34">
        <f t="shared" si="10"/>
        <v>135</v>
      </c>
      <c r="AA61" s="34">
        <f t="shared" si="10"/>
        <v>162</v>
      </c>
    </row>
    <row r="62" spans="2:27" x14ac:dyDescent="0.2">
      <c r="D62" s="34">
        <f>D53+D35+D32</f>
        <v>427</v>
      </c>
      <c r="E62" s="34">
        <f t="shared" ref="E62:AA62" si="11">E53+E35+E32</f>
        <v>404</v>
      </c>
      <c r="F62" s="34">
        <f>F53+F35+F32</f>
        <v>342</v>
      </c>
      <c r="G62" s="34">
        <f t="shared" si="11"/>
        <v>303</v>
      </c>
      <c r="H62" s="34">
        <f t="shared" si="11"/>
        <v>134</v>
      </c>
      <c r="I62" s="34">
        <f t="shared" si="11"/>
        <v>271</v>
      </c>
      <c r="J62" s="34">
        <f t="shared" si="11"/>
        <v>54</v>
      </c>
      <c r="K62" s="34">
        <f t="shared" si="11"/>
        <v>133</v>
      </c>
      <c r="L62" s="34">
        <f t="shared" si="11"/>
        <v>395</v>
      </c>
      <c r="M62" s="34">
        <f t="shared" si="11"/>
        <v>381</v>
      </c>
      <c r="N62" s="34">
        <f t="shared" si="11"/>
        <v>246</v>
      </c>
      <c r="O62" s="34">
        <f t="shared" si="11"/>
        <v>192</v>
      </c>
      <c r="P62" s="34">
        <f t="shared" si="11"/>
        <v>159</v>
      </c>
      <c r="Q62" s="34">
        <f t="shared" si="11"/>
        <v>212</v>
      </c>
      <c r="R62" s="34">
        <f t="shared" si="11"/>
        <v>124</v>
      </c>
      <c r="S62" s="34">
        <f t="shared" si="11"/>
        <v>172</v>
      </c>
      <c r="T62" s="34">
        <f t="shared" si="11"/>
        <v>407</v>
      </c>
      <c r="U62" s="34">
        <f t="shared" si="11"/>
        <v>387</v>
      </c>
      <c r="V62" s="34">
        <f t="shared" si="11"/>
        <v>308</v>
      </c>
      <c r="W62" s="34">
        <f t="shared" si="11"/>
        <v>274</v>
      </c>
      <c r="X62" s="34">
        <f t="shared" si="11"/>
        <v>180</v>
      </c>
      <c r="Y62" s="34">
        <f t="shared" si="11"/>
        <v>273</v>
      </c>
      <c r="Z62" s="34">
        <f t="shared" si="11"/>
        <v>135</v>
      </c>
      <c r="AA62" s="34">
        <f t="shared" si="11"/>
        <v>162</v>
      </c>
    </row>
    <row r="63" spans="2:27" x14ac:dyDescent="0.2">
      <c r="M63" s="94"/>
      <c r="N63" s="94"/>
      <c r="O63" s="94"/>
      <c r="P63" s="94"/>
      <c r="Q63" s="94"/>
      <c r="R63" s="94"/>
      <c r="S63" s="94"/>
      <c r="U63" s="94"/>
      <c r="V63" s="94"/>
      <c r="W63" s="94"/>
      <c r="X63" s="94"/>
      <c r="Y63" s="94"/>
      <c r="Z63" s="94"/>
      <c r="AA63" s="94"/>
    </row>
    <row r="64" spans="2:27" x14ac:dyDescent="0.2">
      <c r="B64" s="371" t="s">
        <v>205</v>
      </c>
      <c r="C64" s="371"/>
      <c r="D64" s="372">
        <f>D11-D57</f>
        <v>0</v>
      </c>
      <c r="E64" s="372">
        <f t="shared" ref="E64:AA64" si="12">E11-E57</f>
        <v>0</v>
      </c>
      <c r="F64" s="372">
        <f t="shared" si="12"/>
        <v>0</v>
      </c>
      <c r="G64" s="372">
        <f t="shared" si="12"/>
        <v>0</v>
      </c>
      <c r="H64" s="372">
        <f t="shared" si="12"/>
        <v>0</v>
      </c>
      <c r="I64" s="372">
        <f t="shared" si="12"/>
        <v>0</v>
      </c>
      <c r="J64" s="372">
        <f t="shared" si="12"/>
        <v>0</v>
      </c>
      <c r="K64" s="372">
        <f t="shared" si="12"/>
        <v>0</v>
      </c>
      <c r="L64" s="372">
        <f>L11-L57</f>
        <v>0</v>
      </c>
      <c r="M64" s="372">
        <f t="shared" si="12"/>
        <v>0</v>
      </c>
      <c r="N64" s="372">
        <f t="shared" si="12"/>
        <v>0</v>
      </c>
      <c r="O64" s="372">
        <f t="shared" si="12"/>
        <v>0</v>
      </c>
      <c r="P64" s="372">
        <f t="shared" si="12"/>
        <v>0</v>
      </c>
      <c r="Q64" s="372">
        <f t="shared" si="12"/>
        <v>0</v>
      </c>
      <c r="R64" s="372">
        <f t="shared" si="12"/>
        <v>0</v>
      </c>
      <c r="S64" s="372">
        <f t="shared" si="12"/>
        <v>0</v>
      </c>
      <c r="T64" s="372">
        <f>T11-T57</f>
        <v>0</v>
      </c>
      <c r="U64" s="372">
        <f>U11-U57</f>
        <v>0</v>
      </c>
      <c r="V64" s="372">
        <f t="shared" si="12"/>
        <v>0</v>
      </c>
      <c r="W64" s="372">
        <f>W11-W57</f>
        <v>0</v>
      </c>
      <c r="X64" s="372">
        <f t="shared" si="12"/>
        <v>0</v>
      </c>
      <c r="Y64" s="372">
        <f t="shared" si="12"/>
        <v>0</v>
      </c>
      <c r="Z64" s="372">
        <f t="shared" si="12"/>
        <v>0</v>
      </c>
      <c r="AA64" s="372">
        <f t="shared" si="12"/>
        <v>0</v>
      </c>
    </row>
    <row r="65" spans="2:27" x14ac:dyDescent="0.2">
      <c r="B65" s="371"/>
      <c r="C65" s="371"/>
      <c r="D65" s="372"/>
      <c r="E65" s="372">
        <f>E12-E58</f>
        <v>0</v>
      </c>
      <c r="F65" s="372">
        <f t="shared" ref="F65:AA65" si="13">F12-F58</f>
        <v>0</v>
      </c>
      <c r="G65" s="372">
        <f t="shared" si="13"/>
        <v>0</v>
      </c>
      <c r="H65" s="372">
        <f t="shared" si="13"/>
        <v>0</v>
      </c>
      <c r="I65" s="372">
        <f t="shared" si="13"/>
        <v>0</v>
      </c>
      <c r="J65" s="372">
        <f t="shared" si="13"/>
        <v>0</v>
      </c>
      <c r="K65" s="372">
        <f t="shared" si="13"/>
        <v>0</v>
      </c>
      <c r="L65" s="372">
        <f>L12-L58</f>
        <v>-5.854800936766491E-5</v>
      </c>
      <c r="M65" s="372">
        <f>M12-M58</f>
        <v>-2.7166276346601848E-4</v>
      </c>
      <c r="N65" s="372">
        <f t="shared" si="13"/>
        <v>-1.1241217798596548E-4</v>
      </c>
      <c r="O65" s="372">
        <f t="shared" si="13"/>
        <v>3.5128805620610049E-4</v>
      </c>
      <c r="P65" s="372">
        <f t="shared" si="13"/>
        <v>-3.6533957845436005E-4</v>
      </c>
      <c r="Q65" s="372">
        <f t="shared" si="13"/>
        <v>-4.8711943793910972E-4</v>
      </c>
      <c r="R65" s="372">
        <f t="shared" si="13"/>
        <v>-3.9812646370024352E-4</v>
      </c>
      <c r="S65" s="372">
        <f t="shared" si="13"/>
        <v>1.8969555035130981E-4</v>
      </c>
      <c r="T65" s="372">
        <f t="shared" si="13"/>
        <v>-1.6159250585479068E-4</v>
      </c>
      <c r="U65" s="372">
        <f t="shared" si="13"/>
        <v>-3.2318501170958136E-4</v>
      </c>
      <c r="V65" s="372">
        <f t="shared" si="13"/>
        <v>-3.1147540983611499E-4</v>
      </c>
      <c r="W65" s="372">
        <f t="shared" si="13"/>
        <v>3.1381733021074165E-4</v>
      </c>
      <c r="X65" s="372">
        <f t="shared" si="13"/>
        <v>4.5433255269317074E-4</v>
      </c>
      <c r="Y65" s="372">
        <f t="shared" si="13"/>
        <v>-3.4426229508199846E-4</v>
      </c>
      <c r="Z65" s="372">
        <f t="shared" si="13"/>
        <v>-1.5925058548010851E-4</v>
      </c>
      <c r="AA65" s="372">
        <f t="shared" si="13"/>
        <v>-3.9110070257608598E-4</v>
      </c>
    </row>
    <row r="66" spans="2:27" x14ac:dyDescent="0.2">
      <c r="B66" s="371"/>
      <c r="C66" s="371"/>
      <c r="D66" s="372"/>
      <c r="E66" s="372"/>
      <c r="F66" s="372"/>
      <c r="G66" s="372"/>
      <c r="H66" s="372"/>
      <c r="I66" s="372"/>
      <c r="J66" s="372"/>
      <c r="K66" s="372"/>
      <c r="L66" s="372"/>
      <c r="M66" s="372">
        <f>M13-M59</f>
        <v>4.4303797468348005E-4</v>
      </c>
      <c r="N66" s="372">
        <f t="shared" ref="N66:Q66" si="14">N13-N59</f>
        <v>2.1518987341773155E-4</v>
      </c>
      <c r="O66" s="372">
        <f t="shared" si="14"/>
        <v>-7.5949367088601338E-5</v>
      </c>
      <c r="P66" s="372">
        <f t="shared" si="14"/>
        <v>4.6835443037979152E-4</v>
      </c>
      <c r="Q66" s="372">
        <f t="shared" si="14"/>
        <v>2.911392405063884E-4</v>
      </c>
      <c r="R66" s="372">
        <f>R13-R59</f>
        <v>7.5949367088601338E-5</v>
      </c>
      <c r="S66" s="372">
        <f>S13-S59</f>
        <v>-4.4303797468353556E-4</v>
      </c>
      <c r="T66" s="372"/>
      <c r="U66" s="373">
        <f>U13-U59</f>
        <v>1.4004914004905888E-4</v>
      </c>
      <c r="V66" s="373">
        <f>V13-V59</f>
        <v>2.4324324324320745E-4</v>
      </c>
      <c r="W66" s="373">
        <f t="shared" ref="W66:AA66" si="15">W13-W59</f>
        <v>-2.1867321867319323E-4</v>
      </c>
      <c r="X66" s="373">
        <f t="shared" si="15"/>
        <v>-2.6044226044225072E-4</v>
      </c>
      <c r="Y66" s="373">
        <f t="shared" si="15"/>
        <v>2.3832923832922681E-4</v>
      </c>
      <c r="Z66" s="373">
        <f t="shared" si="15"/>
        <v>3.0466830466829853E-4</v>
      </c>
      <c r="AA66" s="373">
        <f t="shared" si="15"/>
        <v>-3.4398034398031019E-5</v>
      </c>
    </row>
    <row r="67" spans="2:27" x14ac:dyDescent="0.2">
      <c r="B67" s="371"/>
      <c r="C67" s="371"/>
      <c r="D67" s="372"/>
      <c r="E67" s="371"/>
      <c r="F67" s="371"/>
      <c r="G67" s="371"/>
      <c r="H67" s="371"/>
      <c r="I67" s="372"/>
      <c r="J67" s="372"/>
      <c r="K67" s="372"/>
      <c r="L67" s="372"/>
      <c r="M67" s="371"/>
      <c r="N67" s="371"/>
      <c r="O67" s="371"/>
      <c r="P67" s="371"/>
      <c r="Q67" s="372"/>
      <c r="R67" s="372"/>
      <c r="S67" s="371"/>
      <c r="T67" s="372"/>
      <c r="U67" s="371"/>
      <c r="V67" s="371"/>
      <c r="W67" s="371"/>
      <c r="X67" s="371"/>
      <c r="Y67" s="372"/>
      <c r="Z67" s="372"/>
      <c r="AA67" s="371"/>
    </row>
    <row r="68" spans="2:27" x14ac:dyDescent="0.2">
      <c r="B68" s="371"/>
      <c r="C68" s="371"/>
      <c r="D68" s="372">
        <f>D61-D57</f>
        <v>0</v>
      </c>
      <c r="E68" s="372">
        <f t="shared" ref="E68:AA68" si="16">E61-E57</f>
        <v>0</v>
      </c>
      <c r="F68" s="372">
        <f t="shared" si="16"/>
        <v>0</v>
      </c>
      <c r="G68" s="372">
        <f t="shared" si="16"/>
        <v>0</v>
      </c>
      <c r="H68" s="372">
        <f t="shared" si="16"/>
        <v>0</v>
      </c>
      <c r="I68" s="372">
        <f t="shared" si="16"/>
        <v>0</v>
      </c>
      <c r="J68" s="372">
        <f t="shared" si="16"/>
        <v>0</v>
      </c>
      <c r="K68" s="372">
        <f t="shared" si="16"/>
        <v>0</v>
      </c>
      <c r="L68" s="372">
        <f t="shared" si="16"/>
        <v>0</v>
      </c>
      <c r="M68" s="372">
        <f t="shared" si="16"/>
        <v>0</v>
      </c>
      <c r="N68" s="372">
        <f t="shared" si="16"/>
        <v>0</v>
      </c>
      <c r="O68" s="372">
        <f t="shared" si="16"/>
        <v>0</v>
      </c>
      <c r="P68" s="372">
        <f t="shared" si="16"/>
        <v>0</v>
      </c>
      <c r="Q68" s="372">
        <f t="shared" si="16"/>
        <v>0</v>
      </c>
      <c r="R68" s="372">
        <f t="shared" si="16"/>
        <v>0</v>
      </c>
      <c r="S68" s="372">
        <f t="shared" si="16"/>
        <v>0</v>
      </c>
      <c r="T68" s="372">
        <f t="shared" si="16"/>
        <v>0</v>
      </c>
      <c r="U68" s="372">
        <f t="shared" si="16"/>
        <v>0</v>
      </c>
      <c r="V68" s="372">
        <f t="shared" si="16"/>
        <v>0</v>
      </c>
      <c r="W68" s="372">
        <f t="shared" si="16"/>
        <v>0</v>
      </c>
      <c r="X68" s="372">
        <f t="shared" si="16"/>
        <v>0</v>
      </c>
      <c r="Y68" s="372">
        <f t="shared" si="16"/>
        <v>0</v>
      </c>
      <c r="Z68" s="372">
        <f t="shared" si="16"/>
        <v>0</v>
      </c>
      <c r="AA68" s="372">
        <f t="shared" si="16"/>
        <v>0</v>
      </c>
    </row>
    <row r="69" spans="2:27" x14ac:dyDescent="0.2">
      <c r="B69" s="371"/>
      <c r="C69" s="371"/>
      <c r="D69" s="372">
        <f>D62-D57</f>
        <v>0</v>
      </c>
      <c r="E69" s="372">
        <f t="shared" ref="E69:AA69" si="17">E62-E57</f>
        <v>0</v>
      </c>
      <c r="F69" s="372">
        <f t="shared" si="17"/>
        <v>0</v>
      </c>
      <c r="G69" s="372">
        <f t="shared" si="17"/>
        <v>0</v>
      </c>
      <c r="H69" s="372">
        <f t="shared" si="17"/>
        <v>0</v>
      </c>
      <c r="I69" s="372">
        <f t="shared" si="17"/>
        <v>0</v>
      </c>
      <c r="J69" s="372">
        <f t="shared" si="17"/>
        <v>0</v>
      </c>
      <c r="K69" s="372">
        <f t="shared" si="17"/>
        <v>0</v>
      </c>
      <c r="L69" s="372">
        <f t="shared" si="17"/>
        <v>0</v>
      </c>
      <c r="M69" s="372">
        <f t="shared" si="17"/>
        <v>0</v>
      </c>
      <c r="N69" s="372">
        <f t="shared" si="17"/>
        <v>0</v>
      </c>
      <c r="O69" s="372">
        <f t="shared" si="17"/>
        <v>0</v>
      </c>
      <c r="P69" s="372">
        <f t="shared" si="17"/>
        <v>0</v>
      </c>
      <c r="Q69" s="372">
        <f t="shared" si="17"/>
        <v>0</v>
      </c>
      <c r="R69" s="372">
        <f t="shared" si="17"/>
        <v>0</v>
      </c>
      <c r="S69" s="372">
        <f t="shared" si="17"/>
        <v>0</v>
      </c>
      <c r="T69" s="372">
        <f t="shared" si="17"/>
        <v>0</v>
      </c>
      <c r="U69" s="372">
        <f t="shared" si="17"/>
        <v>0</v>
      </c>
      <c r="V69" s="372">
        <f t="shared" si="17"/>
        <v>0</v>
      </c>
      <c r="W69" s="372">
        <f t="shared" si="17"/>
        <v>0</v>
      </c>
      <c r="X69" s="372">
        <f t="shared" si="17"/>
        <v>0</v>
      </c>
      <c r="Y69" s="372">
        <f t="shared" si="17"/>
        <v>0</v>
      </c>
      <c r="Z69" s="372">
        <f t="shared" si="17"/>
        <v>0</v>
      </c>
      <c r="AA69" s="372">
        <f t="shared" si="17"/>
        <v>0</v>
      </c>
    </row>
  </sheetData>
  <mergeCells count="37">
    <mergeCell ref="Z9:Z10"/>
    <mergeCell ref="O8:S8"/>
    <mergeCell ref="W8:AA8"/>
    <mergeCell ref="AA9:AA10"/>
    <mergeCell ref="U8:U10"/>
    <mergeCell ref="W9:W10"/>
    <mergeCell ref="T7:T10"/>
    <mergeCell ref="V8:V10"/>
    <mergeCell ref="B11:C13"/>
    <mergeCell ref="N8:N10"/>
    <mergeCell ref="O9:O10"/>
    <mergeCell ref="R9:R10"/>
    <mergeCell ref="S9:S10"/>
    <mergeCell ref="B7:C10"/>
    <mergeCell ref="G8:K8"/>
    <mergeCell ref="G9:G10"/>
    <mergeCell ref="D7:D10"/>
    <mergeCell ref="M8:M10"/>
    <mergeCell ref="L7:L10"/>
    <mergeCell ref="F8:F10"/>
    <mergeCell ref="J9:J10"/>
    <mergeCell ref="E8:E10"/>
    <mergeCell ref="K9:K10"/>
    <mergeCell ref="B32:B55"/>
    <mergeCell ref="C32:C34"/>
    <mergeCell ref="C35:C37"/>
    <mergeCell ref="C38:C40"/>
    <mergeCell ref="C41:C43"/>
    <mergeCell ref="C44:C46"/>
    <mergeCell ref="C47:C49"/>
    <mergeCell ref="C26:C28"/>
    <mergeCell ref="B14:B31"/>
    <mergeCell ref="C14:C16"/>
    <mergeCell ref="C17:C19"/>
    <mergeCell ref="C29:C31"/>
    <mergeCell ref="C20:C22"/>
    <mergeCell ref="C23:C25"/>
  </mergeCells>
  <phoneticPr fontId="2" type="halfwidthKatakana"/>
  <pageMargins left="0.70866141732283472" right="0.35433070866141736" top="0.74" bottom="0.43307086614173229" header="0.19685039370078741" footer="0.19685039370078741"/>
  <pageSetup paperSize="9" scale="55" firstPageNumber="1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B2:BH533"/>
  <sheetViews>
    <sheetView view="pageBreakPreview" topLeftCell="A12" zoomScaleNormal="95" zoomScaleSheetLayoutView="100" workbookViewId="0">
      <selection activeCell="C26" sqref="C26:C27"/>
    </sheetView>
  </sheetViews>
  <sheetFormatPr defaultColWidth="9" defaultRowHeight="13.2" x14ac:dyDescent="0.2"/>
  <cols>
    <col min="1" max="1" width="5" style="1" customWidth="1"/>
    <col min="2" max="2" width="3.6640625" style="1" customWidth="1"/>
    <col min="3" max="3" width="15.88671875" style="1" customWidth="1"/>
    <col min="4" max="4" width="8.88671875" style="1" customWidth="1"/>
    <col min="5" max="5" width="9" style="2"/>
    <col min="6" max="7" width="7.6640625" style="1" customWidth="1"/>
    <col min="8" max="13" width="7.33203125" style="102" customWidth="1"/>
    <col min="14" max="14" width="9" style="103" customWidth="1"/>
    <col min="15" max="16" width="7.33203125" style="102" customWidth="1"/>
    <col min="17" max="17" width="9" style="102" customWidth="1"/>
    <col min="18" max="19" width="7.33203125" style="103" customWidth="1"/>
    <col min="20" max="20" width="9" style="103"/>
    <col min="21" max="21" width="7.33203125" style="102" customWidth="1"/>
    <col min="22" max="22" width="7.88671875" style="102" customWidth="1"/>
    <col min="23" max="23" width="8.109375" style="103" customWidth="1"/>
    <col min="24" max="25" width="7.33203125" style="1" customWidth="1"/>
    <col min="26" max="26" width="8.109375" style="103" customWidth="1"/>
    <col min="27" max="28" width="7.33203125" style="1" customWidth="1"/>
    <col min="29" max="29" width="5.109375" style="1" customWidth="1"/>
    <col min="30" max="16384" width="9" style="1"/>
  </cols>
  <sheetData>
    <row r="2" spans="2:29" ht="14.4" x14ac:dyDescent="0.2">
      <c r="B2" s="26" t="s">
        <v>206</v>
      </c>
    </row>
    <row r="3" spans="2:29" x14ac:dyDescent="0.2">
      <c r="T3" s="43" t="s">
        <v>207</v>
      </c>
      <c r="X3" s="2"/>
      <c r="AA3" s="2"/>
    </row>
    <row r="4" spans="2:29" x14ac:dyDescent="0.2">
      <c r="T4" s="43" t="s">
        <v>208</v>
      </c>
      <c r="X4" s="2"/>
      <c r="AA4" s="2"/>
    </row>
    <row r="5" spans="2:29" x14ac:dyDescent="0.2">
      <c r="T5" s="43" t="s">
        <v>209</v>
      </c>
      <c r="X5" s="2"/>
      <c r="AA5" s="2"/>
    </row>
    <row r="6" spans="2:29" ht="13.8" thickBot="1" x14ac:dyDescent="0.25">
      <c r="F6" s="2"/>
      <c r="G6" s="2"/>
      <c r="N6" s="102"/>
      <c r="R6" s="102"/>
      <c r="S6" s="102"/>
      <c r="T6" s="102"/>
      <c r="W6" s="102"/>
      <c r="X6" s="2"/>
      <c r="Z6" s="102"/>
      <c r="AA6" s="2" t="s">
        <v>210</v>
      </c>
      <c r="AC6" s="2"/>
    </row>
    <row r="7" spans="2:29" ht="8.25" customHeight="1" thickBot="1" x14ac:dyDescent="0.25">
      <c r="B7" s="1576"/>
      <c r="C7" s="1577"/>
      <c r="D7" s="1573" t="s">
        <v>211</v>
      </c>
      <c r="E7" s="1215"/>
      <c r="F7" s="1216"/>
      <c r="G7" s="1216"/>
      <c r="H7" s="1217"/>
      <c r="I7" s="1217"/>
      <c r="J7" s="1217"/>
      <c r="K7" s="1217"/>
      <c r="L7" s="1217"/>
      <c r="M7" s="1217"/>
      <c r="N7" s="1217"/>
      <c r="O7" s="1217"/>
      <c r="P7" s="1217"/>
      <c r="Q7" s="1218"/>
      <c r="R7" s="1218"/>
      <c r="S7" s="1218"/>
      <c r="T7" s="1217"/>
      <c r="U7" s="1217"/>
      <c r="V7" s="1217"/>
      <c r="W7" s="1217"/>
      <c r="X7" s="13"/>
      <c r="Y7" s="13"/>
      <c r="Z7" s="1219"/>
      <c r="AA7" s="13"/>
      <c r="AB7" s="273"/>
    </row>
    <row r="8" spans="2:29" ht="13.5" customHeight="1" thickTop="1" thickBot="1" x14ac:dyDescent="0.25">
      <c r="B8" s="1578"/>
      <c r="C8" s="1579"/>
      <c r="D8" s="1574"/>
      <c r="E8" s="210"/>
      <c r="F8" s="211"/>
      <c r="G8" s="211"/>
      <c r="H8" s="179"/>
      <c r="I8" s="180"/>
      <c r="J8" s="181"/>
      <c r="K8" s="179"/>
      <c r="L8" s="180"/>
      <c r="M8" s="180"/>
      <c r="N8" s="192"/>
      <c r="O8" s="192"/>
      <c r="P8" s="192"/>
      <c r="Q8" s="193"/>
      <c r="R8" s="193"/>
      <c r="S8" s="193"/>
      <c r="T8" s="192"/>
      <c r="U8" s="192"/>
      <c r="V8" s="192"/>
      <c r="W8" s="192"/>
      <c r="X8" s="194"/>
      <c r="Y8" s="194"/>
      <c r="Z8" s="192"/>
      <c r="AA8" s="194"/>
      <c r="AB8" s="1220"/>
    </row>
    <row r="9" spans="2:29" ht="12.75" customHeight="1" x14ac:dyDescent="0.2">
      <c r="B9" s="1578"/>
      <c r="C9" s="1579"/>
      <c r="D9" s="1574"/>
      <c r="E9" s="210"/>
      <c r="F9" s="211"/>
      <c r="G9" s="211"/>
      <c r="H9" s="182"/>
      <c r="J9" s="183"/>
      <c r="K9" s="182"/>
      <c r="N9" s="203"/>
      <c r="O9" s="204"/>
      <c r="P9" s="204"/>
      <c r="Q9" s="222"/>
      <c r="R9" s="204"/>
      <c r="S9" s="204"/>
      <c r="T9" s="222"/>
      <c r="U9" s="204"/>
      <c r="V9" s="223"/>
      <c r="W9" s="203"/>
      <c r="X9" s="135"/>
      <c r="Y9" s="293"/>
      <c r="Z9" s="222"/>
      <c r="AA9" s="135"/>
      <c r="AB9" s="293"/>
    </row>
    <row r="10" spans="2:29" ht="12" customHeight="1" x14ac:dyDescent="0.2">
      <c r="B10" s="1578"/>
      <c r="C10" s="1579"/>
      <c r="D10" s="1574"/>
      <c r="E10" s="210"/>
      <c r="F10" s="211"/>
      <c r="G10" s="211"/>
      <c r="H10" s="182"/>
      <c r="I10" s="105"/>
      <c r="J10" s="184"/>
      <c r="K10" s="182"/>
      <c r="L10" s="105"/>
      <c r="M10" s="106"/>
      <c r="N10" s="205"/>
      <c r="O10" s="206"/>
      <c r="P10" s="206"/>
      <c r="Q10" s="227"/>
      <c r="R10" s="228"/>
      <c r="S10" s="229"/>
      <c r="T10" s="227"/>
      <c r="U10" s="228"/>
      <c r="V10" s="231"/>
      <c r="W10" s="205"/>
      <c r="X10" s="218"/>
      <c r="Y10" s="294"/>
      <c r="Z10" s="297"/>
      <c r="AA10" s="218"/>
      <c r="AB10" s="294"/>
      <c r="AC10" s="104"/>
    </row>
    <row r="11" spans="2:29" ht="12" customHeight="1" x14ac:dyDescent="0.2">
      <c r="B11" s="1578"/>
      <c r="C11" s="1579"/>
      <c r="D11" s="1574"/>
      <c r="E11" s="1570" t="s">
        <v>212</v>
      </c>
      <c r="F11" s="212"/>
      <c r="G11" s="212"/>
      <c r="H11" s="1560" t="s">
        <v>213</v>
      </c>
      <c r="I11" s="107"/>
      <c r="J11" s="185"/>
      <c r="K11" s="1560" t="s">
        <v>214</v>
      </c>
      <c r="L11" s="107"/>
      <c r="M11" s="108"/>
      <c r="N11" s="1582" t="s">
        <v>215</v>
      </c>
      <c r="O11" s="207"/>
      <c r="P11" s="207"/>
      <c r="Q11" s="1508" t="s">
        <v>216</v>
      </c>
      <c r="R11" s="107"/>
      <c r="S11" s="230"/>
      <c r="T11" s="1508" t="s">
        <v>217</v>
      </c>
      <c r="U11" s="107"/>
      <c r="V11" s="108"/>
      <c r="W11" s="1555" t="s">
        <v>218</v>
      </c>
      <c r="X11" s="220"/>
      <c r="Y11" s="295"/>
      <c r="Z11" s="1563" t="s">
        <v>219</v>
      </c>
      <c r="AA11" s="220"/>
      <c r="AB11" s="295"/>
      <c r="AC11" s="104"/>
    </row>
    <row r="12" spans="2:29" ht="12.75" customHeight="1" x14ac:dyDescent="0.2">
      <c r="B12" s="1578"/>
      <c r="C12" s="1579"/>
      <c r="D12" s="1574"/>
      <c r="E12" s="1571"/>
      <c r="F12" s="1566" t="s">
        <v>220</v>
      </c>
      <c r="G12" s="1568" t="s">
        <v>221</v>
      </c>
      <c r="H12" s="1561"/>
      <c r="I12" s="1538" t="s">
        <v>220</v>
      </c>
      <c r="J12" s="1585" t="s">
        <v>221</v>
      </c>
      <c r="K12" s="1561"/>
      <c r="L12" s="1538" t="s">
        <v>220</v>
      </c>
      <c r="M12" s="1521" t="s">
        <v>221</v>
      </c>
      <c r="N12" s="1583"/>
      <c r="O12" s="1547" t="s">
        <v>220</v>
      </c>
      <c r="P12" s="1549" t="s">
        <v>221</v>
      </c>
      <c r="Q12" s="1551"/>
      <c r="R12" s="1538" t="s">
        <v>220</v>
      </c>
      <c r="S12" s="1538" t="s">
        <v>221</v>
      </c>
      <c r="T12" s="1551"/>
      <c r="U12" s="1538" t="s">
        <v>220</v>
      </c>
      <c r="V12" s="1553" t="s">
        <v>221</v>
      </c>
      <c r="W12" s="1556"/>
      <c r="X12" s="1558" t="s">
        <v>220</v>
      </c>
      <c r="Y12" s="1545" t="s">
        <v>221</v>
      </c>
      <c r="Z12" s="1564"/>
      <c r="AA12" s="1558" t="s">
        <v>220</v>
      </c>
      <c r="AB12" s="1545" t="s">
        <v>221</v>
      </c>
      <c r="AC12" s="104"/>
    </row>
    <row r="13" spans="2:29" ht="9.75" customHeight="1" x14ac:dyDescent="0.2">
      <c r="B13" s="1578"/>
      <c r="C13" s="1579"/>
      <c r="D13" s="1574"/>
      <c r="E13" s="1571"/>
      <c r="F13" s="1566"/>
      <c r="G13" s="1568"/>
      <c r="H13" s="1561"/>
      <c r="I13" s="1538"/>
      <c r="J13" s="1585"/>
      <c r="K13" s="1561"/>
      <c r="L13" s="1538"/>
      <c r="M13" s="1521"/>
      <c r="N13" s="1583"/>
      <c r="O13" s="1547"/>
      <c r="P13" s="1549"/>
      <c r="Q13" s="1551"/>
      <c r="R13" s="1538"/>
      <c r="S13" s="1538"/>
      <c r="T13" s="1551"/>
      <c r="U13" s="1538"/>
      <c r="V13" s="1553"/>
      <c r="W13" s="1556"/>
      <c r="X13" s="1558"/>
      <c r="Y13" s="1545"/>
      <c r="Z13" s="1564"/>
      <c r="AA13" s="1558"/>
      <c r="AB13" s="1545"/>
      <c r="AC13" s="104"/>
    </row>
    <row r="14" spans="2:29" ht="72" customHeight="1" x14ac:dyDescent="0.2">
      <c r="B14" s="1580"/>
      <c r="C14" s="1581"/>
      <c r="D14" s="1575"/>
      <c r="E14" s="1572"/>
      <c r="F14" s="1567"/>
      <c r="G14" s="1569"/>
      <c r="H14" s="1562"/>
      <c r="I14" s="1539"/>
      <c r="J14" s="1586"/>
      <c r="K14" s="1562"/>
      <c r="L14" s="1539"/>
      <c r="M14" s="1522"/>
      <c r="N14" s="1584"/>
      <c r="O14" s="1548"/>
      <c r="P14" s="1550"/>
      <c r="Q14" s="1552"/>
      <c r="R14" s="1539"/>
      <c r="S14" s="1539"/>
      <c r="T14" s="1552"/>
      <c r="U14" s="1539"/>
      <c r="V14" s="1554"/>
      <c r="W14" s="1557"/>
      <c r="X14" s="1559"/>
      <c r="Y14" s="1546"/>
      <c r="Z14" s="1565"/>
      <c r="AA14" s="1559"/>
      <c r="AB14" s="1546"/>
      <c r="AC14" s="104"/>
    </row>
    <row r="15" spans="2:29" ht="12.9" customHeight="1" x14ac:dyDescent="0.2">
      <c r="B15" s="1500" t="s">
        <v>182</v>
      </c>
      <c r="C15" s="1516"/>
      <c r="D15" s="466">
        <f>SUM(D18,D21,D24,D27,D30,D33,)</f>
        <v>427</v>
      </c>
      <c r="E15" s="47">
        <f>E18+E21+E24+E27+E30+E33</f>
        <v>42854</v>
      </c>
      <c r="F15" s="47">
        <f>F18+F21+F24+F27+F30+F33</f>
        <v>24664</v>
      </c>
      <c r="G15" s="176">
        <f>G18+G21+G24+G27+G30+G33</f>
        <v>18190</v>
      </c>
      <c r="H15" s="186">
        <f>H18+H21+H24+H27+H30+H33</f>
        <v>31031</v>
      </c>
      <c r="I15" s="110">
        <f>I18+I21+I24+I27+I30+I33</f>
        <v>19757</v>
      </c>
      <c r="J15" s="187">
        <f t="shared" ref="J15:M15" si="0">J18+J21+J24+J27+J30+J33</f>
        <v>11274</v>
      </c>
      <c r="K15" s="196">
        <f>K18+K21+K24+K27+K30+K33</f>
        <v>11823</v>
      </c>
      <c r="L15" s="110">
        <f>L18+L21+L24+L27+L30+L33</f>
        <v>4907</v>
      </c>
      <c r="M15" s="113">
        <f t="shared" si="0"/>
        <v>6916</v>
      </c>
      <c r="N15" s="112">
        <f>N18+N21+N24+N27+N30+N33</f>
        <v>8051</v>
      </c>
      <c r="O15" s="110">
        <f>O18+O21+O24+O27+O30+O33</f>
        <v>2841</v>
      </c>
      <c r="P15" s="113">
        <f t="shared" ref="P15:S15" si="1">P18+P21+P24+P27+P30+P33</f>
        <v>5210</v>
      </c>
      <c r="Q15" s="110">
        <f>Q18+Q21+Q24+Q27+Q30+Q33</f>
        <v>3725</v>
      </c>
      <c r="R15" s="110">
        <f t="shared" si="1"/>
        <v>1668</v>
      </c>
      <c r="S15" s="110">
        <f t="shared" si="1"/>
        <v>2057</v>
      </c>
      <c r="T15" s="110">
        <f t="shared" ref="T15:AB15" si="2">T18+T21+T24+T27+T30+T33</f>
        <v>4326</v>
      </c>
      <c r="U15" s="110">
        <f t="shared" si="2"/>
        <v>1173</v>
      </c>
      <c r="V15" s="224">
        <f>V18+V21+V24+V27+V30+V33</f>
        <v>3153</v>
      </c>
      <c r="W15" s="112">
        <f>W18+W21+W24+W27+W30+W33</f>
        <v>1303</v>
      </c>
      <c r="X15" s="47">
        <f>X18+X21+X24+X27+X30+X33</f>
        <v>696</v>
      </c>
      <c r="Y15" s="290">
        <f>Y18+Y21+Y24+Y27+Y30+Y33</f>
        <v>607</v>
      </c>
      <c r="Z15" s="113">
        <f>Z18+Z21+Z24+Z27+Z30+Z33</f>
        <v>2469</v>
      </c>
      <c r="AA15" s="47">
        <f t="shared" si="2"/>
        <v>1370</v>
      </c>
      <c r="AB15" s="290">
        <f t="shared" si="2"/>
        <v>1099</v>
      </c>
      <c r="AC15" s="170"/>
    </row>
    <row r="16" spans="2:29" ht="12.9" customHeight="1" x14ac:dyDescent="0.2">
      <c r="B16" s="1501"/>
      <c r="C16" s="1517"/>
      <c r="D16" s="468"/>
      <c r="E16" s="114"/>
      <c r="F16" s="383">
        <f>ROUND(F15/E15,3)</f>
        <v>0.57599999999999996</v>
      </c>
      <c r="G16" s="384">
        <f>ROUND(G15/E15,3)</f>
        <v>0.42399999999999999</v>
      </c>
      <c r="H16" s="385">
        <f>ROUND(H15/E15,3)</f>
        <v>0.72399999999999998</v>
      </c>
      <c r="I16" s="386">
        <f>ROUND(I15/E15,3)</f>
        <v>0.46100000000000002</v>
      </c>
      <c r="J16" s="387">
        <f>ROUND(J15/E15,3)</f>
        <v>0.26300000000000001</v>
      </c>
      <c r="K16" s="385">
        <f>ROUND(K15/E15,3)</f>
        <v>0.27600000000000002</v>
      </c>
      <c r="L16" s="386">
        <f>ROUND(L15/E15,3)</f>
        <v>0.115</v>
      </c>
      <c r="M16" s="388">
        <f>ROUND(M15/E15,3)</f>
        <v>0.161</v>
      </c>
      <c r="N16" s="389">
        <f>ROUND(N15/E15,3)</f>
        <v>0.188</v>
      </c>
      <c r="O16" s="386">
        <f>ROUND(O15/E15,3)</f>
        <v>6.6000000000000003E-2</v>
      </c>
      <c r="P16" s="388">
        <f>ROUND(P15/E15,3)</f>
        <v>0.122</v>
      </c>
      <c r="Q16" s="386">
        <f>ROUND(Q15/E15,3)</f>
        <v>8.6999999999999994E-2</v>
      </c>
      <c r="R16" s="386">
        <f>ROUND(R15/E15,3)</f>
        <v>3.9E-2</v>
      </c>
      <c r="S16" s="386">
        <f>ROUND(S15/E15,3)</f>
        <v>4.8000000000000001E-2</v>
      </c>
      <c r="T16" s="386">
        <f>ROUND(T15/E15,3)</f>
        <v>0.10100000000000001</v>
      </c>
      <c r="U16" s="386">
        <f>ROUND(U15/E15,3)</f>
        <v>2.7E-2</v>
      </c>
      <c r="V16" s="390">
        <f>ROUND(V15/E15,3)</f>
        <v>7.3999999999999996E-2</v>
      </c>
      <c r="W16" s="389">
        <f>ROUND(W15/E15,3)</f>
        <v>0.03</v>
      </c>
      <c r="X16" s="383">
        <f>ROUND(X15/E15,3)</f>
        <v>1.6E-2</v>
      </c>
      <c r="Y16" s="391">
        <f>ROUND(Y15/E15,3)</f>
        <v>1.4E-2</v>
      </c>
      <c r="Z16" s="392">
        <f>ROUND(Z15/E15,3)</f>
        <v>5.8000000000000003E-2</v>
      </c>
      <c r="AA16" s="383">
        <f>ROUND(AA15/E15,3)</f>
        <v>3.2000000000000001E-2</v>
      </c>
      <c r="AB16" s="391">
        <f>ROUND(AB15/E15,3)</f>
        <v>2.5999999999999999E-2</v>
      </c>
      <c r="AC16" s="171"/>
    </row>
    <row r="17" spans="2:29" ht="12.75" customHeight="1" thickBot="1" x14ac:dyDescent="0.25">
      <c r="B17" s="1518"/>
      <c r="C17" s="1519"/>
      <c r="D17" s="471"/>
      <c r="E17" s="115"/>
      <c r="F17" s="394">
        <f>ROUND(F15/F15,3)</f>
        <v>1</v>
      </c>
      <c r="G17" s="395">
        <f>ROUND(G15/G15,3)</f>
        <v>1</v>
      </c>
      <c r="H17" s="396"/>
      <c r="I17" s="397">
        <f>ROUND(I15/F15,3)</f>
        <v>0.80100000000000005</v>
      </c>
      <c r="J17" s="398">
        <f>ROUND(J15/G15,3)</f>
        <v>0.62</v>
      </c>
      <c r="K17" s="399"/>
      <c r="L17" s="397">
        <f>ROUND(L15/F15,3)</f>
        <v>0.19900000000000001</v>
      </c>
      <c r="M17" s="400">
        <f>ROUND(M15/G15,3)</f>
        <v>0.38</v>
      </c>
      <c r="N17" s="401"/>
      <c r="O17" s="397">
        <f>ROUND(O15/F15,3)</f>
        <v>0.115</v>
      </c>
      <c r="P17" s="400">
        <f>ROUND(P15/G15,3)</f>
        <v>0.28599999999999998</v>
      </c>
      <c r="Q17" s="402"/>
      <c r="R17" s="397">
        <f>ROUND(R15/F15,3)</f>
        <v>6.8000000000000005E-2</v>
      </c>
      <c r="S17" s="397">
        <f>ROUND(S15/G15,3)</f>
        <v>0.113</v>
      </c>
      <c r="T17" s="402"/>
      <c r="U17" s="397">
        <f>ROUND(U15/F15,3)</f>
        <v>4.8000000000000001E-2</v>
      </c>
      <c r="V17" s="403">
        <f>ROUND(V15/G15,3)</f>
        <v>0.17299999999999999</v>
      </c>
      <c r="W17" s="401"/>
      <c r="X17" s="394">
        <f>ROUND(X15/F15,3)</f>
        <v>2.8000000000000001E-2</v>
      </c>
      <c r="Y17" s="404">
        <f>ROUND(Y15/G15,3)</f>
        <v>3.3000000000000002E-2</v>
      </c>
      <c r="Z17" s="405"/>
      <c r="AA17" s="394">
        <f>ROUND(AA15/F15,3)</f>
        <v>5.6000000000000001E-2</v>
      </c>
      <c r="AB17" s="404">
        <f>ROUND(AB15/G15,3)</f>
        <v>0.06</v>
      </c>
      <c r="AC17" s="171"/>
    </row>
    <row r="18" spans="2:29" ht="12.9" customHeight="1" thickTop="1" x14ac:dyDescent="0.2">
      <c r="B18" s="1503" t="s">
        <v>183</v>
      </c>
      <c r="C18" s="1506" t="s">
        <v>184</v>
      </c>
      <c r="D18" s="473">
        <v>49</v>
      </c>
      <c r="E18" s="116">
        <f>F18+G18</f>
        <v>1075</v>
      </c>
      <c r="F18" s="116">
        <f>I18+L18</f>
        <v>875</v>
      </c>
      <c r="G18" s="177">
        <f>J18+M18</f>
        <v>200</v>
      </c>
      <c r="H18" s="188">
        <f>I18+J18</f>
        <v>1007</v>
      </c>
      <c r="I18" s="118">
        <v>835</v>
      </c>
      <c r="J18" s="189">
        <v>172</v>
      </c>
      <c r="K18" s="198">
        <f>L18+M18</f>
        <v>68</v>
      </c>
      <c r="L18" s="118">
        <f>O18+AA18+X18</f>
        <v>40</v>
      </c>
      <c r="M18" s="120">
        <f>P18+AB18+Y18</f>
        <v>28</v>
      </c>
      <c r="N18" s="117">
        <f>O18+P18</f>
        <v>45</v>
      </c>
      <c r="O18" s="118">
        <f>R18+U18</f>
        <v>21</v>
      </c>
      <c r="P18" s="119">
        <f>S18+V18</f>
        <v>24</v>
      </c>
      <c r="Q18" s="118">
        <f>SUM(R18:S18)</f>
        <v>6</v>
      </c>
      <c r="R18" s="118">
        <v>5</v>
      </c>
      <c r="S18" s="118">
        <v>1</v>
      </c>
      <c r="T18" s="118">
        <f>SUM(U18:V18)</f>
        <v>39</v>
      </c>
      <c r="U18" s="118">
        <v>16</v>
      </c>
      <c r="V18" s="225">
        <v>23</v>
      </c>
      <c r="W18" s="117">
        <f>SUM(X18:Y18)</f>
        <v>0</v>
      </c>
      <c r="X18" s="116">
        <v>0</v>
      </c>
      <c r="Y18" s="291">
        <v>0</v>
      </c>
      <c r="Z18" s="117">
        <f>SUM(AA18:AB18)</f>
        <v>23</v>
      </c>
      <c r="AA18" s="116">
        <v>19</v>
      </c>
      <c r="AB18" s="291">
        <v>4</v>
      </c>
      <c r="AC18" s="170"/>
    </row>
    <row r="19" spans="2:29" ht="12.9" customHeight="1" x14ac:dyDescent="0.2">
      <c r="B19" s="1504"/>
      <c r="C19" s="1501"/>
      <c r="D19" s="468"/>
      <c r="E19" s="114"/>
      <c r="F19" s="383">
        <f>ROUND(F18/E18,3)</f>
        <v>0.81399999999999995</v>
      </c>
      <c r="G19" s="384">
        <f>ROUND(G18/E18,3)</f>
        <v>0.186</v>
      </c>
      <c r="H19" s="385">
        <f>ROUND(H18/E18,3)</f>
        <v>0.93700000000000006</v>
      </c>
      <c r="I19" s="386">
        <f>ROUND(I18/E18,3)</f>
        <v>0.77700000000000002</v>
      </c>
      <c r="J19" s="387">
        <f>ROUND(J18/E18,3)</f>
        <v>0.16</v>
      </c>
      <c r="K19" s="407">
        <f>ROUND(K18/E18,3)</f>
        <v>6.3E-2</v>
      </c>
      <c r="L19" s="386">
        <f>ROUND(L18/E18,3)</f>
        <v>3.6999999999999998E-2</v>
      </c>
      <c r="M19" s="388">
        <f>ROUND(M18/E18,3)</f>
        <v>2.5999999999999999E-2</v>
      </c>
      <c r="N19" s="389">
        <f>ROUND(N18/E18,3)</f>
        <v>4.2000000000000003E-2</v>
      </c>
      <c r="O19" s="386">
        <f>ROUND(O18/E18,3)</f>
        <v>0.02</v>
      </c>
      <c r="P19" s="408">
        <f>ROUND(P18/E18,3)</f>
        <v>2.1999999999999999E-2</v>
      </c>
      <c r="Q19" s="386">
        <f>ROUND(Q18/E18,3)</f>
        <v>6.0000000000000001E-3</v>
      </c>
      <c r="R19" s="386">
        <f>ROUND(R18/E18,3)</f>
        <v>5.0000000000000001E-3</v>
      </c>
      <c r="S19" s="386">
        <f>ROUND(S18/E18,3)</f>
        <v>1E-3</v>
      </c>
      <c r="T19" s="386">
        <f>ROUND(T18/E18,3)</f>
        <v>3.5999999999999997E-2</v>
      </c>
      <c r="U19" s="386">
        <f>ROUND(U18/E18,3)</f>
        <v>1.4999999999999999E-2</v>
      </c>
      <c r="V19" s="390">
        <f>ROUND(V18/E18,3)</f>
        <v>2.1000000000000001E-2</v>
      </c>
      <c r="W19" s="389">
        <f>ROUND(W18/E18,3)</f>
        <v>0</v>
      </c>
      <c r="X19" s="383">
        <f>ROUND(X18/E18,3)</f>
        <v>0</v>
      </c>
      <c r="Y19" s="409">
        <f>ROUND(Y18/E18,3)</f>
        <v>0</v>
      </c>
      <c r="Z19" s="389">
        <f>ROUND(Z18/H18,3)</f>
        <v>2.3E-2</v>
      </c>
      <c r="AA19" s="383">
        <f>ROUND(AA18/H18,3)</f>
        <v>1.9E-2</v>
      </c>
      <c r="AB19" s="409">
        <f>ROUND(AB18/H18,3)</f>
        <v>4.0000000000000001E-3</v>
      </c>
      <c r="AC19" s="171"/>
    </row>
    <row r="20" spans="2:29" ht="12.9" customHeight="1" x14ac:dyDescent="0.2">
      <c r="B20" s="1504"/>
      <c r="C20" s="1502"/>
      <c r="D20" s="158"/>
      <c r="E20" s="121"/>
      <c r="F20" s="411">
        <f>ROUND(F18/F18,3)</f>
        <v>1</v>
      </c>
      <c r="G20" s="412">
        <f>ROUND(G18/G18,3)</f>
        <v>1</v>
      </c>
      <c r="H20" s="413"/>
      <c r="I20" s="414">
        <f>ROUND(I18/F18,3)</f>
        <v>0.95399999999999996</v>
      </c>
      <c r="J20" s="415">
        <f>ROUND(J18/G18,3)</f>
        <v>0.86</v>
      </c>
      <c r="K20" s="416"/>
      <c r="L20" s="414">
        <f>ROUND(L18/F18,3)</f>
        <v>4.5999999999999999E-2</v>
      </c>
      <c r="M20" s="417">
        <f>ROUND(M18/G18,3)</f>
        <v>0.14000000000000001</v>
      </c>
      <c r="N20" s="418"/>
      <c r="O20" s="414">
        <f>ROUND(O18/F18,3)</f>
        <v>2.4E-2</v>
      </c>
      <c r="P20" s="419">
        <f>ROUND(P18/G18,3)</f>
        <v>0.12</v>
      </c>
      <c r="Q20" s="420"/>
      <c r="R20" s="414">
        <f>ROUND(R18/F18,3)</f>
        <v>6.0000000000000001E-3</v>
      </c>
      <c r="S20" s="414">
        <f>ROUND(S18/G18,3)</f>
        <v>5.0000000000000001E-3</v>
      </c>
      <c r="T20" s="420"/>
      <c r="U20" s="414">
        <f>ROUND(U18/F18,3)</f>
        <v>1.7999999999999999E-2</v>
      </c>
      <c r="V20" s="421">
        <f>ROUND(V18/G18,3)</f>
        <v>0.115</v>
      </c>
      <c r="W20" s="418"/>
      <c r="X20" s="411">
        <f>ROUND(X18/F18,3)</f>
        <v>0</v>
      </c>
      <c r="Y20" s="422">
        <f>ROUND(Y18/G18,3)</f>
        <v>0</v>
      </c>
      <c r="Z20" s="418"/>
      <c r="AA20" s="411">
        <f>ROUND(AA18/I18,3)</f>
        <v>2.3E-2</v>
      </c>
      <c r="AB20" s="422">
        <f>ROUND(AB18/J18,3)</f>
        <v>2.3E-2</v>
      </c>
      <c r="AC20" s="171"/>
    </row>
    <row r="21" spans="2:29" ht="12.9" customHeight="1" x14ac:dyDescent="0.2">
      <c r="B21" s="1504"/>
      <c r="C21" s="1514" t="s">
        <v>185</v>
      </c>
      <c r="D21" s="476">
        <v>87</v>
      </c>
      <c r="E21" s="47">
        <f>F21+G21</f>
        <v>17837</v>
      </c>
      <c r="F21" s="47">
        <f>I21+L21</f>
        <v>13246</v>
      </c>
      <c r="G21" s="176">
        <f>J21+M21</f>
        <v>4591</v>
      </c>
      <c r="H21" s="186">
        <f>I21+J21</f>
        <v>14482</v>
      </c>
      <c r="I21" s="110">
        <v>11291</v>
      </c>
      <c r="J21" s="187">
        <v>3191</v>
      </c>
      <c r="K21" s="196">
        <f>L21+M21</f>
        <v>3355</v>
      </c>
      <c r="L21" s="110">
        <f>O21+AA21+X21</f>
        <v>1955</v>
      </c>
      <c r="M21" s="113">
        <f>P21+AB21+Y21</f>
        <v>1400</v>
      </c>
      <c r="N21" s="109">
        <f>O21+P21</f>
        <v>2067</v>
      </c>
      <c r="O21" s="110">
        <f>R21+U21</f>
        <v>1092</v>
      </c>
      <c r="P21" s="111">
        <f>S21+V21</f>
        <v>975</v>
      </c>
      <c r="Q21" s="110">
        <f>SUM(R21:S21)</f>
        <v>1480</v>
      </c>
      <c r="R21" s="110">
        <v>863</v>
      </c>
      <c r="S21" s="110">
        <v>617</v>
      </c>
      <c r="T21" s="110">
        <f>SUM(U21:V21)</f>
        <v>587</v>
      </c>
      <c r="U21" s="110">
        <v>229</v>
      </c>
      <c r="V21" s="224">
        <v>358</v>
      </c>
      <c r="W21" s="109">
        <f>SUM(X21:Y21)</f>
        <v>823</v>
      </c>
      <c r="X21" s="47">
        <v>543</v>
      </c>
      <c r="Y21" s="292">
        <v>280</v>
      </c>
      <c r="Z21" s="109">
        <f>SUM(AA21:AB21)</f>
        <v>465</v>
      </c>
      <c r="AA21" s="47">
        <v>320</v>
      </c>
      <c r="AB21" s="292">
        <v>145</v>
      </c>
      <c r="AC21" s="170"/>
    </row>
    <row r="22" spans="2:29" ht="12.9" customHeight="1" x14ac:dyDescent="0.2">
      <c r="B22" s="1504"/>
      <c r="C22" s="1587"/>
      <c r="D22" s="468"/>
      <c r="E22" s="114"/>
      <c r="F22" s="383">
        <f>ROUND(F21/E21,3)</f>
        <v>0.74299999999999999</v>
      </c>
      <c r="G22" s="384">
        <f>ROUND(G21/E21,3)</f>
        <v>0.25700000000000001</v>
      </c>
      <c r="H22" s="385">
        <f>ROUND(H21/E21,3)</f>
        <v>0.81200000000000006</v>
      </c>
      <c r="I22" s="386">
        <f>ROUND(I21/E21,3)</f>
        <v>0.63300000000000001</v>
      </c>
      <c r="J22" s="387">
        <f>ROUND(J21/E21,3)</f>
        <v>0.17899999999999999</v>
      </c>
      <c r="K22" s="407">
        <f>ROUND(K21/E21,3)</f>
        <v>0.188</v>
      </c>
      <c r="L22" s="386">
        <f>ROUND(L21/E21,3)</f>
        <v>0.11</v>
      </c>
      <c r="M22" s="388">
        <f>ROUND(M21/E21,3)</f>
        <v>7.8E-2</v>
      </c>
      <c r="N22" s="389">
        <f>ROUND(N21/E21,3)</f>
        <v>0.11600000000000001</v>
      </c>
      <c r="O22" s="386">
        <f>ROUND(O21/E21,3)</f>
        <v>6.0999999999999999E-2</v>
      </c>
      <c r="P22" s="408">
        <f>ROUND(P21/E21,3)</f>
        <v>5.5E-2</v>
      </c>
      <c r="Q22" s="386">
        <f>ROUND(Q21/E21,3)</f>
        <v>8.3000000000000004E-2</v>
      </c>
      <c r="R22" s="386">
        <f>ROUND(R21/E21,3)</f>
        <v>4.8000000000000001E-2</v>
      </c>
      <c r="S22" s="386">
        <f>ROUND(S21/E21,3)</f>
        <v>3.5000000000000003E-2</v>
      </c>
      <c r="T22" s="386">
        <f>ROUND(T21/E21,3)</f>
        <v>3.3000000000000002E-2</v>
      </c>
      <c r="U22" s="386">
        <f>ROUND(U21/E21,3)</f>
        <v>1.2999999999999999E-2</v>
      </c>
      <c r="V22" s="390">
        <f>ROUND(V21/E21,3)</f>
        <v>0.02</v>
      </c>
      <c r="W22" s="389">
        <f>ROUND(W21/E21,3)</f>
        <v>4.5999999999999999E-2</v>
      </c>
      <c r="X22" s="383">
        <f>ROUND(X21/E21,3)</f>
        <v>0.03</v>
      </c>
      <c r="Y22" s="409">
        <f>ROUND(Y21/E21,3)</f>
        <v>1.6E-2</v>
      </c>
      <c r="Z22" s="389">
        <f>ROUND(Z21/H21,3)</f>
        <v>3.2000000000000001E-2</v>
      </c>
      <c r="AA22" s="383">
        <f>ROUND(AA21/H21,3)</f>
        <v>2.1999999999999999E-2</v>
      </c>
      <c r="AB22" s="409">
        <f>ROUND(AB21/H21,3)</f>
        <v>0.01</v>
      </c>
      <c r="AC22" s="171"/>
    </row>
    <row r="23" spans="2:29" ht="12.9" customHeight="1" x14ac:dyDescent="0.2">
      <c r="B23" s="1504"/>
      <c r="C23" s="1512"/>
      <c r="D23" s="477"/>
      <c r="E23" s="121"/>
      <c r="F23" s="411">
        <f>ROUND(F21/F21,3)</f>
        <v>1</v>
      </c>
      <c r="G23" s="412">
        <f>ROUND(G21/G21,3)</f>
        <v>1</v>
      </c>
      <c r="H23" s="413"/>
      <c r="I23" s="414">
        <f>ROUND(I21/F21,3)</f>
        <v>0.85199999999999998</v>
      </c>
      <c r="J23" s="415">
        <f>ROUND(J21/G21,3)</f>
        <v>0.69499999999999995</v>
      </c>
      <c r="K23" s="416"/>
      <c r="L23" s="414">
        <f>ROUND(L21/F21,3)</f>
        <v>0.14799999999999999</v>
      </c>
      <c r="M23" s="417">
        <f>ROUND(M21/G21,3)</f>
        <v>0.30499999999999999</v>
      </c>
      <c r="N23" s="418"/>
      <c r="O23" s="414">
        <f>ROUND(O21/F21,3)</f>
        <v>8.2000000000000003E-2</v>
      </c>
      <c r="P23" s="419">
        <f>ROUND(P21/G21,3)</f>
        <v>0.21199999999999999</v>
      </c>
      <c r="Q23" s="420"/>
      <c r="R23" s="414">
        <f>ROUND(R21/F21,3)</f>
        <v>6.5000000000000002E-2</v>
      </c>
      <c r="S23" s="414">
        <f>ROUND(S21/G21,3)</f>
        <v>0.13400000000000001</v>
      </c>
      <c r="T23" s="420"/>
      <c r="U23" s="414">
        <f>ROUND(U21/F21,3)</f>
        <v>1.7000000000000001E-2</v>
      </c>
      <c r="V23" s="421">
        <f>ROUND(V21/G21,3)</f>
        <v>7.8E-2</v>
      </c>
      <c r="W23" s="418"/>
      <c r="X23" s="411">
        <f>ROUND(X21/F21,3)</f>
        <v>4.1000000000000002E-2</v>
      </c>
      <c r="Y23" s="422">
        <f>ROUND(Y21/G21,3)</f>
        <v>6.0999999999999999E-2</v>
      </c>
      <c r="Z23" s="418"/>
      <c r="AA23" s="411">
        <f>ROUND(AA21/I21,3)</f>
        <v>2.8000000000000001E-2</v>
      </c>
      <c r="AB23" s="422">
        <f>ROUND(AB21/J21,3)</f>
        <v>4.4999999999999998E-2</v>
      </c>
      <c r="AC23" s="171"/>
    </row>
    <row r="24" spans="2:29" ht="12.9" customHeight="1" x14ac:dyDescent="0.2">
      <c r="B24" s="1504"/>
      <c r="C24" s="1588" t="s">
        <v>222</v>
      </c>
      <c r="D24" s="342">
        <v>25</v>
      </c>
      <c r="E24" s="47">
        <f>F24+G24</f>
        <v>2521</v>
      </c>
      <c r="F24" s="47">
        <f>I24+L24</f>
        <v>2280</v>
      </c>
      <c r="G24" s="176">
        <f>J24+M24</f>
        <v>241</v>
      </c>
      <c r="H24" s="186">
        <f>I24+J24</f>
        <v>2215</v>
      </c>
      <c r="I24" s="110">
        <v>2038</v>
      </c>
      <c r="J24" s="187">
        <v>177</v>
      </c>
      <c r="K24" s="196">
        <f>L24+M24</f>
        <v>306</v>
      </c>
      <c r="L24" s="110">
        <f>O24+AA24+X24</f>
        <v>242</v>
      </c>
      <c r="M24" s="113">
        <f>P24+AB24+Y24</f>
        <v>64</v>
      </c>
      <c r="N24" s="109">
        <f>O24+P24</f>
        <v>162</v>
      </c>
      <c r="O24" s="110">
        <f>R24+U24</f>
        <v>104</v>
      </c>
      <c r="P24" s="111">
        <f>S24+V24</f>
        <v>58</v>
      </c>
      <c r="Q24" s="110">
        <f>SUM(R24:S24)</f>
        <v>57</v>
      </c>
      <c r="R24" s="110">
        <v>44</v>
      </c>
      <c r="S24" s="110">
        <v>13</v>
      </c>
      <c r="T24" s="110">
        <f>SUM(U24:V24)</f>
        <v>105</v>
      </c>
      <c r="U24" s="110">
        <v>60</v>
      </c>
      <c r="V24" s="224">
        <v>45</v>
      </c>
      <c r="W24" s="109">
        <f>SUM(X24:Y24)</f>
        <v>1</v>
      </c>
      <c r="X24" s="47">
        <v>0</v>
      </c>
      <c r="Y24" s="292">
        <v>1</v>
      </c>
      <c r="Z24" s="109">
        <f>SUM(AA24:AB24)</f>
        <v>143</v>
      </c>
      <c r="AA24" s="47">
        <v>138</v>
      </c>
      <c r="AB24" s="292">
        <v>5</v>
      </c>
      <c r="AC24" s="170"/>
    </row>
    <row r="25" spans="2:29" ht="12.9" customHeight="1" x14ac:dyDescent="0.2">
      <c r="B25" s="1504"/>
      <c r="C25" s="1589"/>
      <c r="D25" s="468"/>
      <c r="E25" s="114"/>
      <c r="F25" s="383">
        <f>ROUND(F24/E24,3)</f>
        <v>0.90400000000000003</v>
      </c>
      <c r="G25" s="384">
        <f>ROUND(G24/E24,3)</f>
        <v>9.6000000000000002E-2</v>
      </c>
      <c r="H25" s="385">
        <f>ROUND(H24/E24,3)</f>
        <v>0.879</v>
      </c>
      <c r="I25" s="386">
        <f>ROUND(I24/E24,3)</f>
        <v>0.80800000000000005</v>
      </c>
      <c r="J25" s="387">
        <f>ROUND(J24/E24,3)</f>
        <v>7.0000000000000007E-2</v>
      </c>
      <c r="K25" s="407">
        <f>ROUND(K24/E24,3)</f>
        <v>0.121</v>
      </c>
      <c r="L25" s="386">
        <f>ROUND(L24/E24,3)</f>
        <v>9.6000000000000002E-2</v>
      </c>
      <c r="M25" s="388">
        <f>ROUND(M24/E24,3)</f>
        <v>2.5000000000000001E-2</v>
      </c>
      <c r="N25" s="389">
        <f>ROUND(N24/E24,3)</f>
        <v>6.4000000000000001E-2</v>
      </c>
      <c r="O25" s="386">
        <f>ROUND(O24/E24,3)</f>
        <v>4.1000000000000002E-2</v>
      </c>
      <c r="P25" s="408">
        <f>ROUND(P24/E24,3)</f>
        <v>2.3E-2</v>
      </c>
      <c r="Q25" s="386">
        <f>ROUND(Q24/E24,3)</f>
        <v>2.3E-2</v>
      </c>
      <c r="R25" s="386">
        <f>ROUND(R24/E24,3)</f>
        <v>1.7000000000000001E-2</v>
      </c>
      <c r="S25" s="386">
        <f>ROUND(S24/E24,3)</f>
        <v>5.0000000000000001E-3</v>
      </c>
      <c r="T25" s="386">
        <f>ROUND(T24/E24,3)</f>
        <v>4.2000000000000003E-2</v>
      </c>
      <c r="U25" s="386">
        <f>ROUND(U24/E24,3)</f>
        <v>2.4E-2</v>
      </c>
      <c r="V25" s="390">
        <f>ROUND(V24/E24,3)</f>
        <v>1.7999999999999999E-2</v>
      </c>
      <c r="W25" s="389">
        <f>ROUND(W24/E24,3)</f>
        <v>0</v>
      </c>
      <c r="X25" s="383">
        <f>ROUND(X24/E24,3)</f>
        <v>0</v>
      </c>
      <c r="Y25" s="409">
        <f>ROUND(Y24/E24,3)</f>
        <v>0</v>
      </c>
      <c r="Z25" s="389">
        <f>ROUND(Z24/H24,3)</f>
        <v>6.5000000000000002E-2</v>
      </c>
      <c r="AA25" s="383">
        <f>ROUND(AA24/H24,3)</f>
        <v>6.2E-2</v>
      </c>
      <c r="AB25" s="409">
        <f>ROUND(AB24/H24,3)</f>
        <v>2E-3</v>
      </c>
      <c r="AC25" s="171"/>
    </row>
    <row r="26" spans="2:29" ht="12.9" customHeight="1" x14ac:dyDescent="0.2">
      <c r="B26" s="1504"/>
      <c r="C26" s="1590"/>
      <c r="D26" s="477"/>
      <c r="E26" s="121"/>
      <c r="F26" s="411">
        <f>ROUND(F24/F24,3)</f>
        <v>1</v>
      </c>
      <c r="G26" s="412">
        <f>ROUND(G24/G24,3)</f>
        <v>1</v>
      </c>
      <c r="H26" s="413"/>
      <c r="I26" s="414">
        <f>ROUND(I24/F24,3)</f>
        <v>0.89400000000000002</v>
      </c>
      <c r="J26" s="415">
        <f>ROUND(J24/G24,3)</f>
        <v>0.73399999999999999</v>
      </c>
      <c r="K26" s="416"/>
      <c r="L26" s="414">
        <f>ROUND(L24/F24,3)</f>
        <v>0.106</v>
      </c>
      <c r="M26" s="417">
        <f>ROUND(M24/G24,3)</f>
        <v>0.26600000000000001</v>
      </c>
      <c r="N26" s="418"/>
      <c r="O26" s="414">
        <f>ROUND(O24/F24,3)</f>
        <v>4.5999999999999999E-2</v>
      </c>
      <c r="P26" s="419">
        <f>ROUND(P24/G24,3)</f>
        <v>0.24099999999999999</v>
      </c>
      <c r="Q26" s="420"/>
      <c r="R26" s="414">
        <f>ROUND(R24/F24,3)</f>
        <v>1.9E-2</v>
      </c>
      <c r="S26" s="414">
        <f>ROUND(S24/G24,3)</f>
        <v>5.3999999999999999E-2</v>
      </c>
      <c r="T26" s="420"/>
      <c r="U26" s="414">
        <f>ROUND(U24/F24,3)</f>
        <v>2.5999999999999999E-2</v>
      </c>
      <c r="V26" s="421">
        <f>ROUND(V24/G24,3)</f>
        <v>0.187</v>
      </c>
      <c r="W26" s="418"/>
      <c r="X26" s="411">
        <f>ROUND(X24/F24,3)</f>
        <v>0</v>
      </c>
      <c r="Y26" s="422">
        <f>ROUND(Y24/G24,3)</f>
        <v>4.0000000000000001E-3</v>
      </c>
      <c r="Z26" s="418"/>
      <c r="AA26" s="411">
        <f>ROUND(AA24/I24,3)</f>
        <v>6.8000000000000005E-2</v>
      </c>
      <c r="AB26" s="422">
        <f>ROUND(AB24/J24,3)</f>
        <v>2.8000000000000001E-2</v>
      </c>
      <c r="AC26" s="171"/>
    </row>
    <row r="27" spans="2:29" ht="12.9" customHeight="1" x14ac:dyDescent="0.2">
      <c r="B27" s="1504"/>
      <c r="C27" s="1591" t="s">
        <v>187</v>
      </c>
      <c r="D27" s="342">
        <v>82</v>
      </c>
      <c r="E27" s="47">
        <f>F27+G27</f>
        <v>2773</v>
      </c>
      <c r="F27" s="47">
        <f>I27+L27</f>
        <v>1468</v>
      </c>
      <c r="G27" s="176">
        <f>J27+M27</f>
        <v>1305</v>
      </c>
      <c r="H27" s="186">
        <f>I27+J27</f>
        <v>1558</v>
      </c>
      <c r="I27" s="110">
        <v>1030</v>
      </c>
      <c r="J27" s="187">
        <v>528</v>
      </c>
      <c r="K27" s="196">
        <f>L27+M27</f>
        <v>1215</v>
      </c>
      <c r="L27" s="110">
        <f>O27+AA27+X27</f>
        <v>438</v>
      </c>
      <c r="M27" s="113">
        <f>P27+AB27+Y27</f>
        <v>777</v>
      </c>
      <c r="N27" s="109">
        <f>O27+P27</f>
        <v>819</v>
      </c>
      <c r="O27" s="110">
        <f>R27+U27</f>
        <v>255</v>
      </c>
      <c r="P27" s="111">
        <f>S27+V27</f>
        <v>564</v>
      </c>
      <c r="Q27" s="110">
        <f>SUM(R27:S27)</f>
        <v>215</v>
      </c>
      <c r="R27" s="110">
        <v>76</v>
      </c>
      <c r="S27" s="110">
        <v>139</v>
      </c>
      <c r="T27" s="110">
        <f>SUM(U27:V27)</f>
        <v>604</v>
      </c>
      <c r="U27" s="110">
        <v>179</v>
      </c>
      <c r="V27" s="224">
        <v>425</v>
      </c>
      <c r="W27" s="109">
        <f>SUM(X27:Y27)</f>
        <v>42</v>
      </c>
      <c r="X27" s="47">
        <v>32</v>
      </c>
      <c r="Y27" s="292">
        <v>10</v>
      </c>
      <c r="Z27" s="109">
        <f>SUM(AA27:AB27)</f>
        <v>354</v>
      </c>
      <c r="AA27" s="47">
        <v>151</v>
      </c>
      <c r="AB27" s="292">
        <v>203</v>
      </c>
      <c r="AC27" s="170"/>
    </row>
    <row r="28" spans="2:29" ht="12.9" customHeight="1" x14ac:dyDescent="0.2">
      <c r="B28" s="1504"/>
      <c r="C28" s="1551"/>
      <c r="D28" s="468"/>
      <c r="E28" s="114"/>
      <c r="F28" s="383">
        <f>ROUND(F27/E27,3)</f>
        <v>0.52900000000000003</v>
      </c>
      <c r="G28" s="384">
        <f>ROUND(G27/E27,3)</f>
        <v>0.47099999999999997</v>
      </c>
      <c r="H28" s="385">
        <f>ROUND(H27/E27,3)</f>
        <v>0.56200000000000006</v>
      </c>
      <c r="I28" s="386">
        <f>ROUND(I27/E27,3)</f>
        <v>0.371</v>
      </c>
      <c r="J28" s="387">
        <f>ROUND(J27/E27,3)</f>
        <v>0.19</v>
      </c>
      <c r="K28" s="407">
        <f>ROUND(K27/E27,3)</f>
        <v>0.438</v>
      </c>
      <c r="L28" s="386">
        <f>ROUND(L27/E27,3)</f>
        <v>0.158</v>
      </c>
      <c r="M28" s="388">
        <f>ROUND(M27/E27,3)</f>
        <v>0.28000000000000003</v>
      </c>
      <c r="N28" s="389">
        <f>ROUND(N27/E27,3)</f>
        <v>0.29499999999999998</v>
      </c>
      <c r="O28" s="386">
        <f>ROUND(O27/E27,3)</f>
        <v>9.1999999999999998E-2</v>
      </c>
      <c r="P28" s="408">
        <f>ROUND(P27/E27,3)</f>
        <v>0.20300000000000001</v>
      </c>
      <c r="Q28" s="386">
        <f>ROUND(Q27/E27,3)</f>
        <v>7.8E-2</v>
      </c>
      <c r="R28" s="386">
        <f>ROUND(R27/E27,3)</f>
        <v>2.7E-2</v>
      </c>
      <c r="S28" s="386">
        <f>ROUND(S27/E27,3)</f>
        <v>0.05</v>
      </c>
      <c r="T28" s="386">
        <f>ROUND(T27/E27,3)</f>
        <v>0.218</v>
      </c>
      <c r="U28" s="386">
        <f>ROUND(U27/E27,3)</f>
        <v>6.5000000000000002E-2</v>
      </c>
      <c r="V28" s="390">
        <f>ROUND(V27/E27,3)</f>
        <v>0.153</v>
      </c>
      <c r="W28" s="389">
        <f>ROUND(W27/E27,3)</f>
        <v>1.4999999999999999E-2</v>
      </c>
      <c r="X28" s="383">
        <f>ROUND(X27/E27,3)</f>
        <v>1.2E-2</v>
      </c>
      <c r="Y28" s="409">
        <f>ROUND(Y27/E27,3)</f>
        <v>4.0000000000000001E-3</v>
      </c>
      <c r="Z28" s="389">
        <f>ROUND(Z27/H27,3)</f>
        <v>0.22700000000000001</v>
      </c>
      <c r="AA28" s="383">
        <f>ROUND(AA27/H27,3)</f>
        <v>9.7000000000000003E-2</v>
      </c>
      <c r="AB28" s="409">
        <f>ROUND(AB27/H27,3)</f>
        <v>0.13</v>
      </c>
      <c r="AC28" s="171"/>
    </row>
    <row r="29" spans="2:29" ht="12.9" customHeight="1" x14ac:dyDescent="0.2">
      <c r="B29" s="1504"/>
      <c r="C29" s="1592"/>
      <c r="D29" s="477"/>
      <c r="E29" s="121"/>
      <c r="F29" s="411">
        <f>ROUND(F27/F27,3)</f>
        <v>1</v>
      </c>
      <c r="G29" s="412">
        <f>ROUND(G27/G27,3)</f>
        <v>1</v>
      </c>
      <c r="H29" s="413"/>
      <c r="I29" s="414">
        <f>ROUND(I27/F27,3)</f>
        <v>0.70199999999999996</v>
      </c>
      <c r="J29" s="415">
        <f>ROUND(J27/G27,3)</f>
        <v>0.40500000000000003</v>
      </c>
      <c r="K29" s="416"/>
      <c r="L29" s="414">
        <f>ROUND(L27/F27,3)</f>
        <v>0.29799999999999999</v>
      </c>
      <c r="M29" s="417">
        <f>ROUND(M27/G27,3)</f>
        <v>0.59499999999999997</v>
      </c>
      <c r="N29" s="418"/>
      <c r="O29" s="414">
        <f>ROUND(O27/F27,3)</f>
        <v>0.17399999999999999</v>
      </c>
      <c r="P29" s="419">
        <f>ROUND(P27/G27,3)</f>
        <v>0.432</v>
      </c>
      <c r="Q29" s="420"/>
      <c r="R29" s="414">
        <f>ROUND(R27/F27,3)</f>
        <v>5.1999999999999998E-2</v>
      </c>
      <c r="S29" s="414">
        <f>ROUND(S27/G27,3)</f>
        <v>0.107</v>
      </c>
      <c r="T29" s="420"/>
      <c r="U29" s="414">
        <f>ROUND(U27/F27,3)</f>
        <v>0.122</v>
      </c>
      <c r="V29" s="421">
        <f>ROUND(V27/G27,3)</f>
        <v>0.32600000000000001</v>
      </c>
      <c r="W29" s="418"/>
      <c r="X29" s="411">
        <f>ROUND(X27/F27,3)</f>
        <v>2.1999999999999999E-2</v>
      </c>
      <c r="Y29" s="422">
        <f>ROUND(Y27/G27,3)</f>
        <v>8.0000000000000002E-3</v>
      </c>
      <c r="Z29" s="418"/>
      <c r="AA29" s="411">
        <f>ROUND(AA27/I27,3)</f>
        <v>0.14699999999999999</v>
      </c>
      <c r="AB29" s="422">
        <f>ROUND(AB27/J27,3)</f>
        <v>0.38400000000000001</v>
      </c>
      <c r="AC29" s="171"/>
    </row>
    <row r="30" spans="2:29" ht="12.9" customHeight="1" x14ac:dyDescent="0.2">
      <c r="B30" s="1504"/>
      <c r="C30" s="1514" t="s">
        <v>188</v>
      </c>
      <c r="D30" s="342">
        <v>8</v>
      </c>
      <c r="E30" s="47">
        <f>F30+G30</f>
        <v>1971</v>
      </c>
      <c r="F30" s="47">
        <f>I30+L30</f>
        <v>767</v>
      </c>
      <c r="G30" s="176">
        <f>J30+M30</f>
        <v>1204</v>
      </c>
      <c r="H30" s="186">
        <f>I30+J30</f>
        <v>1488</v>
      </c>
      <c r="I30" s="110">
        <v>633</v>
      </c>
      <c r="J30" s="187">
        <v>855</v>
      </c>
      <c r="K30" s="196">
        <f>L30+M30</f>
        <v>483</v>
      </c>
      <c r="L30" s="110">
        <f>O30+AA30+X30</f>
        <v>134</v>
      </c>
      <c r="M30" s="113">
        <f>P30+AB30+Y30</f>
        <v>349</v>
      </c>
      <c r="N30" s="109">
        <f>O30+P30</f>
        <v>214</v>
      </c>
      <c r="O30" s="110">
        <f>R30+U30</f>
        <v>6</v>
      </c>
      <c r="P30" s="111">
        <f>S30+V30</f>
        <v>208</v>
      </c>
      <c r="Q30" s="110">
        <f>SUM(R30:S30)</f>
        <v>202</v>
      </c>
      <c r="R30" s="110">
        <v>6</v>
      </c>
      <c r="S30" s="110">
        <v>196</v>
      </c>
      <c r="T30" s="110">
        <f>SUM(U30:V30)</f>
        <v>12</v>
      </c>
      <c r="U30" s="110">
        <v>0</v>
      </c>
      <c r="V30" s="224">
        <v>12</v>
      </c>
      <c r="W30" s="109">
        <f>SUM(X30:Y30)</f>
        <v>0</v>
      </c>
      <c r="X30" s="47">
        <v>0</v>
      </c>
      <c r="Y30" s="292">
        <v>0</v>
      </c>
      <c r="Z30" s="109">
        <f>SUM(AA30:AB30)</f>
        <v>269</v>
      </c>
      <c r="AA30" s="47">
        <v>128</v>
      </c>
      <c r="AB30" s="292">
        <v>141</v>
      </c>
      <c r="AC30" s="170"/>
    </row>
    <row r="31" spans="2:29" ht="12.9" customHeight="1" x14ac:dyDescent="0.2">
      <c r="B31" s="1504"/>
      <c r="C31" s="1587"/>
      <c r="D31" s="468"/>
      <c r="E31" s="114"/>
      <c r="F31" s="383">
        <f>ROUND(F30/E30,3)</f>
        <v>0.38900000000000001</v>
      </c>
      <c r="G31" s="384">
        <f>ROUND(G30/E30,3)</f>
        <v>0.61099999999999999</v>
      </c>
      <c r="H31" s="385">
        <f>ROUND(H30/E30,3)</f>
        <v>0.755</v>
      </c>
      <c r="I31" s="386">
        <f>ROUND(I30/E30,3)</f>
        <v>0.32100000000000001</v>
      </c>
      <c r="J31" s="387">
        <f>ROUND(J30/E30,3)</f>
        <v>0.434</v>
      </c>
      <c r="K31" s="407">
        <f>ROUND(K30/E30,3)</f>
        <v>0.245</v>
      </c>
      <c r="L31" s="386">
        <f>ROUND(L30/E30,3)</f>
        <v>6.8000000000000005E-2</v>
      </c>
      <c r="M31" s="388">
        <f>ROUND(M30/E30,3)</f>
        <v>0.17699999999999999</v>
      </c>
      <c r="N31" s="389">
        <f>ROUND(N30/E30,3)</f>
        <v>0.109</v>
      </c>
      <c r="O31" s="386">
        <f>ROUND(O30/E30,3)</f>
        <v>3.0000000000000001E-3</v>
      </c>
      <c r="P31" s="408">
        <f>ROUND(P30/E30,3)</f>
        <v>0.106</v>
      </c>
      <c r="Q31" s="386">
        <f>ROUND(Q30/E30,3)</f>
        <v>0.10199999999999999</v>
      </c>
      <c r="R31" s="386">
        <f>ROUND(R30/E30,3)</f>
        <v>3.0000000000000001E-3</v>
      </c>
      <c r="S31" s="386">
        <f>ROUND(S30/E30,3)</f>
        <v>9.9000000000000005E-2</v>
      </c>
      <c r="T31" s="386">
        <f>ROUND(T30/E30,3)</f>
        <v>6.0000000000000001E-3</v>
      </c>
      <c r="U31" s="386">
        <f>ROUND(U30/E30,3)</f>
        <v>0</v>
      </c>
      <c r="V31" s="390">
        <f>ROUND(V30/E30,3)</f>
        <v>6.0000000000000001E-3</v>
      </c>
      <c r="W31" s="389">
        <f>ROUND(W30/E30,3)</f>
        <v>0</v>
      </c>
      <c r="X31" s="383">
        <f>ROUND(X30/E30,3)</f>
        <v>0</v>
      </c>
      <c r="Y31" s="409">
        <f>ROUND(Y30/E30,3)</f>
        <v>0</v>
      </c>
      <c r="Z31" s="389">
        <f>ROUND(Z30/H30,3)</f>
        <v>0.18099999999999999</v>
      </c>
      <c r="AA31" s="383">
        <f>ROUND(AA30/H30,3)</f>
        <v>8.5999999999999993E-2</v>
      </c>
      <c r="AB31" s="409">
        <f>ROUND(AB30/H30,3)</f>
        <v>9.5000000000000001E-2</v>
      </c>
      <c r="AC31" s="171"/>
    </row>
    <row r="32" spans="2:29" ht="12.9" customHeight="1" x14ac:dyDescent="0.2">
      <c r="B32" s="1504"/>
      <c r="C32" s="1512"/>
      <c r="D32" s="477"/>
      <c r="E32" s="121"/>
      <c r="F32" s="411">
        <f>ROUND(F30/F30,3)</f>
        <v>1</v>
      </c>
      <c r="G32" s="412">
        <f>ROUND(G30/G30,3)</f>
        <v>1</v>
      </c>
      <c r="H32" s="413"/>
      <c r="I32" s="414">
        <f>ROUND(I30/F30,3)</f>
        <v>0.82499999999999996</v>
      </c>
      <c r="J32" s="415">
        <f>ROUND(J30/G30,3)</f>
        <v>0.71</v>
      </c>
      <c r="K32" s="416"/>
      <c r="L32" s="414">
        <f>ROUND(L30/F30,3)</f>
        <v>0.17499999999999999</v>
      </c>
      <c r="M32" s="417">
        <f>ROUND(M30/G30,3)</f>
        <v>0.28999999999999998</v>
      </c>
      <c r="N32" s="418"/>
      <c r="O32" s="414">
        <f>ROUND(O30/F30,3)</f>
        <v>8.0000000000000002E-3</v>
      </c>
      <c r="P32" s="419">
        <f>ROUND(P30/G30,3)</f>
        <v>0.17299999999999999</v>
      </c>
      <c r="Q32" s="420"/>
      <c r="R32" s="414">
        <f>ROUND(R30/F30,3)</f>
        <v>8.0000000000000002E-3</v>
      </c>
      <c r="S32" s="414">
        <f>ROUND(S30/G30,3)</f>
        <v>0.16300000000000001</v>
      </c>
      <c r="T32" s="420"/>
      <c r="U32" s="414">
        <f>ROUND(U30/F30,3)</f>
        <v>0</v>
      </c>
      <c r="V32" s="421">
        <f>ROUND(V30/G30,3)</f>
        <v>0.01</v>
      </c>
      <c r="W32" s="418"/>
      <c r="X32" s="411">
        <f>ROUND(X30/F30,3)</f>
        <v>0</v>
      </c>
      <c r="Y32" s="422">
        <f>ROUND(Y30/G30,3)</f>
        <v>0</v>
      </c>
      <c r="Z32" s="418"/>
      <c r="AA32" s="411">
        <f>ROUND(AA30/I30,3)</f>
        <v>0.20200000000000001</v>
      </c>
      <c r="AB32" s="422">
        <f>ROUND(AB30/J30,3)</f>
        <v>0.16500000000000001</v>
      </c>
      <c r="AC32" s="171"/>
    </row>
    <row r="33" spans="2:29" ht="12.9" customHeight="1" x14ac:dyDescent="0.2">
      <c r="B33" s="1504"/>
      <c r="C33" s="1587" t="s">
        <v>189</v>
      </c>
      <c r="D33" s="342">
        <v>176</v>
      </c>
      <c r="E33" s="47">
        <f>F33+G33</f>
        <v>16677</v>
      </c>
      <c r="F33" s="47">
        <f>I33+L33</f>
        <v>6028</v>
      </c>
      <c r="G33" s="176">
        <f>J33+M33</f>
        <v>10649</v>
      </c>
      <c r="H33" s="186">
        <f>I33+J33</f>
        <v>10281</v>
      </c>
      <c r="I33" s="110">
        <v>3930</v>
      </c>
      <c r="J33" s="187">
        <v>6351</v>
      </c>
      <c r="K33" s="196">
        <f>L33+M33</f>
        <v>6396</v>
      </c>
      <c r="L33" s="110">
        <f>O33+AA33+X33</f>
        <v>2098</v>
      </c>
      <c r="M33" s="113">
        <f>P33+AB33+Y33</f>
        <v>4298</v>
      </c>
      <c r="N33" s="109">
        <f>O33+P33</f>
        <v>4744</v>
      </c>
      <c r="O33" s="110">
        <f>R33+U33</f>
        <v>1363</v>
      </c>
      <c r="P33" s="111">
        <f>S33+V33</f>
        <v>3381</v>
      </c>
      <c r="Q33" s="110">
        <f>SUM(R33:S33)</f>
        <v>1765</v>
      </c>
      <c r="R33" s="110">
        <v>674</v>
      </c>
      <c r="S33" s="110">
        <v>1091</v>
      </c>
      <c r="T33" s="110">
        <f>SUM(U33:V33)</f>
        <v>2979</v>
      </c>
      <c r="U33" s="110">
        <v>689</v>
      </c>
      <c r="V33" s="224">
        <v>2290</v>
      </c>
      <c r="W33" s="109">
        <f>SUM(X33:Y33)</f>
        <v>437</v>
      </c>
      <c r="X33" s="47">
        <v>121</v>
      </c>
      <c r="Y33" s="292">
        <v>316</v>
      </c>
      <c r="Z33" s="109">
        <f>SUM(AA33:AB33)</f>
        <v>1215</v>
      </c>
      <c r="AA33" s="47">
        <v>614</v>
      </c>
      <c r="AB33" s="292">
        <v>601</v>
      </c>
      <c r="AC33" s="170"/>
    </row>
    <row r="34" spans="2:29" ht="12.9" customHeight="1" x14ac:dyDescent="0.2">
      <c r="B34" s="1504"/>
      <c r="C34" s="1587"/>
      <c r="D34" s="468"/>
      <c r="E34" s="114"/>
      <c r="F34" s="383">
        <f>ROUND(F33/E33,3)</f>
        <v>0.36099999999999999</v>
      </c>
      <c r="G34" s="384">
        <f>ROUND(G33/E33,3)</f>
        <v>0.63900000000000001</v>
      </c>
      <c r="H34" s="385">
        <f>ROUND(H33/E33,3)</f>
        <v>0.61599999999999999</v>
      </c>
      <c r="I34" s="386">
        <f>ROUND(I33/E33,3)</f>
        <v>0.23599999999999999</v>
      </c>
      <c r="J34" s="387">
        <f>ROUND(J33/E33,3)</f>
        <v>0.38100000000000001</v>
      </c>
      <c r="K34" s="407">
        <f>ROUND(K33/E33,3)</f>
        <v>0.38400000000000001</v>
      </c>
      <c r="L34" s="386">
        <f>ROUND(L33/E33,3)</f>
        <v>0.126</v>
      </c>
      <c r="M34" s="388">
        <f>ROUND(M33/E33,3)</f>
        <v>0.25800000000000001</v>
      </c>
      <c r="N34" s="389">
        <f>ROUND(N33/E33,3)</f>
        <v>0.28399999999999997</v>
      </c>
      <c r="O34" s="386">
        <f>ROUND(O33/E33,3)</f>
        <v>8.2000000000000003E-2</v>
      </c>
      <c r="P34" s="408">
        <f>ROUND(P33/E33,3)</f>
        <v>0.20300000000000001</v>
      </c>
      <c r="Q34" s="386">
        <f>ROUND(Q33/E33,3)</f>
        <v>0.106</v>
      </c>
      <c r="R34" s="386">
        <f>ROUND(R33/E33,3)</f>
        <v>0.04</v>
      </c>
      <c r="S34" s="386">
        <f>ROUND(S33/E33,3)</f>
        <v>6.5000000000000002E-2</v>
      </c>
      <c r="T34" s="386">
        <f>ROUND(T33/E33,3)</f>
        <v>0.17899999999999999</v>
      </c>
      <c r="U34" s="386">
        <f>ROUND(U33/E33,3)</f>
        <v>4.1000000000000002E-2</v>
      </c>
      <c r="V34" s="390">
        <f>ROUND(V33/E33,3)</f>
        <v>0.13700000000000001</v>
      </c>
      <c r="W34" s="389">
        <f>ROUND(W33/E33,3)</f>
        <v>2.5999999999999999E-2</v>
      </c>
      <c r="X34" s="383">
        <f>ROUND(X33/E33,3)</f>
        <v>7.0000000000000001E-3</v>
      </c>
      <c r="Y34" s="409">
        <f>ROUND(Y33/E33,3)</f>
        <v>1.9E-2</v>
      </c>
      <c r="Z34" s="389">
        <f>ROUND(Z33/H33,3)</f>
        <v>0.11799999999999999</v>
      </c>
      <c r="AA34" s="383">
        <f>ROUND(AA33/H33,3)</f>
        <v>0.06</v>
      </c>
      <c r="AB34" s="409">
        <f>ROUND(AB33/H33,3)</f>
        <v>5.8000000000000003E-2</v>
      </c>
      <c r="AC34" s="171"/>
    </row>
    <row r="35" spans="2:29" ht="12.9" customHeight="1" thickBot="1" x14ac:dyDescent="0.25">
      <c r="B35" s="1505"/>
      <c r="C35" s="1587"/>
      <c r="D35" s="478"/>
      <c r="E35" s="121"/>
      <c r="F35" s="411">
        <f>ROUND(F33/F33,3)</f>
        <v>1</v>
      </c>
      <c r="G35" s="412">
        <f>ROUND(G33/G33,3)</f>
        <v>1</v>
      </c>
      <c r="H35" s="413"/>
      <c r="I35" s="414">
        <f>ROUND(I33/F33,3)</f>
        <v>0.65200000000000002</v>
      </c>
      <c r="J35" s="415">
        <f>ROUND(J33/G33,3)</f>
        <v>0.59599999999999997</v>
      </c>
      <c r="K35" s="416"/>
      <c r="L35" s="425">
        <f>ROUND(L33/F33,3)</f>
        <v>0.34799999999999998</v>
      </c>
      <c r="M35" s="417">
        <f>ROUND(M33/G33,3)</f>
        <v>0.40400000000000003</v>
      </c>
      <c r="N35" s="418"/>
      <c r="O35" s="414">
        <f>ROUND(O33/F33,3)</f>
        <v>0.22600000000000001</v>
      </c>
      <c r="P35" s="419">
        <f>ROUND(P33/G33,3)</f>
        <v>0.317</v>
      </c>
      <c r="Q35" s="420"/>
      <c r="R35" s="414">
        <f>ROUND(R33/F33,3)</f>
        <v>0.112</v>
      </c>
      <c r="S35" s="414">
        <f>ROUND(S33/G33,3)</f>
        <v>0.10199999999999999</v>
      </c>
      <c r="T35" s="420"/>
      <c r="U35" s="414">
        <f>ROUND(U33/F33,3)</f>
        <v>0.114</v>
      </c>
      <c r="V35" s="421">
        <f>ROUND(V33/G33,3)</f>
        <v>0.215</v>
      </c>
      <c r="W35" s="418"/>
      <c r="X35" s="411">
        <f>ROUND(X33/F33,3)</f>
        <v>0.02</v>
      </c>
      <c r="Y35" s="422">
        <f>ROUND(Y33/G33,3)</f>
        <v>0.03</v>
      </c>
      <c r="Z35" s="418"/>
      <c r="AA35" s="411">
        <f>ROUND(AA33/I33,3)</f>
        <v>0.156</v>
      </c>
      <c r="AB35" s="422">
        <f>ROUND(AB33/J33,3)</f>
        <v>9.5000000000000001E-2</v>
      </c>
      <c r="AC35" s="171"/>
    </row>
    <row r="36" spans="2:29" ht="12.9" customHeight="1" thickTop="1" x14ac:dyDescent="0.2">
      <c r="B36" s="1503" t="s">
        <v>190</v>
      </c>
      <c r="C36" s="1511" t="s">
        <v>191</v>
      </c>
      <c r="D36" s="342">
        <v>106</v>
      </c>
      <c r="E36" s="116">
        <f>F36+G36</f>
        <v>725</v>
      </c>
      <c r="F36" s="116">
        <f>I36+L36</f>
        <v>344</v>
      </c>
      <c r="G36" s="177">
        <f>J36+M36</f>
        <v>381</v>
      </c>
      <c r="H36" s="188">
        <f>I36+J36</f>
        <v>448</v>
      </c>
      <c r="I36" s="118">
        <v>246</v>
      </c>
      <c r="J36" s="189">
        <v>202</v>
      </c>
      <c r="K36" s="198">
        <f>L36+M36</f>
        <v>277</v>
      </c>
      <c r="L36" s="123">
        <f>O36+AA36+X36</f>
        <v>98</v>
      </c>
      <c r="M36" s="120">
        <f>P36+AB36+Y36</f>
        <v>179</v>
      </c>
      <c r="N36" s="117">
        <f>O36+P36</f>
        <v>204</v>
      </c>
      <c r="O36" s="118">
        <f>R36+U36</f>
        <v>61</v>
      </c>
      <c r="P36" s="119">
        <f>S36+V36</f>
        <v>143</v>
      </c>
      <c r="Q36" s="118">
        <f>SUM(R36:S36)</f>
        <v>37</v>
      </c>
      <c r="R36" s="118">
        <v>7</v>
      </c>
      <c r="S36" s="118">
        <v>30</v>
      </c>
      <c r="T36" s="118">
        <f>SUM(U36:V36)</f>
        <v>167</v>
      </c>
      <c r="U36" s="118">
        <v>54</v>
      </c>
      <c r="V36" s="225">
        <v>113</v>
      </c>
      <c r="W36" s="117">
        <f>SUM(X36:Y36)</f>
        <v>8</v>
      </c>
      <c r="X36" s="116">
        <v>2</v>
      </c>
      <c r="Y36" s="291">
        <v>6</v>
      </c>
      <c r="Z36" s="117">
        <f>SUM(AA36:AB36)</f>
        <v>65</v>
      </c>
      <c r="AA36" s="116">
        <v>35</v>
      </c>
      <c r="AB36" s="291">
        <v>30</v>
      </c>
      <c r="AC36" s="170"/>
    </row>
    <row r="37" spans="2:29" ht="12.9" customHeight="1" x14ac:dyDescent="0.2">
      <c r="B37" s="1504"/>
      <c r="C37" s="1512"/>
      <c r="D37" s="468"/>
      <c r="E37" s="114"/>
      <c r="F37" s="383">
        <f>ROUND(F36/E36,3)</f>
        <v>0.47399999999999998</v>
      </c>
      <c r="G37" s="384">
        <f>ROUND(G36/E36,3)</f>
        <v>0.52600000000000002</v>
      </c>
      <c r="H37" s="385">
        <f>ROUND(H36/E36,3)</f>
        <v>0.61799999999999999</v>
      </c>
      <c r="I37" s="386">
        <f>ROUND(I36/E36,3)</f>
        <v>0.33900000000000002</v>
      </c>
      <c r="J37" s="387">
        <f>ROUND(J36/E36,3)</f>
        <v>0.27900000000000003</v>
      </c>
      <c r="K37" s="407">
        <f>ROUND(K36/E36,3)</f>
        <v>0.38200000000000001</v>
      </c>
      <c r="L37" s="386">
        <f>ROUND(L36/E36,3)</f>
        <v>0.13500000000000001</v>
      </c>
      <c r="M37" s="388">
        <f>ROUND(M36/E36,3)</f>
        <v>0.247</v>
      </c>
      <c r="N37" s="389">
        <f>ROUND(N36/E36,3)</f>
        <v>0.28100000000000003</v>
      </c>
      <c r="O37" s="386">
        <f>ROUND(O36/E36,3)</f>
        <v>8.4000000000000005E-2</v>
      </c>
      <c r="P37" s="408">
        <f>ROUND(P36/E36,3)</f>
        <v>0.19700000000000001</v>
      </c>
      <c r="Q37" s="386">
        <f>ROUND(Q36/E36,3)</f>
        <v>5.0999999999999997E-2</v>
      </c>
      <c r="R37" s="386">
        <f>ROUND(R36/E36,3)</f>
        <v>0.01</v>
      </c>
      <c r="S37" s="386">
        <f>ROUND(S36/E36,3)</f>
        <v>4.1000000000000002E-2</v>
      </c>
      <c r="T37" s="386">
        <f>ROUND(T36/E36,3)</f>
        <v>0.23</v>
      </c>
      <c r="U37" s="386">
        <f>ROUND(U36/E36,3)</f>
        <v>7.3999999999999996E-2</v>
      </c>
      <c r="V37" s="390">
        <f>ROUND(V36/E36,3)</f>
        <v>0.156</v>
      </c>
      <c r="W37" s="389">
        <f>ROUND(W36/E36,3)</f>
        <v>1.0999999999999999E-2</v>
      </c>
      <c r="X37" s="383">
        <f>ROUND(X36/E36,3)</f>
        <v>3.0000000000000001E-3</v>
      </c>
      <c r="Y37" s="409">
        <f>ROUND(Y36/E36,3)</f>
        <v>8.0000000000000002E-3</v>
      </c>
      <c r="Z37" s="389">
        <f>ROUND(Z36/H36,3)</f>
        <v>0.14499999999999999</v>
      </c>
      <c r="AA37" s="383">
        <f>ROUND(AA36/H36,3)</f>
        <v>7.8E-2</v>
      </c>
      <c r="AB37" s="409">
        <f>ROUND(AB36/H36,3)</f>
        <v>6.7000000000000004E-2</v>
      </c>
      <c r="AC37" s="171"/>
    </row>
    <row r="38" spans="2:29" ht="12.9" customHeight="1" x14ac:dyDescent="0.2">
      <c r="B38" s="1504"/>
      <c r="C38" s="1513"/>
      <c r="D38" s="477"/>
      <c r="E38" s="121"/>
      <c r="F38" s="411">
        <f>ROUND(F36/F36,3)</f>
        <v>1</v>
      </c>
      <c r="G38" s="412">
        <f>ROUND(G36/G36,3)</f>
        <v>1</v>
      </c>
      <c r="H38" s="413"/>
      <c r="I38" s="414">
        <f>ROUND(I36/F36,3)</f>
        <v>0.71499999999999997</v>
      </c>
      <c r="J38" s="415">
        <f>ROUND(J36/G36,3)</f>
        <v>0.53</v>
      </c>
      <c r="K38" s="416"/>
      <c r="L38" s="414">
        <f>ROUND(L36/F36,3)</f>
        <v>0.28499999999999998</v>
      </c>
      <c r="M38" s="417">
        <f>ROUND(M36/G36,3)</f>
        <v>0.47</v>
      </c>
      <c r="N38" s="418"/>
      <c r="O38" s="414">
        <f>ROUND(O36/F36,3)</f>
        <v>0.17699999999999999</v>
      </c>
      <c r="P38" s="419">
        <f>ROUND(P36/G36,3)</f>
        <v>0.375</v>
      </c>
      <c r="Q38" s="420"/>
      <c r="R38" s="414">
        <f>ROUND(R36/F36,3)</f>
        <v>0.02</v>
      </c>
      <c r="S38" s="414">
        <f>ROUND(S36/G36,3)</f>
        <v>7.9000000000000001E-2</v>
      </c>
      <c r="T38" s="420"/>
      <c r="U38" s="414">
        <f>ROUND(U36/F36,3)</f>
        <v>0.157</v>
      </c>
      <c r="V38" s="421">
        <f>ROUND(V36/G36,3)</f>
        <v>0.29699999999999999</v>
      </c>
      <c r="W38" s="418"/>
      <c r="X38" s="411">
        <f>ROUND(X36/F36,3)</f>
        <v>6.0000000000000001E-3</v>
      </c>
      <c r="Y38" s="422">
        <f>ROUND(Y36/G36,3)</f>
        <v>1.6E-2</v>
      </c>
      <c r="Z38" s="418"/>
      <c r="AA38" s="411">
        <f>ROUND(AA36/I36,3)</f>
        <v>0.14199999999999999</v>
      </c>
      <c r="AB38" s="422">
        <f>ROUND(AB36/J36,3)</f>
        <v>0.14899999999999999</v>
      </c>
      <c r="AC38" s="171"/>
    </row>
    <row r="39" spans="2:29" ht="12.9" customHeight="1" x14ac:dyDescent="0.2">
      <c r="B39" s="1504"/>
      <c r="C39" s="1513" t="s">
        <v>192</v>
      </c>
      <c r="D39" s="342">
        <v>171</v>
      </c>
      <c r="E39" s="47">
        <f>F39+G39</f>
        <v>2832</v>
      </c>
      <c r="F39" s="47">
        <f>I39+L39</f>
        <v>1595</v>
      </c>
      <c r="G39" s="176">
        <f>J39+M39</f>
        <v>1237</v>
      </c>
      <c r="H39" s="186">
        <f>I39+J39</f>
        <v>1888</v>
      </c>
      <c r="I39" s="110">
        <v>1253</v>
      </c>
      <c r="J39" s="187">
        <v>635</v>
      </c>
      <c r="K39" s="196">
        <f>L39+M39</f>
        <v>944</v>
      </c>
      <c r="L39" s="110">
        <f>O39+AA39+X39</f>
        <v>342</v>
      </c>
      <c r="M39" s="124">
        <f>P39+AB39+Y39</f>
        <v>602</v>
      </c>
      <c r="N39" s="109">
        <f>O39+P39</f>
        <v>755</v>
      </c>
      <c r="O39" s="110">
        <f>R39+U39</f>
        <v>227</v>
      </c>
      <c r="P39" s="111">
        <f>S39+V39</f>
        <v>528</v>
      </c>
      <c r="Q39" s="123">
        <f>SUM(R39:S39)</f>
        <v>147</v>
      </c>
      <c r="R39" s="110">
        <v>60</v>
      </c>
      <c r="S39" s="110">
        <v>87</v>
      </c>
      <c r="T39" s="110">
        <f>SUM(U39:V39)</f>
        <v>608</v>
      </c>
      <c r="U39" s="110">
        <v>167</v>
      </c>
      <c r="V39" s="224">
        <v>441</v>
      </c>
      <c r="W39" s="109">
        <f>SUM(X39:Y39)</f>
        <v>11</v>
      </c>
      <c r="X39" s="47">
        <v>1</v>
      </c>
      <c r="Y39" s="292">
        <v>10</v>
      </c>
      <c r="Z39" s="109">
        <f>SUM(AA39:AB39)</f>
        <v>178</v>
      </c>
      <c r="AA39" s="47">
        <v>114</v>
      </c>
      <c r="AB39" s="292">
        <v>64</v>
      </c>
      <c r="AC39" s="170"/>
    </row>
    <row r="40" spans="2:29" ht="12.9" customHeight="1" x14ac:dyDescent="0.2">
      <c r="B40" s="1504"/>
      <c r="C40" s="1513"/>
      <c r="D40" s="468"/>
      <c r="E40" s="114"/>
      <c r="F40" s="383">
        <f>ROUND(F39/E39,3)</f>
        <v>0.56299999999999994</v>
      </c>
      <c r="G40" s="384">
        <f>ROUND(G39/E39,3)</f>
        <v>0.437</v>
      </c>
      <c r="H40" s="385">
        <f>ROUND(H39/E39,3)</f>
        <v>0.66700000000000004</v>
      </c>
      <c r="I40" s="386">
        <f>ROUND(I39/E39,3)</f>
        <v>0.442</v>
      </c>
      <c r="J40" s="387">
        <f>ROUND(J39/E39,3)</f>
        <v>0.224</v>
      </c>
      <c r="K40" s="407">
        <f>ROUND(K39/E39,3)</f>
        <v>0.33300000000000002</v>
      </c>
      <c r="L40" s="386">
        <f>ROUND(L39/E39,3)</f>
        <v>0.121</v>
      </c>
      <c r="M40" s="388">
        <f>ROUND(M39/E39,3)</f>
        <v>0.21299999999999999</v>
      </c>
      <c r="N40" s="389">
        <f>ROUND(N39/E39,3)</f>
        <v>0.26700000000000002</v>
      </c>
      <c r="O40" s="386">
        <f>ROUND(O39/E39,3)</f>
        <v>0.08</v>
      </c>
      <c r="P40" s="408">
        <f>ROUND(P39/E39,3)</f>
        <v>0.186</v>
      </c>
      <c r="Q40" s="386">
        <f>ROUND(Q39/E39,3)</f>
        <v>5.1999999999999998E-2</v>
      </c>
      <c r="R40" s="386">
        <f>ROUND(R39/E39,3)</f>
        <v>2.1000000000000001E-2</v>
      </c>
      <c r="S40" s="386">
        <f>ROUND(S39/E39,3)</f>
        <v>3.1E-2</v>
      </c>
      <c r="T40" s="386">
        <f>ROUND(T39/E39,3)</f>
        <v>0.215</v>
      </c>
      <c r="U40" s="386">
        <f>ROUND(U39/E39,3)</f>
        <v>5.8999999999999997E-2</v>
      </c>
      <c r="V40" s="390">
        <f>ROUND(V39/E39,3)</f>
        <v>0.156</v>
      </c>
      <c r="W40" s="389">
        <f>ROUND(W39/E39,3)</f>
        <v>4.0000000000000001E-3</v>
      </c>
      <c r="X40" s="383">
        <f>ROUND(X39/E39,3)</f>
        <v>0</v>
      </c>
      <c r="Y40" s="409">
        <f>ROUND(Y39/E39,3)</f>
        <v>4.0000000000000001E-3</v>
      </c>
      <c r="Z40" s="389">
        <f>ROUND(Z39/H39,3)</f>
        <v>9.4E-2</v>
      </c>
      <c r="AA40" s="383">
        <f>ROUND(AA39/H39,3)</f>
        <v>0.06</v>
      </c>
      <c r="AB40" s="409">
        <f>ROUND(AB39/H39,3)</f>
        <v>3.4000000000000002E-2</v>
      </c>
      <c r="AC40" s="171"/>
    </row>
    <row r="41" spans="2:29" ht="12.9" customHeight="1" x14ac:dyDescent="0.2">
      <c r="B41" s="1504"/>
      <c r="C41" s="1513"/>
      <c r="D41" s="477"/>
      <c r="E41" s="121"/>
      <c r="F41" s="411">
        <f>ROUND(F39/F39,3)</f>
        <v>1</v>
      </c>
      <c r="G41" s="412">
        <f>ROUND(G39/G39,3)</f>
        <v>1</v>
      </c>
      <c r="H41" s="413"/>
      <c r="I41" s="414">
        <f>ROUND(I39/F39,3)</f>
        <v>0.78600000000000003</v>
      </c>
      <c r="J41" s="415">
        <f>ROUND(J39/G39,3)</f>
        <v>0.51300000000000001</v>
      </c>
      <c r="K41" s="416"/>
      <c r="L41" s="414">
        <f>ROUND(L39/F39,3)</f>
        <v>0.214</v>
      </c>
      <c r="M41" s="417">
        <f>ROUND(M39/G39,3)</f>
        <v>0.48699999999999999</v>
      </c>
      <c r="N41" s="418"/>
      <c r="O41" s="414">
        <f>ROUND(O39/F39,3)</f>
        <v>0.14199999999999999</v>
      </c>
      <c r="P41" s="419">
        <f>ROUND(P39/G39,3)</f>
        <v>0.42699999999999999</v>
      </c>
      <c r="Q41" s="420"/>
      <c r="R41" s="414">
        <f>ROUND(R39/F39,3)</f>
        <v>3.7999999999999999E-2</v>
      </c>
      <c r="S41" s="414">
        <f>ROUND(S39/G39,3)</f>
        <v>7.0000000000000007E-2</v>
      </c>
      <c r="T41" s="420"/>
      <c r="U41" s="414">
        <f>ROUND(U39/F39,3)</f>
        <v>0.105</v>
      </c>
      <c r="V41" s="421">
        <f>ROUND(V39/G39,3)</f>
        <v>0.35699999999999998</v>
      </c>
      <c r="W41" s="418"/>
      <c r="X41" s="411">
        <f>ROUND(X39/F39,3)</f>
        <v>1E-3</v>
      </c>
      <c r="Y41" s="422">
        <f>ROUND(Y39/G39,3)</f>
        <v>8.0000000000000002E-3</v>
      </c>
      <c r="Z41" s="418"/>
      <c r="AA41" s="411">
        <f>ROUND(AA39/I39,3)</f>
        <v>9.0999999999999998E-2</v>
      </c>
      <c r="AB41" s="422">
        <f>ROUND(AB39/J39,3)</f>
        <v>0.10100000000000001</v>
      </c>
      <c r="AC41" s="171"/>
    </row>
    <row r="42" spans="2:29" ht="12.9" customHeight="1" x14ac:dyDescent="0.2">
      <c r="B42" s="1504"/>
      <c r="C42" s="1512" t="s">
        <v>193</v>
      </c>
      <c r="D42" s="342">
        <v>49</v>
      </c>
      <c r="E42" s="48">
        <f>F42+G42</f>
        <v>1894</v>
      </c>
      <c r="F42" s="48">
        <f>I42+L42</f>
        <v>905</v>
      </c>
      <c r="G42" s="178">
        <f>J42+M42</f>
        <v>989</v>
      </c>
      <c r="H42" s="186">
        <f>I42+J42</f>
        <v>1180</v>
      </c>
      <c r="I42" s="123">
        <v>620</v>
      </c>
      <c r="J42" s="191">
        <v>560</v>
      </c>
      <c r="K42" s="201">
        <f>L42+M42</f>
        <v>714</v>
      </c>
      <c r="L42" s="110">
        <f>O42+AA42+X42</f>
        <v>285</v>
      </c>
      <c r="M42" s="124">
        <f>P42+AB42+Y42</f>
        <v>429</v>
      </c>
      <c r="N42" s="125">
        <f>O42+P42</f>
        <v>643</v>
      </c>
      <c r="O42" s="123">
        <f>R42+U42</f>
        <v>242</v>
      </c>
      <c r="P42" s="126">
        <f>S42+V42</f>
        <v>401</v>
      </c>
      <c r="Q42" s="123">
        <f>SUM(R42:S42)</f>
        <v>116</v>
      </c>
      <c r="R42" s="123">
        <v>49</v>
      </c>
      <c r="S42" s="123">
        <v>67</v>
      </c>
      <c r="T42" s="110">
        <f>SUM(U42:V42)</f>
        <v>527</v>
      </c>
      <c r="U42" s="123">
        <v>193</v>
      </c>
      <c r="V42" s="226">
        <v>334</v>
      </c>
      <c r="W42" s="109">
        <f>SUM(X42:Y42)</f>
        <v>26</v>
      </c>
      <c r="X42" s="48">
        <v>17</v>
      </c>
      <c r="Y42" s="296">
        <v>9</v>
      </c>
      <c r="Z42" s="109">
        <f>SUM(AA42:AB42)</f>
        <v>45</v>
      </c>
      <c r="AA42" s="48">
        <v>26</v>
      </c>
      <c r="AB42" s="296">
        <v>19</v>
      </c>
      <c r="AC42" s="170"/>
    </row>
    <row r="43" spans="2:29" ht="12.9" customHeight="1" x14ac:dyDescent="0.2">
      <c r="B43" s="1504"/>
      <c r="C43" s="1513"/>
      <c r="D43" s="468"/>
      <c r="E43" s="114"/>
      <c r="F43" s="383">
        <f>ROUND(F42/E42,3)</f>
        <v>0.47799999999999998</v>
      </c>
      <c r="G43" s="384">
        <f>ROUND(G42/E42,3)</f>
        <v>0.52200000000000002</v>
      </c>
      <c r="H43" s="385">
        <f>ROUND(H42/E42,3)</f>
        <v>0.623</v>
      </c>
      <c r="I43" s="386">
        <f>ROUND(I42/E42,3)</f>
        <v>0.32700000000000001</v>
      </c>
      <c r="J43" s="387">
        <f>ROUND(J42/E42,3)</f>
        <v>0.29599999999999999</v>
      </c>
      <c r="K43" s="407">
        <f>ROUND(K42/E42,3)</f>
        <v>0.377</v>
      </c>
      <c r="L43" s="386">
        <f>ROUND(L42/E42,3)</f>
        <v>0.15</v>
      </c>
      <c r="M43" s="388">
        <f>ROUND(M42/E42,3)</f>
        <v>0.22700000000000001</v>
      </c>
      <c r="N43" s="389">
        <f>ROUND(N42/E42,3)</f>
        <v>0.33900000000000002</v>
      </c>
      <c r="O43" s="386">
        <f>ROUND(O42/E42,3)</f>
        <v>0.128</v>
      </c>
      <c r="P43" s="408">
        <f>ROUND(P42/E42,3)</f>
        <v>0.21199999999999999</v>
      </c>
      <c r="Q43" s="386">
        <f>ROUND(Q42/E42,3)</f>
        <v>6.0999999999999999E-2</v>
      </c>
      <c r="R43" s="386">
        <f>ROUND(R42/E42,3)</f>
        <v>2.5999999999999999E-2</v>
      </c>
      <c r="S43" s="386">
        <f>ROUND(S42/E42,3)</f>
        <v>3.5000000000000003E-2</v>
      </c>
      <c r="T43" s="386">
        <f>ROUND(T42/E42,3)</f>
        <v>0.27800000000000002</v>
      </c>
      <c r="U43" s="386">
        <f>ROUND(U42/E42,3)</f>
        <v>0.10199999999999999</v>
      </c>
      <c r="V43" s="390">
        <f>ROUND(V42/E42,3)</f>
        <v>0.17599999999999999</v>
      </c>
      <c r="W43" s="389">
        <f>ROUND(W42/E42,3)</f>
        <v>1.4E-2</v>
      </c>
      <c r="X43" s="383">
        <f>ROUND(X42/E42,3)</f>
        <v>8.9999999999999993E-3</v>
      </c>
      <c r="Y43" s="409">
        <f>ROUND(Y42/E42,3)</f>
        <v>5.0000000000000001E-3</v>
      </c>
      <c r="Z43" s="389">
        <f>ROUND(Z42/H42,3)</f>
        <v>3.7999999999999999E-2</v>
      </c>
      <c r="AA43" s="383">
        <f>ROUND(AA42/H42,3)</f>
        <v>2.1999999999999999E-2</v>
      </c>
      <c r="AB43" s="409">
        <f>ROUND(AB42/H42,3)</f>
        <v>1.6E-2</v>
      </c>
      <c r="AC43" s="171"/>
    </row>
    <row r="44" spans="2:29" ht="12.9" customHeight="1" x14ac:dyDescent="0.2">
      <c r="B44" s="1504"/>
      <c r="C44" s="1513"/>
      <c r="D44" s="477"/>
      <c r="E44" s="121"/>
      <c r="F44" s="411">
        <f>ROUND(F42/F42,3)</f>
        <v>1</v>
      </c>
      <c r="G44" s="412">
        <f>ROUND(G42/G42,3)</f>
        <v>1</v>
      </c>
      <c r="H44" s="413"/>
      <c r="I44" s="414">
        <f>ROUND(I42/F42,3)</f>
        <v>0.68500000000000005</v>
      </c>
      <c r="J44" s="415">
        <f>ROUND(J42/G42,3)</f>
        <v>0.56599999999999995</v>
      </c>
      <c r="K44" s="416"/>
      <c r="L44" s="414">
        <f>ROUND(L42/F42,3)</f>
        <v>0.315</v>
      </c>
      <c r="M44" s="417">
        <f>ROUND(M42/G42,3)</f>
        <v>0.434</v>
      </c>
      <c r="N44" s="418"/>
      <c r="O44" s="414">
        <f>ROUND(O42/F42,3)</f>
        <v>0.26700000000000002</v>
      </c>
      <c r="P44" s="419">
        <f>ROUND(P42/G42,3)</f>
        <v>0.40500000000000003</v>
      </c>
      <c r="Q44" s="420"/>
      <c r="R44" s="414">
        <f>ROUND(R42/F42,3)</f>
        <v>5.3999999999999999E-2</v>
      </c>
      <c r="S44" s="414">
        <f>ROUND(S42/G42,3)</f>
        <v>6.8000000000000005E-2</v>
      </c>
      <c r="T44" s="420"/>
      <c r="U44" s="414">
        <f>ROUND(U42/F42,3)</f>
        <v>0.21299999999999999</v>
      </c>
      <c r="V44" s="421">
        <f>ROUND(V42/G42,3)</f>
        <v>0.33800000000000002</v>
      </c>
      <c r="W44" s="418"/>
      <c r="X44" s="411">
        <f>ROUND(X42/F42,3)</f>
        <v>1.9E-2</v>
      </c>
      <c r="Y44" s="422">
        <f>ROUND(Y42/G42,3)</f>
        <v>8.9999999999999993E-3</v>
      </c>
      <c r="Z44" s="418"/>
      <c r="AA44" s="411">
        <f>ROUND(AA42/I42,3)</f>
        <v>4.2000000000000003E-2</v>
      </c>
      <c r="AB44" s="422">
        <f>ROUND(AB42/J42,3)</f>
        <v>3.4000000000000002E-2</v>
      </c>
      <c r="AC44" s="171"/>
    </row>
    <row r="45" spans="2:29" ht="12.9" customHeight="1" x14ac:dyDescent="0.2">
      <c r="B45" s="1504"/>
      <c r="C45" s="1513" t="s">
        <v>194</v>
      </c>
      <c r="D45" s="342">
        <v>38</v>
      </c>
      <c r="E45" s="47">
        <f>F45+G45</f>
        <v>3278</v>
      </c>
      <c r="F45" s="47">
        <f>I45+L45</f>
        <v>1647</v>
      </c>
      <c r="G45" s="176">
        <f>J45+M45</f>
        <v>1631</v>
      </c>
      <c r="H45" s="186">
        <f>I45+J45</f>
        <v>1731</v>
      </c>
      <c r="I45" s="110">
        <v>969</v>
      </c>
      <c r="J45" s="187">
        <v>762</v>
      </c>
      <c r="K45" s="196">
        <f>L45+M45</f>
        <v>1547</v>
      </c>
      <c r="L45" s="110">
        <f>O45+AA45+X45</f>
        <v>678</v>
      </c>
      <c r="M45" s="124">
        <f>P45+AB45+Y45</f>
        <v>869</v>
      </c>
      <c r="N45" s="109">
        <f>O45+P45</f>
        <v>881</v>
      </c>
      <c r="O45" s="110">
        <f>R45+U45</f>
        <v>379</v>
      </c>
      <c r="P45" s="111">
        <f>S45+V45</f>
        <v>502</v>
      </c>
      <c r="Q45" s="123">
        <f>SUM(R45:S45)</f>
        <v>209</v>
      </c>
      <c r="R45" s="110">
        <v>127</v>
      </c>
      <c r="S45" s="110">
        <v>82</v>
      </c>
      <c r="T45" s="110">
        <f>SUM(U45:V45)</f>
        <v>672</v>
      </c>
      <c r="U45" s="110">
        <v>252</v>
      </c>
      <c r="V45" s="224">
        <v>420</v>
      </c>
      <c r="W45" s="109">
        <f>SUM(X45:Y45)</f>
        <v>23</v>
      </c>
      <c r="X45" s="47">
        <v>11</v>
      </c>
      <c r="Y45" s="292">
        <v>12</v>
      </c>
      <c r="Z45" s="109">
        <f>SUM(AA45:AB45)</f>
        <v>643</v>
      </c>
      <c r="AA45" s="47">
        <v>288</v>
      </c>
      <c r="AB45" s="292">
        <v>355</v>
      </c>
      <c r="AC45" s="170"/>
    </row>
    <row r="46" spans="2:29" ht="12.9" customHeight="1" x14ac:dyDescent="0.2">
      <c r="B46" s="1504"/>
      <c r="C46" s="1513"/>
      <c r="D46" s="468"/>
      <c r="E46" s="114"/>
      <c r="F46" s="383">
        <f>ROUND(F45/E45,3)</f>
        <v>0.502</v>
      </c>
      <c r="G46" s="384">
        <f>ROUND(G45/E45,3)</f>
        <v>0.498</v>
      </c>
      <c r="H46" s="385">
        <f>ROUND(H45/E45,3)</f>
        <v>0.52800000000000002</v>
      </c>
      <c r="I46" s="386">
        <f>ROUND(I45/E45,3)</f>
        <v>0.29599999999999999</v>
      </c>
      <c r="J46" s="387">
        <f>ROUND(J45/E45,3)</f>
        <v>0.23200000000000001</v>
      </c>
      <c r="K46" s="407">
        <f>ROUND(K45/E45,3)</f>
        <v>0.47199999999999998</v>
      </c>
      <c r="L46" s="386">
        <f>ROUND(L45/E45,3)</f>
        <v>0.20699999999999999</v>
      </c>
      <c r="M46" s="388">
        <f>ROUND(M45/E45,3)</f>
        <v>0.26500000000000001</v>
      </c>
      <c r="N46" s="389">
        <f>ROUND(N45/E45,3)</f>
        <v>0.26900000000000002</v>
      </c>
      <c r="O46" s="386">
        <f>ROUND(O45/E45,3)</f>
        <v>0.11600000000000001</v>
      </c>
      <c r="P46" s="408">
        <f>ROUND(P45/E45,3)</f>
        <v>0.153</v>
      </c>
      <c r="Q46" s="386">
        <f>ROUND(Q45/E45,3)</f>
        <v>6.4000000000000001E-2</v>
      </c>
      <c r="R46" s="386">
        <f>ROUND(R45/E45,3)</f>
        <v>3.9E-2</v>
      </c>
      <c r="S46" s="386">
        <f>ROUND(S45/E45,3)</f>
        <v>2.5000000000000001E-2</v>
      </c>
      <c r="T46" s="386">
        <f>ROUND(T45/E45,3)</f>
        <v>0.20499999999999999</v>
      </c>
      <c r="U46" s="386">
        <f>ROUND(U45/E45,3)</f>
        <v>7.6999999999999999E-2</v>
      </c>
      <c r="V46" s="390">
        <f>ROUND(V45/E45,3)</f>
        <v>0.128</v>
      </c>
      <c r="W46" s="389">
        <f>ROUND(W45/E45,3)</f>
        <v>7.0000000000000001E-3</v>
      </c>
      <c r="X46" s="383">
        <f>ROUND(X45/E45,3)</f>
        <v>3.0000000000000001E-3</v>
      </c>
      <c r="Y46" s="409">
        <f>ROUND(Y45/E45,3)</f>
        <v>4.0000000000000001E-3</v>
      </c>
      <c r="Z46" s="389">
        <f>ROUND(Z45/H45,3)</f>
        <v>0.371</v>
      </c>
      <c r="AA46" s="383">
        <f>ROUND(AA45/H45,3)</f>
        <v>0.16600000000000001</v>
      </c>
      <c r="AB46" s="409">
        <f>ROUND(AB45/H45,3)</f>
        <v>0.20499999999999999</v>
      </c>
      <c r="AC46" s="171"/>
    </row>
    <row r="47" spans="2:29" ht="12.9" customHeight="1" x14ac:dyDescent="0.2">
      <c r="B47" s="1504"/>
      <c r="C47" s="1513"/>
      <c r="D47" s="477"/>
      <c r="E47" s="121"/>
      <c r="F47" s="411">
        <f>ROUND(F45/F45,3)</f>
        <v>1</v>
      </c>
      <c r="G47" s="412">
        <f>ROUND(G45/G45,3)</f>
        <v>1</v>
      </c>
      <c r="H47" s="413"/>
      <c r="I47" s="414">
        <f>ROUND(I45/F45,3)</f>
        <v>0.58799999999999997</v>
      </c>
      <c r="J47" s="415">
        <f>ROUND(J45/G45,3)</f>
        <v>0.46700000000000003</v>
      </c>
      <c r="K47" s="416"/>
      <c r="L47" s="414">
        <f>ROUND(L45/F45,3)</f>
        <v>0.41199999999999998</v>
      </c>
      <c r="M47" s="417">
        <f>ROUND(M45/G45,3)</f>
        <v>0.53300000000000003</v>
      </c>
      <c r="N47" s="418"/>
      <c r="O47" s="414">
        <f>ROUND(O45/F45,3)</f>
        <v>0.23</v>
      </c>
      <c r="P47" s="419">
        <f>ROUND(P45/G45,3)</f>
        <v>0.308</v>
      </c>
      <c r="Q47" s="420"/>
      <c r="R47" s="414">
        <f>ROUND(R45/F45,3)</f>
        <v>7.6999999999999999E-2</v>
      </c>
      <c r="S47" s="414">
        <f>ROUND(S45/G45,3)</f>
        <v>0.05</v>
      </c>
      <c r="T47" s="420"/>
      <c r="U47" s="414">
        <f>ROUND(U45/F45,3)</f>
        <v>0.153</v>
      </c>
      <c r="V47" s="421">
        <f>ROUND(V45/G45,3)</f>
        <v>0.25800000000000001</v>
      </c>
      <c r="W47" s="418"/>
      <c r="X47" s="411">
        <f>ROUND(X45/F45,3)</f>
        <v>7.0000000000000001E-3</v>
      </c>
      <c r="Y47" s="422">
        <f>ROUND(Y45/G45,3)</f>
        <v>7.0000000000000001E-3</v>
      </c>
      <c r="Z47" s="418"/>
      <c r="AA47" s="411">
        <f>ROUND(AA45/I45,3)</f>
        <v>0.29699999999999999</v>
      </c>
      <c r="AB47" s="422">
        <f>ROUND(AB45/J45,3)</f>
        <v>0.46600000000000003</v>
      </c>
      <c r="AC47" s="171"/>
    </row>
    <row r="48" spans="2:29" ht="12.9" customHeight="1" x14ac:dyDescent="0.2">
      <c r="B48" s="1504"/>
      <c r="C48" s="1513" t="s">
        <v>195</v>
      </c>
      <c r="D48" s="342">
        <v>33</v>
      </c>
      <c r="E48" s="47">
        <f>F48+G48</f>
        <v>5145</v>
      </c>
      <c r="F48" s="47">
        <f>I48+L48</f>
        <v>2622</v>
      </c>
      <c r="G48" s="176">
        <f>J48+M48</f>
        <v>2523</v>
      </c>
      <c r="H48" s="186">
        <f>I48+J48</f>
        <v>3467</v>
      </c>
      <c r="I48" s="110">
        <v>1998</v>
      </c>
      <c r="J48" s="187">
        <v>1469</v>
      </c>
      <c r="K48" s="196">
        <f>L48+M48</f>
        <v>1678</v>
      </c>
      <c r="L48" s="110">
        <f>O48+AA48+X48</f>
        <v>624</v>
      </c>
      <c r="M48" s="124">
        <f>P48+AB48+Y48</f>
        <v>1054</v>
      </c>
      <c r="N48" s="109">
        <f>O48+P48</f>
        <v>990</v>
      </c>
      <c r="O48" s="110">
        <f>R48+U48</f>
        <v>260</v>
      </c>
      <c r="P48" s="111">
        <f>S48+V48</f>
        <v>730</v>
      </c>
      <c r="Q48" s="123">
        <f>SUM(R48:S48)</f>
        <v>383</v>
      </c>
      <c r="R48" s="110">
        <v>126</v>
      </c>
      <c r="S48" s="110">
        <v>257</v>
      </c>
      <c r="T48" s="110">
        <f>SUM(U48:V48)</f>
        <v>607</v>
      </c>
      <c r="U48" s="110">
        <v>134</v>
      </c>
      <c r="V48" s="224">
        <v>473</v>
      </c>
      <c r="W48" s="109">
        <f>SUM(X48:Y48)</f>
        <v>193</v>
      </c>
      <c r="X48" s="47">
        <v>111</v>
      </c>
      <c r="Y48" s="292">
        <v>82</v>
      </c>
      <c r="Z48" s="109">
        <f>SUM(AA48:AB48)</f>
        <v>495</v>
      </c>
      <c r="AA48" s="47">
        <v>253</v>
      </c>
      <c r="AB48" s="292">
        <v>242</v>
      </c>
      <c r="AC48" s="170"/>
    </row>
    <row r="49" spans="2:29" ht="12.9" customHeight="1" x14ac:dyDescent="0.2">
      <c r="B49" s="1504"/>
      <c r="C49" s="1514"/>
      <c r="D49" s="468"/>
      <c r="E49" s="114"/>
      <c r="F49" s="383">
        <f>ROUND(F48/E48,3)</f>
        <v>0.51</v>
      </c>
      <c r="G49" s="384">
        <f>ROUND(G48/E48,3)</f>
        <v>0.49</v>
      </c>
      <c r="H49" s="385">
        <f>ROUND(H48/E48,3)</f>
        <v>0.67400000000000004</v>
      </c>
      <c r="I49" s="386">
        <f>ROUND(I48/E48,3)</f>
        <v>0.38800000000000001</v>
      </c>
      <c r="J49" s="387">
        <f>ROUND(J48/E48,3)</f>
        <v>0.28599999999999998</v>
      </c>
      <c r="K49" s="407">
        <f>ROUND(K48/E48,3)</f>
        <v>0.32600000000000001</v>
      </c>
      <c r="L49" s="386">
        <f>ROUND(L48/E48,3)</f>
        <v>0.121</v>
      </c>
      <c r="M49" s="388">
        <f>ROUND(M48/E48,3)</f>
        <v>0.20499999999999999</v>
      </c>
      <c r="N49" s="389">
        <f>ROUND(N48/E48,3)</f>
        <v>0.192</v>
      </c>
      <c r="O49" s="386">
        <f>ROUND(O48/E48,3)</f>
        <v>5.0999999999999997E-2</v>
      </c>
      <c r="P49" s="408">
        <f>ROUND(P48/E48,3)</f>
        <v>0.14199999999999999</v>
      </c>
      <c r="Q49" s="386">
        <f>ROUND(Q48/E48,3)</f>
        <v>7.3999999999999996E-2</v>
      </c>
      <c r="R49" s="386">
        <f>ROUND(R48/E48,3)</f>
        <v>2.4E-2</v>
      </c>
      <c r="S49" s="386">
        <f>ROUND(S48/E48,3)</f>
        <v>0.05</v>
      </c>
      <c r="T49" s="386">
        <f>ROUND(T48/E48,3)</f>
        <v>0.11799999999999999</v>
      </c>
      <c r="U49" s="386">
        <f>ROUND(U48/E48,3)</f>
        <v>2.5999999999999999E-2</v>
      </c>
      <c r="V49" s="390">
        <f>ROUND(V48/E48,3)</f>
        <v>9.1999999999999998E-2</v>
      </c>
      <c r="W49" s="389">
        <f>ROUND(W48/E48,3)</f>
        <v>3.7999999999999999E-2</v>
      </c>
      <c r="X49" s="383">
        <f>ROUND(X48/E48,3)</f>
        <v>2.1999999999999999E-2</v>
      </c>
      <c r="Y49" s="409">
        <f>ROUND(Y48/E48,3)</f>
        <v>1.6E-2</v>
      </c>
      <c r="Z49" s="389">
        <f>ROUND(Z48/H48,3)</f>
        <v>0.14299999999999999</v>
      </c>
      <c r="AA49" s="383">
        <f>ROUND(AA48/H48,3)</f>
        <v>7.2999999999999995E-2</v>
      </c>
      <c r="AB49" s="409">
        <f>ROUND(AB48/H48,3)</f>
        <v>7.0000000000000007E-2</v>
      </c>
      <c r="AC49" s="171"/>
    </row>
    <row r="50" spans="2:29" ht="12.9" customHeight="1" x14ac:dyDescent="0.2">
      <c r="B50" s="1504"/>
      <c r="C50" s="1514"/>
      <c r="D50" s="477"/>
      <c r="E50" s="121"/>
      <c r="F50" s="411">
        <f>ROUND(F48/F48,3)</f>
        <v>1</v>
      </c>
      <c r="G50" s="412">
        <f>ROUND(G48/G48,3)</f>
        <v>1</v>
      </c>
      <c r="H50" s="413"/>
      <c r="I50" s="414">
        <f>ROUND(I48/F48,3)</f>
        <v>0.76200000000000001</v>
      </c>
      <c r="J50" s="415">
        <f>ROUND(J48/G48,3)</f>
        <v>0.58199999999999996</v>
      </c>
      <c r="K50" s="416"/>
      <c r="L50" s="414">
        <f>ROUND(L48/F48,3)</f>
        <v>0.23799999999999999</v>
      </c>
      <c r="M50" s="417">
        <f>ROUND(M48/G48,3)</f>
        <v>0.41799999999999998</v>
      </c>
      <c r="N50" s="418"/>
      <c r="O50" s="414">
        <f>ROUND(O48/F48,3)</f>
        <v>9.9000000000000005E-2</v>
      </c>
      <c r="P50" s="419">
        <f>ROUND(P48/G48,3)</f>
        <v>0.28899999999999998</v>
      </c>
      <c r="Q50" s="420"/>
      <c r="R50" s="414">
        <f>ROUND(R48/F48,3)</f>
        <v>4.8000000000000001E-2</v>
      </c>
      <c r="S50" s="414">
        <f>ROUND(S48/G48,3)</f>
        <v>0.10199999999999999</v>
      </c>
      <c r="T50" s="420"/>
      <c r="U50" s="414">
        <f>ROUND(U48/F48,3)</f>
        <v>5.0999999999999997E-2</v>
      </c>
      <c r="V50" s="421">
        <f>ROUND(V48/G48,3)</f>
        <v>0.187</v>
      </c>
      <c r="W50" s="418"/>
      <c r="X50" s="411">
        <f>ROUND(X48/F48,3)</f>
        <v>4.2000000000000003E-2</v>
      </c>
      <c r="Y50" s="422">
        <f>ROUND(Y48/G48,3)</f>
        <v>3.3000000000000002E-2</v>
      </c>
      <c r="Z50" s="418"/>
      <c r="AA50" s="411">
        <f>ROUND(AA48/I48,3)</f>
        <v>0.127</v>
      </c>
      <c r="AB50" s="422">
        <f>ROUND(AB48/J48,3)</f>
        <v>0.16500000000000001</v>
      </c>
      <c r="AC50" s="171"/>
    </row>
    <row r="51" spans="2:29" ht="12.9" customHeight="1" x14ac:dyDescent="0.2">
      <c r="B51" s="1504"/>
      <c r="C51" s="1513" t="s">
        <v>196</v>
      </c>
      <c r="D51" s="342">
        <v>30</v>
      </c>
      <c r="E51" s="48">
        <f>F51+G51</f>
        <v>28980</v>
      </c>
      <c r="F51" s="47">
        <f>I51+L51</f>
        <v>17551</v>
      </c>
      <c r="G51" s="176">
        <f>J51+M51</f>
        <v>11429</v>
      </c>
      <c r="H51" s="186">
        <f>I51+J51</f>
        <v>22317</v>
      </c>
      <c r="I51" s="123">
        <v>14671</v>
      </c>
      <c r="J51" s="191">
        <v>7646</v>
      </c>
      <c r="K51" s="201">
        <f>L51+M51</f>
        <v>6663</v>
      </c>
      <c r="L51" s="110">
        <f>O51+AA51+X51</f>
        <v>2880</v>
      </c>
      <c r="M51" s="124">
        <f>P51+AB51+Y51</f>
        <v>3783</v>
      </c>
      <c r="N51" s="125">
        <f>O51+P51</f>
        <v>4578</v>
      </c>
      <c r="O51" s="123">
        <f>R51+U51</f>
        <v>1672</v>
      </c>
      <c r="P51" s="126">
        <f>S51+V51</f>
        <v>2906</v>
      </c>
      <c r="Q51" s="123">
        <f>SUM(R51:S51)</f>
        <v>2833</v>
      </c>
      <c r="R51" s="123">
        <v>1299</v>
      </c>
      <c r="S51" s="123">
        <v>1534</v>
      </c>
      <c r="T51" s="110">
        <f>SUM(U51:V51)</f>
        <v>1745</v>
      </c>
      <c r="U51" s="123">
        <v>373</v>
      </c>
      <c r="V51" s="226">
        <v>1372</v>
      </c>
      <c r="W51" s="109">
        <f>SUM(X51:Y51)</f>
        <v>1042</v>
      </c>
      <c r="X51" s="48">
        <v>554</v>
      </c>
      <c r="Y51" s="296">
        <v>488</v>
      </c>
      <c r="Z51" s="109">
        <f>SUM(AA51:AB51)</f>
        <v>1043</v>
      </c>
      <c r="AA51" s="48">
        <v>654</v>
      </c>
      <c r="AB51" s="296">
        <v>389</v>
      </c>
      <c r="AC51" s="170"/>
    </row>
    <row r="52" spans="2:29" ht="12.9" customHeight="1" x14ac:dyDescent="0.2">
      <c r="B52" s="1504"/>
      <c r="C52" s="1514"/>
      <c r="D52" s="468"/>
      <c r="E52" s="114"/>
      <c r="F52" s="383">
        <f>ROUND(F51/E51,3)</f>
        <v>0.60599999999999998</v>
      </c>
      <c r="G52" s="384">
        <f>ROUND(G51/E51,3)</f>
        <v>0.39400000000000002</v>
      </c>
      <c r="H52" s="385">
        <f>ROUND(H51/E51,3)</f>
        <v>0.77</v>
      </c>
      <c r="I52" s="386">
        <f>ROUND(I51/E51,3)</f>
        <v>0.50600000000000001</v>
      </c>
      <c r="J52" s="387">
        <f>ROUND(J51/E51,3)</f>
        <v>0.26400000000000001</v>
      </c>
      <c r="K52" s="407">
        <f>ROUND(K51/E51,3)</f>
        <v>0.23</v>
      </c>
      <c r="L52" s="386">
        <f>ROUND(L51/E51,3)</f>
        <v>9.9000000000000005E-2</v>
      </c>
      <c r="M52" s="388">
        <f>ROUND(M51/E51,3)</f>
        <v>0.13100000000000001</v>
      </c>
      <c r="N52" s="389">
        <f>ROUND(N51/E51,3)</f>
        <v>0.158</v>
      </c>
      <c r="O52" s="386">
        <f>ROUND(O51/E51,3)</f>
        <v>5.8000000000000003E-2</v>
      </c>
      <c r="P52" s="408">
        <f>ROUND(P51/E51,3)</f>
        <v>0.1</v>
      </c>
      <c r="Q52" s="386">
        <f>ROUND(Q51/E51,3)</f>
        <v>9.8000000000000004E-2</v>
      </c>
      <c r="R52" s="386">
        <f>ROUND(R51/E51,3)</f>
        <v>4.4999999999999998E-2</v>
      </c>
      <c r="S52" s="386">
        <f>ROUND(S51/E51,3)</f>
        <v>5.2999999999999999E-2</v>
      </c>
      <c r="T52" s="386">
        <f>ROUND(T51/E51,3)</f>
        <v>0.06</v>
      </c>
      <c r="U52" s="386">
        <f>ROUND(U51/E51,3)</f>
        <v>1.2999999999999999E-2</v>
      </c>
      <c r="V52" s="390">
        <f>ROUND(V51/E51,3)</f>
        <v>4.7E-2</v>
      </c>
      <c r="W52" s="389">
        <f>ROUND(W51/E51,3)</f>
        <v>3.5999999999999997E-2</v>
      </c>
      <c r="X52" s="383">
        <f>ROUND(X51/E51,3)</f>
        <v>1.9E-2</v>
      </c>
      <c r="Y52" s="409">
        <f>ROUND(Y51/E51,3)</f>
        <v>1.7000000000000001E-2</v>
      </c>
      <c r="Z52" s="389">
        <f>ROUND(Z51/H51,3)</f>
        <v>4.7E-2</v>
      </c>
      <c r="AA52" s="383">
        <f>ROUND(AA51/H51,3)</f>
        <v>2.9000000000000001E-2</v>
      </c>
      <c r="AB52" s="409">
        <f>ROUND(AB51/H51,3)</f>
        <v>1.7000000000000001E-2</v>
      </c>
      <c r="AC52" s="171"/>
    </row>
    <row r="53" spans="2:29" ht="12.9" customHeight="1" thickBot="1" x14ac:dyDescent="0.25">
      <c r="B53" s="1504"/>
      <c r="C53" s="1515"/>
      <c r="D53" s="478"/>
      <c r="E53" s="122"/>
      <c r="F53" s="426">
        <f>ROUND(F51/F51,3)</f>
        <v>1</v>
      </c>
      <c r="G53" s="427">
        <f>ROUND(G51/G51,3)</f>
        <v>1</v>
      </c>
      <c r="H53" s="428"/>
      <c r="I53" s="425">
        <f>ROUND(I51/F51,3)</f>
        <v>0.83599999999999997</v>
      </c>
      <c r="J53" s="429">
        <f>ROUND(J51/G51,3)</f>
        <v>0.66900000000000004</v>
      </c>
      <c r="K53" s="430"/>
      <c r="L53" s="425">
        <f>ROUND(L51/F51,3)</f>
        <v>0.16400000000000001</v>
      </c>
      <c r="M53" s="431">
        <f>ROUND(M51/G51,3)</f>
        <v>0.33100000000000002</v>
      </c>
      <c r="N53" s="432"/>
      <c r="O53" s="425">
        <f>ROUND(O51/F51,3)</f>
        <v>9.5000000000000001E-2</v>
      </c>
      <c r="P53" s="433">
        <f>ROUND(P51/G51,3)</f>
        <v>0.254</v>
      </c>
      <c r="Q53" s="434"/>
      <c r="R53" s="425">
        <f>ROUND(R51/F51,3)</f>
        <v>7.3999999999999996E-2</v>
      </c>
      <c r="S53" s="425">
        <f>ROUND(S51/G51,3)</f>
        <v>0.13400000000000001</v>
      </c>
      <c r="T53" s="434"/>
      <c r="U53" s="425">
        <f>ROUND(U51/F51,3)</f>
        <v>2.1000000000000001E-2</v>
      </c>
      <c r="V53" s="435">
        <f>ROUND(V51/G51,3)</f>
        <v>0.12</v>
      </c>
      <c r="W53" s="432"/>
      <c r="X53" s="426">
        <f>ROUND(X51/F51,3)</f>
        <v>3.2000000000000001E-2</v>
      </c>
      <c r="Y53" s="436">
        <f>ROUND(Y51/G51,3)</f>
        <v>4.2999999999999997E-2</v>
      </c>
      <c r="Z53" s="432"/>
      <c r="AA53" s="426">
        <f>ROUND(AA51/I51,3)</f>
        <v>4.4999999999999998E-2</v>
      </c>
      <c r="AB53" s="436">
        <f>ROUND(AB51/J51,3)</f>
        <v>5.0999999999999997E-2</v>
      </c>
      <c r="AC53" s="171"/>
    </row>
    <row r="54" spans="2:29" ht="12.9" customHeight="1" thickTop="1" x14ac:dyDescent="0.2">
      <c r="B54" s="1504"/>
      <c r="C54" s="44" t="s">
        <v>197</v>
      </c>
      <c r="D54" s="167">
        <f>D39+D42+D45+D48</f>
        <v>291</v>
      </c>
      <c r="E54" s="48">
        <f>E39+E42+E45+E48</f>
        <v>13149</v>
      </c>
      <c r="F54" s="48">
        <f t="shared" ref="F54:V54" si="3">F39+F42+F45+F48</f>
        <v>6769</v>
      </c>
      <c r="G54" s="178">
        <f t="shared" si="3"/>
        <v>6380</v>
      </c>
      <c r="H54" s="190">
        <f>H39+H42+H45+H48</f>
        <v>8266</v>
      </c>
      <c r="I54" s="123">
        <f t="shared" si="3"/>
        <v>4840</v>
      </c>
      <c r="J54" s="191">
        <f t="shared" si="3"/>
        <v>3426</v>
      </c>
      <c r="K54" s="201">
        <f t="shared" si="3"/>
        <v>4883</v>
      </c>
      <c r="L54" s="123">
        <f t="shared" si="3"/>
        <v>1929</v>
      </c>
      <c r="M54" s="124">
        <f t="shared" si="3"/>
        <v>2954</v>
      </c>
      <c r="N54" s="125">
        <f t="shared" si="3"/>
        <v>3269</v>
      </c>
      <c r="O54" s="123">
        <f t="shared" si="3"/>
        <v>1108</v>
      </c>
      <c r="P54" s="126">
        <f t="shared" si="3"/>
        <v>2161</v>
      </c>
      <c r="Q54" s="123">
        <f t="shared" si="3"/>
        <v>855</v>
      </c>
      <c r="R54" s="123">
        <f t="shared" si="3"/>
        <v>362</v>
      </c>
      <c r="S54" s="123">
        <f t="shared" si="3"/>
        <v>493</v>
      </c>
      <c r="T54" s="123">
        <f t="shared" si="3"/>
        <v>2414</v>
      </c>
      <c r="U54" s="123">
        <f t="shared" si="3"/>
        <v>746</v>
      </c>
      <c r="V54" s="226">
        <f t="shared" si="3"/>
        <v>1668</v>
      </c>
      <c r="W54" s="125">
        <f t="shared" ref="W54:Y54" si="4">W39+W42+W45+W48</f>
        <v>253</v>
      </c>
      <c r="X54" s="48">
        <f t="shared" si="4"/>
        <v>140</v>
      </c>
      <c r="Y54" s="296">
        <f t="shared" si="4"/>
        <v>113</v>
      </c>
      <c r="Z54" s="125">
        <f t="shared" ref="Z54:AB54" si="5">Z39+Z42+Z45+Z48</f>
        <v>1361</v>
      </c>
      <c r="AA54" s="48">
        <f t="shared" si="5"/>
        <v>681</v>
      </c>
      <c r="AB54" s="296">
        <f t="shared" si="5"/>
        <v>680</v>
      </c>
      <c r="AC54" s="171"/>
    </row>
    <row r="55" spans="2:29" ht="12.9" customHeight="1" x14ac:dyDescent="0.2">
      <c r="B55" s="1504"/>
      <c r="C55" s="42" t="s">
        <v>198</v>
      </c>
      <c r="D55" s="468"/>
      <c r="E55" s="114"/>
      <c r="F55" s="383">
        <f>ROUND(F54/E54,3)</f>
        <v>0.51500000000000001</v>
      </c>
      <c r="G55" s="384">
        <f>ROUND(G54/E54,3)</f>
        <v>0.48499999999999999</v>
      </c>
      <c r="H55" s="385">
        <f>ROUND(H54/E54,3)</f>
        <v>0.629</v>
      </c>
      <c r="I55" s="386">
        <f>ROUND(I54/E54,3)</f>
        <v>0.36799999999999999</v>
      </c>
      <c r="J55" s="387">
        <f>ROUND(J54/E54,3)</f>
        <v>0.26100000000000001</v>
      </c>
      <c r="K55" s="407">
        <f>ROUND(K54/E54,3)</f>
        <v>0.371</v>
      </c>
      <c r="L55" s="386">
        <f>ROUND(L54/E54,3)</f>
        <v>0.14699999999999999</v>
      </c>
      <c r="M55" s="388">
        <f>ROUND(M54/E54,3)</f>
        <v>0.22500000000000001</v>
      </c>
      <c r="N55" s="389">
        <f>ROUND(N54/E54,3)</f>
        <v>0.249</v>
      </c>
      <c r="O55" s="386">
        <f>ROUND(O54/E54,3)</f>
        <v>8.4000000000000005E-2</v>
      </c>
      <c r="P55" s="408">
        <f>ROUND(P54/E54,3)</f>
        <v>0.16400000000000001</v>
      </c>
      <c r="Q55" s="386">
        <f>ROUND(Q54/E54,3)</f>
        <v>6.5000000000000002E-2</v>
      </c>
      <c r="R55" s="386">
        <f>ROUND(R54/E54,3)</f>
        <v>2.8000000000000001E-2</v>
      </c>
      <c r="S55" s="386">
        <f>ROUND(S54/E54,3)</f>
        <v>3.6999999999999998E-2</v>
      </c>
      <c r="T55" s="386">
        <f>ROUND(T54/E54,3)</f>
        <v>0.184</v>
      </c>
      <c r="U55" s="386">
        <f>ROUND(U54/E54,3)</f>
        <v>5.7000000000000002E-2</v>
      </c>
      <c r="V55" s="390">
        <f>ROUND(V54/E54,3)</f>
        <v>0.127</v>
      </c>
      <c r="W55" s="389">
        <f>ROUND(W54/E54,3)</f>
        <v>1.9E-2</v>
      </c>
      <c r="X55" s="383">
        <f>ROUND(X54/E54,3)</f>
        <v>1.0999999999999999E-2</v>
      </c>
      <c r="Y55" s="409">
        <f>ROUND(Y54/E54,3)</f>
        <v>8.9999999999999993E-3</v>
      </c>
      <c r="Z55" s="389">
        <f>ROUND(Z54/H54,3)</f>
        <v>0.16500000000000001</v>
      </c>
      <c r="AA55" s="383">
        <f>ROUND(AA54/H54,3)</f>
        <v>8.2000000000000003E-2</v>
      </c>
      <c r="AB55" s="409">
        <f>ROUND(AB54/H54,3)</f>
        <v>8.2000000000000003E-2</v>
      </c>
      <c r="AC55" s="171"/>
    </row>
    <row r="56" spans="2:29" ht="12.9" customHeight="1" x14ac:dyDescent="0.2">
      <c r="B56" s="1504"/>
      <c r="C56" s="6"/>
      <c r="D56" s="477"/>
      <c r="E56" s="121"/>
      <c r="F56" s="411">
        <f>ROUND(F54/F54,3)</f>
        <v>1</v>
      </c>
      <c r="G56" s="412">
        <f>ROUND(G54/G54,3)</f>
        <v>1</v>
      </c>
      <c r="H56" s="413"/>
      <c r="I56" s="414">
        <f>ROUND(I54/F54,3)</f>
        <v>0.71499999999999997</v>
      </c>
      <c r="J56" s="415">
        <f>ROUND(J54/G54,3)</f>
        <v>0.53700000000000003</v>
      </c>
      <c r="K56" s="416"/>
      <c r="L56" s="414">
        <f>ROUND(L54/F54,3)</f>
        <v>0.28499999999999998</v>
      </c>
      <c r="M56" s="417">
        <f>ROUND(M54/G54,3)</f>
        <v>0.46300000000000002</v>
      </c>
      <c r="N56" s="418"/>
      <c r="O56" s="414">
        <f>ROUND(O54/F54,3)</f>
        <v>0.16400000000000001</v>
      </c>
      <c r="P56" s="419">
        <f>ROUND(P54/G54,3)</f>
        <v>0.33900000000000002</v>
      </c>
      <c r="Q56" s="420"/>
      <c r="R56" s="414">
        <f>ROUND(R54/F54,3)</f>
        <v>5.2999999999999999E-2</v>
      </c>
      <c r="S56" s="414">
        <f>ROUND(S54/G54,3)</f>
        <v>7.6999999999999999E-2</v>
      </c>
      <c r="T56" s="420"/>
      <c r="U56" s="414">
        <f>ROUND(U54/F54,3)</f>
        <v>0.11</v>
      </c>
      <c r="V56" s="421">
        <f>ROUND(V54/G54,3)</f>
        <v>0.26100000000000001</v>
      </c>
      <c r="W56" s="418"/>
      <c r="X56" s="411">
        <f>ROUND(X54/F54,3)</f>
        <v>2.1000000000000001E-2</v>
      </c>
      <c r="Y56" s="422">
        <f>ROUND(Y54/G54,3)</f>
        <v>1.7999999999999999E-2</v>
      </c>
      <c r="Z56" s="418"/>
      <c r="AA56" s="411">
        <f>ROUND(AA54/I54,3)</f>
        <v>0.14099999999999999</v>
      </c>
      <c r="AB56" s="422">
        <f>ROUND(AB54/J54,3)</f>
        <v>0.19800000000000001</v>
      </c>
      <c r="AC56" s="171"/>
    </row>
    <row r="57" spans="2:29" ht="12.9" customHeight="1" x14ac:dyDescent="0.2">
      <c r="B57" s="1504"/>
      <c r="C57" s="5" t="s">
        <v>197</v>
      </c>
      <c r="D57" s="167">
        <f>D42+D45+D48+D51</f>
        <v>150</v>
      </c>
      <c r="E57" s="47">
        <f t="shared" ref="E57:V57" si="6">E42+E45+E48+E51</f>
        <v>39297</v>
      </c>
      <c r="F57" s="47">
        <f t="shared" si="6"/>
        <v>22725</v>
      </c>
      <c r="G57" s="176">
        <f t="shared" si="6"/>
        <v>16572</v>
      </c>
      <c r="H57" s="190">
        <f t="shared" si="6"/>
        <v>28695</v>
      </c>
      <c r="I57" s="123">
        <f t="shared" si="6"/>
        <v>18258</v>
      </c>
      <c r="J57" s="191">
        <f t="shared" si="6"/>
        <v>10437</v>
      </c>
      <c r="K57" s="201">
        <f t="shared" si="6"/>
        <v>10602</v>
      </c>
      <c r="L57" s="123">
        <f t="shared" si="6"/>
        <v>4467</v>
      </c>
      <c r="M57" s="124">
        <f t="shared" si="6"/>
        <v>6135</v>
      </c>
      <c r="N57" s="125">
        <f t="shared" si="6"/>
        <v>7092</v>
      </c>
      <c r="O57" s="123">
        <f t="shared" si="6"/>
        <v>2553</v>
      </c>
      <c r="P57" s="126">
        <f t="shared" si="6"/>
        <v>4539</v>
      </c>
      <c r="Q57" s="123">
        <f t="shared" si="6"/>
        <v>3541</v>
      </c>
      <c r="R57" s="123">
        <f t="shared" si="6"/>
        <v>1601</v>
      </c>
      <c r="S57" s="123">
        <f t="shared" si="6"/>
        <v>1940</v>
      </c>
      <c r="T57" s="123">
        <f t="shared" si="6"/>
        <v>3551</v>
      </c>
      <c r="U57" s="123">
        <f t="shared" si="6"/>
        <v>952</v>
      </c>
      <c r="V57" s="226">
        <f t="shared" si="6"/>
        <v>2599</v>
      </c>
      <c r="W57" s="125">
        <f t="shared" ref="W57:Y57" si="7">W42+W45+W48+W51</f>
        <v>1284</v>
      </c>
      <c r="X57" s="48">
        <f t="shared" si="7"/>
        <v>693</v>
      </c>
      <c r="Y57" s="296">
        <f t="shared" si="7"/>
        <v>591</v>
      </c>
      <c r="Z57" s="125">
        <f t="shared" ref="Z57:AB57" si="8">Z42+Z45+Z48+Z51</f>
        <v>2226</v>
      </c>
      <c r="AA57" s="48">
        <f t="shared" si="8"/>
        <v>1221</v>
      </c>
      <c r="AB57" s="296">
        <f t="shared" si="8"/>
        <v>1005</v>
      </c>
      <c r="AC57" s="171"/>
    </row>
    <row r="58" spans="2:29" ht="12.9" customHeight="1" x14ac:dyDescent="0.2">
      <c r="B58" s="1504"/>
      <c r="C58" s="42" t="s">
        <v>199</v>
      </c>
      <c r="D58" s="468"/>
      <c r="E58" s="114"/>
      <c r="F58" s="383">
        <f>ROUND(F57/E57,3)</f>
        <v>0.57799999999999996</v>
      </c>
      <c r="G58" s="384">
        <f>ROUND(G57/E57,3)</f>
        <v>0.42199999999999999</v>
      </c>
      <c r="H58" s="385">
        <f>ROUND(H57/E57,3)</f>
        <v>0.73</v>
      </c>
      <c r="I58" s="386">
        <f>ROUND(I57/E57,3)</f>
        <v>0.46500000000000002</v>
      </c>
      <c r="J58" s="387">
        <f>ROUND(J57/E57,3)</f>
        <v>0.26600000000000001</v>
      </c>
      <c r="K58" s="407">
        <f>ROUND(K57/E57,3)</f>
        <v>0.27</v>
      </c>
      <c r="L58" s="386">
        <f>ROUND(L57/E57,3)</f>
        <v>0.114</v>
      </c>
      <c r="M58" s="388">
        <f>ROUND(M57/E57,3)</f>
        <v>0.156</v>
      </c>
      <c r="N58" s="389">
        <f>ROUND(N57/E57,3)</f>
        <v>0.18</v>
      </c>
      <c r="O58" s="386">
        <f>ROUND(O57/E57,3)</f>
        <v>6.5000000000000002E-2</v>
      </c>
      <c r="P58" s="408">
        <f>ROUND(P57/E57,3)</f>
        <v>0.11600000000000001</v>
      </c>
      <c r="Q58" s="386">
        <f>ROUND(Q57/E57,3)</f>
        <v>0.09</v>
      </c>
      <c r="R58" s="386">
        <f>ROUND(R57/E57,3)</f>
        <v>4.1000000000000002E-2</v>
      </c>
      <c r="S58" s="386">
        <f>ROUND(S57/E57,3)</f>
        <v>4.9000000000000002E-2</v>
      </c>
      <c r="T58" s="386">
        <f>ROUND(T57/E57,3)</f>
        <v>0.09</v>
      </c>
      <c r="U58" s="386">
        <f>ROUND(U57/E57,3)</f>
        <v>2.4E-2</v>
      </c>
      <c r="V58" s="390">
        <f>ROUND(V57/E57,3)</f>
        <v>6.6000000000000003E-2</v>
      </c>
      <c r="W58" s="389">
        <f>ROUND(W57/E57,3)</f>
        <v>3.3000000000000002E-2</v>
      </c>
      <c r="X58" s="383">
        <f>ROUND(X57/E57,3)</f>
        <v>1.7999999999999999E-2</v>
      </c>
      <c r="Y58" s="409">
        <f>ROUND(Y57/E57,3)</f>
        <v>1.4999999999999999E-2</v>
      </c>
      <c r="Z58" s="389">
        <f>ROUND(Z57/H57,3)</f>
        <v>7.8E-2</v>
      </c>
      <c r="AA58" s="383">
        <f>ROUND(AA57/H57,3)</f>
        <v>4.2999999999999997E-2</v>
      </c>
      <c r="AB58" s="409">
        <f>ROUND(AB57/H57,3)</f>
        <v>3.5000000000000003E-2</v>
      </c>
      <c r="AC58" s="171"/>
    </row>
    <row r="59" spans="2:29" ht="12.9" customHeight="1" thickBot="1" x14ac:dyDescent="0.25">
      <c r="B59" s="1510"/>
      <c r="C59" s="6"/>
      <c r="D59" s="1211"/>
      <c r="E59" s="1221"/>
      <c r="F59" s="1222">
        <f>ROUND(F57/F57,3)</f>
        <v>1</v>
      </c>
      <c r="G59" s="1223">
        <f>ROUND(G57/G57,3)</f>
        <v>1</v>
      </c>
      <c r="H59" s="1224"/>
      <c r="I59" s="1225">
        <f>ROUND(I57/F57,3)</f>
        <v>0.80300000000000005</v>
      </c>
      <c r="J59" s="1226">
        <f>ROUND(J57/G57,3)</f>
        <v>0.63</v>
      </c>
      <c r="K59" s="1227"/>
      <c r="L59" s="1225">
        <f>ROUND(L57/F57,3)</f>
        <v>0.19700000000000001</v>
      </c>
      <c r="M59" s="1228">
        <f>ROUND(M57/G57,3)</f>
        <v>0.37</v>
      </c>
      <c r="N59" s="1229"/>
      <c r="O59" s="1225">
        <f>ROUND(O57/F57,3)</f>
        <v>0.112</v>
      </c>
      <c r="P59" s="1230">
        <f>ROUND(P57/G57,3)</f>
        <v>0.27400000000000002</v>
      </c>
      <c r="Q59" s="1231"/>
      <c r="R59" s="1225">
        <f>ROUND(R57/F57,3)</f>
        <v>7.0000000000000007E-2</v>
      </c>
      <c r="S59" s="1225">
        <f>ROUND(S57/G57,3)</f>
        <v>0.11700000000000001</v>
      </c>
      <c r="T59" s="1231"/>
      <c r="U59" s="1225">
        <f>ROUND(U57/F57,3)</f>
        <v>4.2000000000000003E-2</v>
      </c>
      <c r="V59" s="1232">
        <f>ROUND(V57/G57,3)</f>
        <v>0.157</v>
      </c>
      <c r="W59" s="1229"/>
      <c r="X59" s="1222">
        <f>ROUND(X57/F57,3)</f>
        <v>0.03</v>
      </c>
      <c r="Y59" s="1233">
        <f>ROUND(Y57/G57,3)</f>
        <v>3.5999999999999997E-2</v>
      </c>
      <c r="Z59" s="1229"/>
      <c r="AA59" s="1222">
        <f>ROUND(AA57/I57,3)</f>
        <v>6.7000000000000004E-2</v>
      </c>
      <c r="AB59" s="1233">
        <f>ROUND(AB57/J57,3)</f>
        <v>9.6000000000000002E-2</v>
      </c>
      <c r="AC59" s="171"/>
    </row>
    <row r="60" spans="2:29" ht="15" customHeight="1" x14ac:dyDescent="0.2">
      <c r="E60" s="33"/>
      <c r="F60" s="33"/>
      <c r="G60" s="33"/>
      <c r="H60" s="127"/>
      <c r="I60" s="127"/>
      <c r="J60" s="127"/>
      <c r="K60" s="127"/>
      <c r="L60" s="127"/>
      <c r="M60" s="127"/>
      <c r="N60" s="127"/>
      <c r="O60" s="127"/>
      <c r="P60" s="127"/>
      <c r="Q60" s="127"/>
      <c r="R60" s="127"/>
      <c r="S60" s="127"/>
      <c r="T60" s="127"/>
      <c r="U60" s="127"/>
      <c r="V60" s="127"/>
      <c r="W60" s="127"/>
      <c r="X60" s="33"/>
      <c r="Y60" s="33"/>
      <c r="Z60" s="127"/>
      <c r="AA60" s="33"/>
      <c r="AB60" s="33"/>
      <c r="AC60" s="33"/>
    </row>
    <row r="61" spans="2:29" x14ac:dyDescent="0.2">
      <c r="B61" s="1" t="s">
        <v>223</v>
      </c>
      <c r="D61" s="7">
        <f>D36+D39+D42+D45+D48+D51</f>
        <v>427</v>
      </c>
      <c r="E61" s="7">
        <f>E36+E39+E42+E45+E48+E51</f>
        <v>42854</v>
      </c>
      <c r="F61" s="7">
        <f t="shared" ref="F61:AB61" si="9">F36+F39+F42+F45+F48+F51</f>
        <v>24664</v>
      </c>
      <c r="G61" s="7">
        <f t="shared" si="9"/>
        <v>18190</v>
      </c>
      <c r="H61" s="7">
        <f t="shared" si="9"/>
        <v>31031</v>
      </c>
      <c r="I61" s="7">
        <f t="shared" si="9"/>
        <v>19757</v>
      </c>
      <c r="J61" s="7">
        <f t="shared" si="9"/>
        <v>11274</v>
      </c>
      <c r="K61" s="7">
        <f t="shared" si="9"/>
        <v>11823</v>
      </c>
      <c r="L61" s="7">
        <f t="shared" si="9"/>
        <v>4907</v>
      </c>
      <c r="M61" s="7">
        <f t="shared" si="9"/>
        <v>6916</v>
      </c>
      <c r="N61" s="7">
        <f t="shared" si="9"/>
        <v>8051</v>
      </c>
      <c r="O61" s="7">
        <f t="shared" si="9"/>
        <v>2841</v>
      </c>
      <c r="P61" s="7">
        <f t="shared" si="9"/>
        <v>5210</v>
      </c>
      <c r="Q61" s="7">
        <f t="shared" si="9"/>
        <v>3725</v>
      </c>
      <c r="R61" s="7">
        <f t="shared" si="9"/>
        <v>1668</v>
      </c>
      <c r="S61" s="7">
        <f t="shared" si="9"/>
        <v>2057</v>
      </c>
      <c r="T61" s="7">
        <f t="shared" si="9"/>
        <v>4326</v>
      </c>
      <c r="U61" s="7">
        <f t="shared" si="9"/>
        <v>1173</v>
      </c>
      <c r="V61" s="7">
        <f t="shared" si="9"/>
        <v>3153</v>
      </c>
      <c r="W61" s="7">
        <f>W36+W39+W42+W45+W48+W51</f>
        <v>1303</v>
      </c>
      <c r="X61" s="7">
        <f t="shared" si="9"/>
        <v>696</v>
      </c>
      <c r="Y61" s="7">
        <f>Y36+Y39+Y42+Y45+Y48+Y51</f>
        <v>607</v>
      </c>
      <c r="Z61" s="7">
        <f t="shared" si="9"/>
        <v>2469</v>
      </c>
      <c r="AA61" s="7">
        <f t="shared" si="9"/>
        <v>1370</v>
      </c>
      <c r="AB61" s="7">
        <f t="shared" si="9"/>
        <v>1099</v>
      </c>
    </row>
    <row r="62" spans="2:29" s="45" customFormat="1" x14ac:dyDescent="0.2">
      <c r="B62" s="45" t="s">
        <v>224</v>
      </c>
      <c r="D62" s="354"/>
      <c r="E62" s="354"/>
      <c r="F62" s="354">
        <f>F61/E61</f>
        <v>0.57553553927288004</v>
      </c>
      <c r="G62" s="354">
        <f>G61/E61</f>
        <v>0.42446446072711996</v>
      </c>
      <c r="H62" s="354">
        <f>H61/E61</f>
        <v>0.72410976804965699</v>
      </c>
      <c r="I62" s="354">
        <f>I61/E61</f>
        <v>0.46103047556820831</v>
      </c>
      <c r="J62" s="354">
        <f>J61/E61</f>
        <v>0.26307929248144862</v>
      </c>
      <c r="K62" s="354">
        <f>K61/E61</f>
        <v>0.27589023195034301</v>
      </c>
      <c r="L62" s="354">
        <f>L61/E61</f>
        <v>0.11450506370467167</v>
      </c>
      <c r="M62" s="354">
        <f>M61/E61</f>
        <v>0.16138516824567134</v>
      </c>
      <c r="N62" s="354">
        <f>N61/E61</f>
        <v>0.18787044383254772</v>
      </c>
      <c r="O62" s="354">
        <f>O61/E61</f>
        <v>6.6294861623185694E-2</v>
      </c>
      <c r="P62" s="354">
        <f>P61/E61</f>
        <v>0.12157558220936202</v>
      </c>
      <c r="Q62" s="354">
        <f>Q61/E61</f>
        <v>8.6923041023008352E-2</v>
      </c>
      <c r="R62" s="354">
        <f>R61/E61</f>
        <v>3.8922854342651796E-2</v>
      </c>
      <c r="S62" s="354">
        <f>S61/E61</f>
        <v>4.8000186680356556E-2</v>
      </c>
      <c r="T62" s="354">
        <f>T61/E61</f>
        <v>0.10094740280953937</v>
      </c>
      <c r="U62" s="354">
        <f>U61/E61</f>
        <v>2.7372007280533905E-2</v>
      </c>
      <c r="V62" s="354">
        <f>V61/E61</f>
        <v>7.3575395529005466E-2</v>
      </c>
      <c r="W62" s="354">
        <f>W61/E61</f>
        <v>3.0405563074625473E-2</v>
      </c>
      <c r="X62" s="354">
        <f>X61/E61</f>
        <v>1.6241191020674849E-2</v>
      </c>
      <c r="Y62" s="354">
        <f>Y61/E61</f>
        <v>1.4164372053950623E-2</v>
      </c>
      <c r="Z62" s="354">
        <f>Z61/E61</f>
        <v>5.7614225043169834E-2</v>
      </c>
      <c r="AA62" s="354">
        <f>AA61/E61</f>
        <v>3.1969011060811126E-2</v>
      </c>
      <c r="AB62" s="354">
        <f>AB61/E61</f>
        <v>2.5645213982358705E-2</v>
      </c>
    </row>
    <row r="63" spans="2:29" s="45" customFormat="1" x14ac:dyDescent="0.2">
      <c r="B63" s="45" t="s">
        <v>225</v>
      </c>
      <c r="E63" s="354"/>
      <c r="F63" s="45">
        <f>ROUND(F61/F61,3)</f>
        <v>1</v>
      </c>
      <c r="G63" s="45">
        <f>ROUND(G61/G61,3)</f>
        <v>1</v>
      </c>
      <c r="H63" s="356"/>
      <c r="I63" s="356">
        <f>ROUND(I61/F61,3)</f>
        <v>0.80100000000000005</v>
      </c>
      <c r="J63" s="356">
        <f>ROUND(J61/G61,3)</f>
        <v>0.62</v>
      </c>
      <c r="K63" s="356"/>
      <c r="L63" s="356">
        <f>ROUND(L61/F61,3)</f>
        <v>0.19900000000000001</v>
      </c>
      <c r="M63" s="356">
        <f>ROUND(M61/G61,3)</f>
        <v>0.38</v>
      </c>
      <c r="N63" s="355"/>
      <c r="O63" s="356">
        <f>ROUND(O61/F61,3)</f>
        <v>0.115</v>
      </c>
      <c r="P63" s="356">
        <f>ROUND(P61/G61,3)</f>
        <v>0.28599999999999998</v>
      </c>
      <c r="Q63" s="356"/>
      <c r="R63" s="355">
        <f>ROUND(R61/F61,3)</f>
        <v>6.8000000000000005E-2</v>
      </c>
      <c r="S63" s="355">
        <f>ROUND(S61/G61,3)</f>
        <v>0.113</v>
      </c>
      <c r="T63" s="355"/>
      <c r="U63" s="356">
        <f>ROUND(U61/F61,3)</f>
        <v>4.8000000000000001E-2</v>
      </c>
      <c r="V63" s="356">
        <f>ROUND(V61/G61,3)</f>
        <v>0.17299999999999999</v>
      </c>
      <c r="W63" s="355"/>
      <c r="X63" s="45">
        <f>ROUND(X61/F61,3)</f>
        <v>2.8000000000000001E-2</v>
      </c>
      <c r="Y63" s="45">
        <f>ROUND(Y61/G61,3)</f>
        <v>3.3000000000000002E-2</v>
      </c>
      <c r="Z63" s="355"/>
      <c r="AA63" s="45">
        <f>ROUND(AA61/F61,3)</f>
        <v>5.6000000000000001E-2</v>
      </c>
      <c r="AB63" s="45">
        <f>ROUND(AB61/G61,3)</f>
        <v>0.06</v>
      </c>
    </row>
    <row r="64" spans="2:29" s="45" customFormat="1" x14ac:dyDescent="0.2">
      <c r="E64" s="354"/>
      <c r="H64" s="356"/>
      <c r="I64" s="356"/>
      <c r="J64" s="356"/>
      <c r="K64" s="356"/>
      <c r="L64" s="356"/>
      <c r="M64" s="356"/>
      <c r="N64" s="355"/>
      <c r="O64" s="356"/>
      <c r="P64" s="356"/>
      <c r="Q64" s="356"/>
      <c r="R64" s="355"/>
      <c r="S64" s="355"/>
      <c r="T64" s="355"/>
      <c r="U64" s="356"/>
      <c r="V64" s="356"/>
      <c r="W64" s="355"/>
      <c r="Z64" s="355"/>
    </row>
    <row r="65" spans="2:28" s="45" customFormat="1" x14ac:dyDescent="0.2">
      <c r="B65" s="45" t="s">
        <v>204</v>
      </c>
      <c r="D65" s="370">
        <f>D54+D51+D36</f>
        <v>427</v>
      </c>
      <c r="E65" s="370">
        <f t="shared" ref="E65:AB65" si="10">E54+E51+E36</f>
        <v>42854</v>
      </c>
      <c r="F65" s="370">
        <f t="shared" si="10"/>
        <v>24664</v>
      </c>
      <c r="G65" s="370">
        <f t="shared" si="10"/>
        <v>18190</v>
      </c>
      <c r="H65" s="370">
        <f t="shared" si="10"/>
        <v>31031</v>
      </c>
      <c r="I65" s="370">
        <f t="shared" si="10"/>
        <v>19757</v>
      </c>
      <c r="J65" s="370">
        <f t="shared" si="10"/>
        <v>11274</v>
      </c>
      <c r="K65" s="370">
        <f t="shared" si="10"/>
        <v>11823</v>
      </c>
      <c r="L65" s="370">
        <f t="shared" si="10"/>
        <v>4907</v>
      </c>
      <c r="M65" s="370">
        <f t="shared" si="10"/>
        <v>6916</v>
      </c>
      <c r="N65" s="370">
        <f t="shared" si="10"/>
        <v>8051</v>
      </c>
      <c r="O65" s="370">
        <f t="shared" si="10"/>
        <v>2841</v>
      </c>
      <c r="P65" s="370">
        <f t="shared" si="10"/>
        <v>5210</v>
      </c>
      <c r="Q65" s="370">
        <f t="shared" si="10"/>
        <v>3725</v>
      </c>
      <c r="R65" s="370">
        <f t="shared" si="10"/>
        <v>1668</v>
      </c>
      <c r="S65" s="370">
        <f t="shared" si="10"/>
        <v>2057</v>
      </c>
      <c r="T65" s="370">
        <f t="shared" si="10"/>
        <v>4326</v>
      </c>
      <c r="U65" s="370">
        <f t="shared" si="10"/>
        <v>1173</v>
      </c>
      <c r="V65" s="370">
        <f t="shared" si="10"/>
        <v>3153</v>
      </c>
      <c r="W65" s="370">
        <f t="shared" si="10"/>
        <v>1303</v>
      </c>
      <c r="X65" s="370">
        <f t="shared" si="10"/>
        <v>696</v>
      </c>
      <c r="Y65" s="370">
        <f>Y54+Y51+Y36</f>
        <v>607</v>
      </c>
      <c r="Z65" s="370">
        <f t="shared" si="10"/>
        <v>2469</v>
      </c>
      <c r="AA65" s="370">
        <f t="shared" si="10"/>
        <v>1370</v>
      </c>
      <c r="AB65" s="370">
        <f t="shared" si="10"/>
        <v>1099</v>
      </c>
    </row>
    <row r="66" spans="2:28" s="45" customFormat="1" x14ac:dyDescent="0.2">
      <c r="D66" s="370">
        <f>D57+D39+D36</f>
        <v>427</v>
      </c>
      <c r="E66" s="370">
        <f t="shared" ref="E66:AB66" si="11">E57+E39+E36</f>
        <v>42854</v>
      </c>
      <c r="F66" s="370">
        <f t="shared" si="11"/>
        <v>24664</v>
      </c>
      <c r="G66" s="370">
        <f t="shared" si="11"/>
        <v>18190</v>
      </c>
      <c r="H66" s="370">
        <f t="shared" si="11"/>
        <v>31031</v>
      </c>
      <c r="I66" s="370">
        <f t="shared" si="11"/>
        <v>19757</v>
      </c>
      <c r="J66" s="370">
        <f t="shared" si="11"/>
        <v>11274</v>
      </c>
      <c r="K66" s="370">
        <f t="shared" si="11"/>
        <v>11823</v>
      </c>
      <c r="L66" s="370">
        <f t="shared" si="11"/>
        <v>4907</v>
      </c>
      <c r="M66" s="370">
        <f t="shared" si="11"/>
        <v>6916</v>
      </c>
      <c r="N66" s="370">
        <f t="shared" si="11"/>
        <v>8051</v>
      </c>
      <c r="O66" s="370">
        <f t="shared" si="11"/>
        <v>2841</v>
      </c>
      <c r="P66" s="370">
        <f t="shared" si="11"/>
        <v>5210</v>
      </c>
      <c r="Q66" s="370">
        <f t="shared" si="11"/>
        <v>3725</v>
      </c>
      <c r="R66" s="370">
        <f t="shared" si="11"/>
        <v>1668</v>
      </c>
      <c r="S66" s="370">
        <f t="shared" si="11"/>
        <v>2057</v>
      </c>
      <c r="T66" s="370">
        <f t="shared" si="11"/>
        <v>4326</v>
      </c>
      <c r="U66" s="370">
        <f t="shared" si="11"/>
        <v>1173</v>
      </c>
      <c r="V66" s="370">
        <f t="shared" si="11"/>
        <v>3153</v>
      </c>
      <c r="W66" s="370">
        <f t="shared" si="11"/>
        <v>1303</v>
      </c>
      <c r="X66" s="370">
        <f t="shared" si="11"/>
        <v>696</v>
      </c>
      <c r="Y66" s="370">
        <f>Y57+Y39+Y36</f>
        <v>607</v>
      </c>
      <c r="Z66" s="370">
        <f t="shared" si="11"/>
        <v>2469</v>
      </c>
      <c r="AA66" s="370">
        <f t="shared" si="11"/>
        <v>1370</v>
      </c>
      <c r="AB66" s="370">
        <f t="shared" si="11"/>
        <v>1099</v>
      </c>
    </row>
    <row r="68" spans="2:28" s="357" customFormat="1" x14ac:dyDescent="0.2">
      <c r="B68" s="371" t="s">
        <v>205</v>
      </c>
      <c r="C68" s="371"/>
      <c r="D68" s="371">
        <f>D15-D61</f>
        <v>0</v>
      </c>
      <c r="E68" s="371">
        <f>E15-E61</f>
        <v>0</v>
      </c>
      <c r="F68" s="371">
        <f>F15-F61</f>
        <v>0</v>
      </c>
      <c r="G68" s="371">
        <f t="shared" ref="F68:AB70" si="12">G15-G61</f>
        <v>0</v>
      </c>
      <c r="H68" s="371">
        <f t="shared" si="12"/>
        <v>0</v>
      </c>
      <c r="I68" s="371">
        <f t="shared" si="12"/>
        <v>0</v>
      </c>
      <c r="J68" s="371">
        <f t="shared" si="12"/>
        <v>0</v>
      </c>
      <c r="K68" s="371">
        <f t="shared" si="12"/>
        <v>0</v>
      </c>
      <c r="L68" s="371">
        <f t="shared" si="12"/>
        <v>0</v>
      </c>
      <c r="M68" s="371">
        <f t="shared" si="12"/>
        <v>0</v>
      </c>
      <c r="N68" s="371">
        <f t="shared" si="12"/>
        <v>0</v>
      </c>
      <c r="O68" s="371">
        <f t="shared" si="12"/>
        <v>0</v>
      </c>
      <c r="P68" s="371">
        <f t="shared" si="12"/>
        <v>0</v>
      </c>
      <c r="Q68" s="371">
        <f>Q15-Q61</f>
        <v>0</v>
      </c>
      <c r="R68" s="371">
        <f t="shared" si="12"/>
        <v>0</v>
      </c>
      <c r="S68" s="371">
        <f t="shared" si="12"/>
        <v>0</v>
      </c>
      <c r="T68" s="371">
        <f t="shared" si="12"/>
        <v>0</v>
      </c>
      <c r="U68" s="371">
        <f t="shared" si="12"/>
        <v>0</v>
      </c>
      <c r="V68" s="371">
        <f t="shared" si="12"/>
        <v>0</v>
      </c>
      <c r="W68" s="371">
        <f t="shared" si="12"/>
        <v>0</v>
      </c>
      <c r="X68" s="371">
        <f t="shared" si="12"/>
        <v>0</v>
      </c>
      <c r="Y68" s="371">
        <f>Y15-Y61</f>
        <v>0</v>
      </c>
      <c r="Z68" s="371">
        <f>Z15-Z61</f>
        <v>0</v>
      </c>
      <c r="AA68" s="371">
        <f t="shared" si="12"/>
        <v>0</v>
      </c>
      <c r="AB68" s="371">
        <f t="shared" si="12"/>
        <v>0</v>
      </c>
    </row>
    <row r="69" spans="2:28" s="357" customFormat="1" x14ac:dyDescent="0.2">
      <c r="B69" s="371"/>
      <c r="C69" s="371"/>
      <c r="D69" s="371"/>
      <c r="E69" s="372"/>
      <c r="F69" s="371">
        <f t="shared" si="12"/>
        <v>4.644607271199197E-4</v>
      </c>
      <c r="G69" s="371">
        <f t="shared" si="12"/>
        <v>-4.6446072711997521E-4</v>
      </c>
      <c r="H69" s="371">
        <f t="shared" si="12"/>
        <v>-1.0976804965701081E-4</v>
      </c>
      <c r="I69" s="371">
        <f t="shared" si="12"/>
        <v>-3.0475568208288006E-5</v>
      </c>
      <c r="J69" s="371">
        <f>J16-J62</f>
        <v>-7.9292481448611785E-5</v>
      </c>
      <c r="K69" s="371">
        <f t="shared" si="12"/>
        <v>1.0976804965701081E-4</v>
      </c>
      <c r="L69" s="371">
        <f t="shared" si="12"/>
        <v>4.9493629532833261E-4</v>
      </c>
      <c r="M69" s="371">
        <f t="shared" si="12"/>
        <v>-3.8516824567133567E-4</v>
      </c>
      <c r="N69" s="371">
        <f t="shared" si="12"/>
        <v>1.2955616745227716E-4</v>
      </c>
      <c r="O69" s="371">
        <f t="shared" si="12"/>
        <v>-2.9486162318569098E-4</v>
      </c>
      <c r="P69" s="371">
        <f t="shared" si="12"/>
        <v>4.2441779063798202E-4</v>
      </c>
      <c r="Q69" s="371">
        <f>Q16-Q62</f>
        <v>7.6958976991642336E-5</v>
      </c>
      <c r="R69" s="371">
        <f t="shared" si="12"/>
        <v>7.7145657348204333E-5</v>
      </c>
      <c r="S69" s="371">
        <f t="shared" si="12"/>
        <v>-1.8668035655505788E-7</v>
      </c>
      <c r="T69" s="371">
        <f t="shared" si="12"/>
        <v>5.2597190460634824E-5</v>
      </c>
      <c r="U69" s="371">
        <f t="shared" si="12"/>
        <v>-3.7200728053390572E-4</v>
      </c>
      <c r="V69" s="371">
        <f t="shared" si="12"/>
        <v>4.2460447099453014E-4</v>
      </c>
      <c r="W69" s="371">
        <f t="shared" si="12"/>
        <v>-4.0556307462547361E-4</v>
      </c>
      <c r="X69" s="371">
        <f t="shared" si="12"/>
        <v>-2.4119102067484896E-4</v>
      </c>
      <c r="Y69" s="371">
        <f t="shared" si="12"/>
        <v>-1.6437205395062292E-4</v>
      </c>
      <c r="Z69" s="371">
        <f t="shared" si="12"/>
        <v>3.857749568301691E-4</v>
      </c>
      <c r="AA69" s="371">
        <f t="shared" si="12"/>
        <v>3.0988939188875131E-5</v>
      </c>
      <c r="AB69" s="371">
        <f>AB16-AB62</f>
        <v>3.5478601764129397E-4</v>
      </c>
    </row>
    <row r="70" spans="2:28" s="357" customFormat="1" x14ac:dyDescent="0.2">
      <c r="B70" s="371"/>
      <c r="C70" s="371"/>
      <c r="D70" s="371"/>
      <c r="E70" s="372"/>
      <c r="F70" s="371">
        <f>F17-F63</f>
        <v>0</v>
      </c>
      <c r="G70" s="371">
        <f t="shared" si="12"/>
        <v>0</v>
      </c>
      <c r="H70" s="372"/>
      <c r="I70" s="371">
        <f t="shared" ref="I70" si="13">I17-I63</f>
        <v>0</v>
      </c>
      <c r="J70" s="371">
        <f t="shared" si="12"/>
        <v>0</v>
      </c>
      <c r="K70" s="372"/>
      <c r="L70" s="371">
        <f t="shared" ref="L70" si="14">L17-L63</f>
        <v>0</v>
      </c>
      <c r="M70" s="371">
        <f t="shared" si="12"/>
        <v>0</v>
      </c>
      <c r="N70" s="372"/>
      <c r="O70" s="371">
        <f t="shared" ref="O70" si="15">O17-O63</f>
        <v>0</v>
      </c>
      <c r="P70" s="371">
        <f t="shared" si="12"/>
        <v>0</v>
      </c>
      <c r="Q70" s="372"/>
      <c r="R70" s="371">
        <f t="shared" ref="R70" si="16">R17-R63</f>
        <v>0</v>
      </c>
      <c r="S70" s="371">
        <f t="shared" si="12"/>
        <v>0</v>
      </c>
      <c r="T70" s="372"/>
      <c r="U70" s="371">
        <f t="shared" ref="U70" si="17">U17-U63</f>
        <v>0</v>
      </c>
      <c r="V70" s="371">
        <f t="shared" si="12"/>
        <v>0</v>
      </c>
      <c r="W70" s="372"/>
      <c r="X70" s="371">
        <f t="shared" ref="X70" si="18">X17-X63</f>
        <v>0</v>
      </c>
      <c r="Y70" s="371">
        <f t="shared" si="12"/>
        <v>0</v>
      </c>
      <c r="Z70" s="372"/>
      <c r="AA70" s="371">
        <f>AA17-AA63</f>
        <v>0</v>
      </c>
      <c r="AB70" s="371">
        <f t="shared" si="12"/>
        <v>0</v>
      </c>
    </row>
    <row r="71" spans="2:28" x14ac:dyDescent="0.2">
      <c r="B71" s="371"/>
      <c r="C71" s="371"/>
      <c r="D71" s="371"/>
      <c r="E71" s="372"/>
      <c r="F71" s="371"/>
      <c r="G71" s="371"/>
      <c r="H71" s="374"/>
      <c r="I71" s="374"/>
      <c r="J71" s="374"/>
      <c r="K71" s="374"/>
      <c r="L71" s="374"/>
      <c r="M71" s="374"/>
      <c r="N71" s="375"/>
      <c r="O71" s="374"/>
      <c r="P71" s="374"/>
      <c r="Q71" s="374"/>
      <c r="R71" s="375"/>
      <c r="S71" s="375"/>
      <c r="T71" s="375"/>
      <c r="U71" s="374"/>
      <c r="V71" s="374"/>
      <c r="W71" s="375"/>
      <c r="X71" s="371"/>
      <c r="Y71" s="371"/>
      <c r="Z71" s="375"/>
      <c r="AA71" s="371"/>
      <c r="AB71" s="371"/>
    </row>
    <row r="72" spans="2:28" x14ac:dyDescent="0.2">
      <c r="B72" s="371"/>
      <c r="C72" s="371"/>
      <c r="D72" s="371">
        <f>D65-D61</f>
        <v>0</v>
      </c>
      <c r="E72" s="371">
        <f t="shared" ref="E72:AB72" si="19">E65-E61</f>
        <v>0</v>
      </c>
      <c r="F72" s="371">
        <f t="shared" si="19"/>
        <v>0</v>
      </c>
      <c r="G72" s="371">
        <f t="shared" si="19"/>
        <v>0</v>
      </c>
      <c r="H72" s="371">
        <f t="shared" si="19"/>
        <v>0</v>
      </c>
      <c r="I72" s="371">
        <f t="shared" si="19"/>
        <v>0</v>
      </c>
      <c r="J72" s="371">
        <f t="shared" si="19"/>
        <v>0</v>
      </c>
      <c r="K72" s="371">
        <f t="shared" si="19"/>
        <v>0</v>
      </c>
      <c r="L72" s="371">
        <f t="shared" si="19"/>
        <v>0</v>
      </c>
      <c r="M72" s="371">
        <f t="shared" si="19"/>
        <v>0</v>
      </c>
      <c r="N72" s="371">
        <f t="shared" si="19"/>
        <v>0</v>
      </c>
      <c r="O72" s="371">
        <f t="shared" si="19"/>
        <v>0</v>
      </c>
      <c r="P72" s="371">
        <f t="shared" si="19"/>
        <v>0</v>
      </c>
      <c r="Q72" s="371">
        <f t="shared" si="19"/>
        <v>0</v>
      </c>
      <c r="R72" s="371">
        <f t="shared" si="19"/>
        <v>0</v>
      </c>
      <c r="S72" s="371">
        <f t="shared" si="19"/>
        <v>0</v>
      </c>
      <c r="T72" s="371">
        <f t="shared" si="19"/>
        <v>0</v>
      </c>
      <c r="U72" s="371">
        <f t="shared" si="19"/>
        <v>0</v>
      </c>
      <c r="V72" s="371">
        <f t="shared" si="19"/>
        <v>0</v>
      </c>
      <c r="W72" s="371">
        <f t="shared" si="19"/>
        <v>0</v>
      </c>
      <c r="X72" s="371">
        <f t="shared" si="19"/>
        <v>0</v>
      </c>
      <c r="Y72" s="371">
        <f t="shared" si="19"/>
        <v>0</v>
      </c>
      <c r="Z72" s="371">
        <f t="shared" si="19"/>
        <v>0</v>
      </c>
      <c r="AA72" s="371">
        <f t="shared" si="19"/>
        <v>0</v>
      </c>
      <c r="AB72" s="371">
        <f t="shared" si="19"/>
        <v>0</v>
      </c>
    </row>
    <row r="73" spans="2:28" x14ac:dyDescent="0.2">
      <c r="B73" s="371"/>
      <c r="C73" s="371"/>
      <c r="D73" s="371">
        <f>D66-D61</f>
        <v>0</v>
      </c>
      <c r="E73" s="371">
        <f t="shared" ref="E73:AB73" si="20">E66-E61</f>
        <v>0</v>
      </c>
      <c r="F73" s="371">
        <f t="shared" si="20"/>
        <v>0</v>
      </c>
      <c r="G73" s="371">
        <f t="shared" si="20"/>
        <v>0</v>
      </c>
      <c r="H73" s="371">
        <f t="shared" si="20"/>
        <v>0</v>
      </c>
      <c r="I73" s="371">
        <f t="shared" si="20"/>
        <v>0</v>
      </c>
      <c r="J73" s="371">
        <f t="shared" si="20"/>
        <v>0</v>
      </c>
      <c r="K73" s="371">
        <f t="shared" si="20"/>
        <v>0</v>
      </c>
      <c r="L73" s="371">
        <f t="shared" si="20"/>
        <v>0</v>
      </c>
      <c r="M73" s="371">
        <f t="shared" si="20"/>
        <v>0</v>
      </c>
      <c r="N73" s="371">
        <f t="shared" si="20"/>
        <v>0</v>
      </c>
      <c r="O73" s="371">
        <f t="shared" si="20"/>
        <v>0</v>
      </c>
      <c r="P73" s="371">
        <f t="shared" si="20"/>
        <v>0</v>
      </c>
      <c r="Q73" s="371">
        <f t="shared" si="20"/>
        <v>0</v>
      </c>
      <c r="R73" s="371">
        <f t="shared" si="20"/>
        <v>0</v>
      </c>
      <c r="S73" s="371">
        <f t="shared" si="20"/>
        <v>0</v>
      </c>
      <c r="T73" s="371">
        <f t="shared" si="20"/>
        <v>0</v>
      </c>
      <c r="U73" s="371">
        <f t="shared" si="20"/>
        <v>0</v>
      </c>
      <c r="V73" s="371">
        <f t="shared" si="20"/>
        <v>0</v>
      </c>
      <c r="W73" s="371">
        <f t="shared" si="20"/>
        <v>0</v>
      </c>
      <c r="X73" s="371">
        <f t="shared" si="20"/>
        <v>0</v>
      </c>
      <c r="Y73" s="371">
        <f t="shared" si="20"/>
        <v>0</v>
      </c>
      <c r="Z73" s="371">
        <f t="shared" si="20"/>
        <v>0</v>
      </c>
      <c r="AA73" s="371">
        <f t="shared" si="20"/>
        <v>0</v>
      </c>
      <c r="AB73" s="371">
        <f t="shared" si="20"/>
        <v>0</v>
      </c>
    </row>
    <row r="335" spans="32:60" ht="20.399999999999999" x14ac:dyDescent="0.2">
      <c r="AF335" s="1" ph="1"/>
      <c r="AI335" s="1" ph="1"/>
      <c r="AO335" s="1" ph="1"/>
      <c r="AR335" s="1" ph="1"/>
      <c r="AV335" s="1" ph="1"/>
      <c r="AY335" s="1" ph="1"/>
      <c r="BA335" s="1" ph="1"/>
      <c r="BD335" s="1" ph="1"/>
      <c r="BE335" s="1" ph="1"/>
      <c r="BH335" s="1" ph="1"/>
    </row>
    <row r="346" spans="32:60" ht="20.399999999999999" x14ac:dyDescent="0.2">
      <c r="AF346" s="1" ph="1"/>
      <c r="AI346" s="1" ph="1"/>
      <c r="AO346" s="1" ph="1"/>
      <c r="AR346" s="1" ph="1"/>
      <c r="AV346" s="1" ph="1"/>
      <c r="AY346" s="1" ph="1"/>
      <c r="BA346" s="1" ph="1"/>
      <c r="BD346" s="1" ph="1"/>
      <c r="BE346" s="1" ph="1"/>
      <c r="BH346" s="1" ph="1"/>
    </row>
    <row r="360" spans="32:60" ht="20.399999999999999" x14ac:dyDescent="0.2">
      <c r="AF360" s="1" ph="1"/>
      <c r="AI360" s="1" ph="1"/>
      <c r="AO360" s="1" ph="1"/>
      <c r="AR360" s="1" ph="1"/>
      <c r="AV360" s="1" ph="1"/>
      <c r="AY360" s="1" ph="1"/>
      <c r="BA360" s="1" ph="1"/>
      <c r="BD360" s="1" ph="1"/>
      <c r="BE360" s="1" ph="1"/>
      <c r="BH360" s="1" ph="1"/>
    </row>
    <row r="399" spans="32:60" ht="20.399999999999999" x14ac:dyDescent="0.2">
      <c r="AF399" s="1" ph="1"/>
      <c r="AI399" s="1" ph="1"/>
      <c r="AO399" s="1" ph="1"/>
      <c r="AR399" s="1" ph="1"/>
      <c r="AV399" s="1" ph="1"/>
      <c r="AY399" s="1" ph="1"/>
      <c r="BA399" s="1" ph="1"/>
      <c r="BD399" s="1" ph="1"/>
      <c r="BE399" s="1" ph="1"/>
      <c r="BH399" s="1" ph="1"/>
    </row>
    <row r="410" spans="32:60" ht="20.399999999999999" x14ac:dyDescent="0.2">
      <c r="AF410" s="1" ph="1"/>
      <c r="AI410" s="1" ph="1"/>
      <c r="AO410" s="1" ph="1"/>
      <c r="AR410" s="1" ph="1"/>
      <c r="AV410" s="1" ph="1"/>
      <c r="AY410" s="1" ph="1"/>
      <c r="BA410" s="1" ph="1"/>
      <c r="BD410" s="1" ph="1"/>
      <c r="BE410" s="1" ph="1"/>
      <c r="BH410" s="1" ph="1"/>
    </row>
    <row r="424" spans="32:60" ht="20.399999999999999" x14ac:dyDescent="0.2">
      <c r="AF424" s="1" ph="1"/>
      <c r="AI424" s="1" ph="1"/>
      <c r="AO424" s="1" ph="1"/>
      <c r="AR424" s="1" ph="1"/>
      <c r="AV424" s="1" ph="1"/>
      <c r="AY424" s="1" ph="1"/>
      <c r="BA424" s="1" ph="1"/>
      <c r="BD424" s="1" ph="1"/>
      <c r="BE424" s="1" ph="1"/>
      <c r="BH424" s="1" ph="1"/>
    </row>
    <row r="425" spans="32:60" ht="20.399999999999999" x14ac:dyDescent="0.2">
      <c r="AF425" s="1" ph="1"/>
      <c r="AI425" s="1" ph="1"/>
      <c r="AO425" s="1" ph="1"/>
      <c r="AR425" s="1" ph="1"/>
      <c r="AV425" s="1" ph="1"/>
      <c r="AY425" s="1" ph="1"/>
      <c r="BA425" s="1" ph="1"/>
      <c r="BD425" s="1" ph="1"/>
      <c r="BE425" s="1" ph="1"/>
      <c r="BH425" s="1" ph="1"/>
    </row>
    <row r="438" spans="32:60" ht="20.399999999999999" x14ac:dyDescent="0.2">
      <c r="AF438" s="1" ph="1"/>
      <c r="AI438" s="1" ph="1"/>
      <c r="AO438" s="1" ph="1"/>
      <c r="AR438" s="1" ph="1"/>
      <c r="AV438" s="1" ph="1"/>
      <c r="AY438" s="1" ph="1"/>
      <c r="BA438" s="1" ph="1"/>
      <c r="BD438" s="1" ph="1"/>
      <c r="BE438" s="1" ph="1"/>
      <c r="BH438" s="1" ph="1"/>
    </row>
    <row r="440" spans="32:60" ht="20.399999999999999" x14ac:dyDescent="0.2">
      <c r="AF440" s="1" ph="1"/>
      <c r="AI440" s="1" ph="1"/>
      <c r="AO440" s="1" ph="1"/>
      <c r="AR440" s="1" ph="1"/>
      <c r="AV440" s="1" ph="1"/>
      <c r="AY440" s="1" ph="1"/>
      <c r="BA440" s="1" ph="1"/>
      <c r="BD440" s="1" ph="1"/>
      <c r="BE440" s="1" ph="1"/>
      <c r="BH440" s="1" ph="1"/>
    </row>
    <row r="441" spans="32:60" ht="20.399999999999999" x14ac:dyDescent="0.2">
      <c r="AF441" s="1" ph="1"/>
      <c r="AI441" s="1" ph="1"/>
      <c r="AO441" s="1" ph="1"/>
      <c r="AR441" s="1" ph="1"/>
      <c r="AV441" s="1" ph="1"/>
      <c r="AY441" s="1" ph="1"/>
      <c r="BA441" s="1" ph="1"/>
      <c r="BD441" s="1" ph="1"/>
      <c r="BE441" s="1" ph="1"/>
      <c r="BH441" s="1" ph="1"/>
    </row>
    <row r="480" spans="32:60" ht="20.399999999999999" x14ac:dyDescent="0.2">
      <c r="AF480" s="1" ph="1"/>
      <c r="AI480" s="1" ph="1"/>
      <c r="AO480" s="1" ph="1"/>
      <c r="AR480" s="1" ph="1"/>
      <c r="AV480" s="1" ph="1"/>
      <c r="AY480" s="1" ph="1"/>
      <c r="BA480" s="1" ph="1"/>
      <c r="BD480" s="1" ph="1"/>
      <c r="BE480" s="1" ph="1"/>
      <c r="BH480" s="1" ph="1"/>
    </row>
    <row r="491" spans="32:60" ht="20.399999999999999" x14ac:dyDescent="0.2">
      <c r="AF491" s="1" ph="1"/>
      <c r="AI491" s="1" ph="1"/>
      <c r="AO491" s="1" ph="1"/>
      <c r="AR491" s="1" ph="1"/>
      <c r="AV491" s="1" ph="1"/>
      <c r="AY491" s="1" ph="1"/>
      <c r="BA491" s="1" ph="1"/>
      <c r="BD491" s="1" ph="1"/>
      <c r="BE491" s="1" ph="1"/>
      <c r="BH491" s="1" ph="1"/>
    </row>
    <row r="505" spans="32:60" ht="20.399999999999999" x14ac:dyDescent="0.2">
      <c r="AF505" s="1" ph="1"/>
      <c r="AI505" s="1" ph="1"/>
      <c r="AO505" s="1" ph="1"/>
      <c r="AR505" s="1" ph="1"/>
      <c r="AV505" s="1" ph="1"/>
      <c r="AY505" s="1" ph="1"/>
      <c r="BA505" s="1" ph="1"/>
      <c r="BD505" s="1" ph="1"/>
      <c r="BE505" s="1" ph="1"/>
      <c r="BH505" s="1" ph="1"/>
    </row>
    <row r="506" spans="32:60" ht="20.399999999999999" x14ac:dyDescent="0.2">
      <c r="AF506" s="1" ph="1"/>
      <c r="AI506" s="1" ph="1"/>
      <c r="AO506" s="1" ph="1"/>
      <c r="AR506" s="1" ph="1"/>
      <c r="AV506" s="1" ph="1"/>
      <c r="AY506" s="1" ph="1"/>
      <c r="BA506" s="1" ph="1"/>
      <c r="BD506" s="1" ph="1"/>
      <c r="BE506" s="1" ph="1"/>
      <c r="BH506" s="1" ph="1"/>
    </row>
    <row r="519" spans="32:60" ht="20.399999999999999" x14ac:dyDescent="0.2">
      <c r="AF519" s="1" ph="1"/>
      <c r="AI519" s="1" ph="1"/>
      <c r="AO519" s="1" ph="1"/>
      <c r="AR519" s="1" ph="1"/>
      <c r="AV519" s="1" ph="1"/>
      <c r="AY519" s="1" ph="1"/>
      <c r="BA519" s="1" ph="1"/>
      <c r="BD519" s="1" ph="1"/>
      <c r="BE519" s="1" ph="1"/>
      <c r="BH519" s="1" ph="1"/>
    </row>
    <row r="521" spans="32:60" ht="20.399999999999999" x14ac:dyDescent="0.2">
      <c r="AF521" s="1" ph="1"/>
      <c r="AI521" s="1" ph="1"/>
      <c r="AO521" s="1" ph="1"/>
      <c r="AR521" s="1" ph="1"/>
      <c r="AV521" s="1" ph="1"/>
      <c r="AY521" s="1" ph="1"/>
      <c r="BA521" s="1" ph="1"/>
      <c r="BD521" s="1" ph="1"/>
      <c r="BE521" s="1" ph="1"/>
      <c r="BH521" s="1" ph="1"/>
    </row>
    <row r="522" spans="32:60" ht="20.399999999999999" x14ac:dyDescent="0.2">
      <c r="AF522" s="1" ph="1"/>
      <c r="AI522" s="1" ph="1"/>
      <c r="AO522" s="1" ph="1"/>
      <c r="AR522" s="1" ph="1"/>
      <c r="AV522" s="1" ph="1"/>
      <c r="AY522" s="1" ph="1"/>
      <c r="BA522" s="1" ph="1"/>
      <c r="BD522" s="1" ph="1"/>
      <c r="BE522" s="1" ph="1"/>
      <c r="BH522" s="1" ph="1"/>
    </row>
    <row r="525" spans="32:60" ht="20.399999999999999" x14ac:dyDescent="0.2">
      <c r="AF525" s="1" ph="1"/>
      <c r="AI525" s="1" ph="1"/>
      <c r="AO525" s="1" ph="1"/>
      <c r="AR525" s="1" ph="1"/>
      <c r="AV525" s="1" ph="1"/>
      <c r="AY525" s="1" ph="1"/>
      <c r="BA525" s="1" ph="1"/>
      <c r="BD525" s="1" ph="1"/>
      <c r="BE525" s="1" ph="1"/>
      <c r="BH525" s="1" ph="1"/>
    </row>
    <row r="526" spans="32:60" ht="20.399999999999999" x14ac:dyDescent="0.2">
      <c r="AF526" s="1" ph="1"/>
      <c r="AI526" s="1" ph="1"/>
      <c r="AO526" s="1" ph="1"/>
      <c r="AR526" s="1" ph="1"/>
      <c r="AV526" s="1" ph="1"/>
      <c r="AY526" s="1" ph="1"/>
      <c r="BA526" s="1" ph="1"/>
      <c r="BD526" s="1" ph="1"/>
      <c r="BE526" s="1" ph="1"/>
      <c r="BH526" s="1" ph="1"/>
    </row>
    <row r="527" spans="32:60" ht="20.399999999999999" x14ac:dyDescent="0.2">
      <c r="AF527" s="1" ph="1"/>
      <c r="AI527" s="1" ph="1"/>
      <c r="AO527" s="1" ph="1"/>
      <c r="AR527" s="1" ph="1"/>
      <c r="AV527" s="1" ph="1"/>
      <c r="AY527" s="1" ph="1"/>
      <c r="BA527" s="1" ph="1"/>
      <c r="BD527" s="1" ph="1"/>
      <c r="BE527" s="1" ph="1"/>
      <c r="BH527" s="1" ph="1"/>
    </row>
    <row r="529" spans="32:60" ht="20.399999999999999" x14ac:dyDescent="0.2">
      <c r="AF529" s="1" ph="1"/>
      <c r="AI529" s="1" ph="1"/>
      <c r="AO529" s="1" ph="1"/>
      <c r="AR529" s="1" ph="1"/>
      <c r="AV529" s="1" ph="1"/>
      <c r="AY529" s="1" ph="1"/>
      <c r="BA529" s="1" ph="1"/>
      <c r="BD529" s="1" ph="1"/>
      <c r="BE529" s="1" ph="1"/>
      <c r="BH529" s="1" ph="1"/>
    </row>
    <row r="530" spans="32:60" ht="20.399999999999999" x14ac:dyDescent="0.2">
      <c r="AF530" s="1" ph="1"/>
      <c r="AI530" s="1" ph="1"/>
      <c r="AO530" s="1" ph="1"/>
      <c r="AR530" s="1" ph="1"/>
      <c r="AV530" s="1" ph="1"/>
      <c r="AY530" s="1" ph="1"/>
      <c r="BA530" s="1" ph="1"/>
      <c r="BD530" s="1" ph="1"/>
      <c r="BE530" s="1" ph="1"/>
      <c r="BH530" s="1" ph="1"/>
    </row>
    <row r="532" spans="32:60" ht="20.399999999999999" x14ac:dyDescent="0.2">
      <c r="AF532" s="1" ph="1"/>
      <c r="AI532" s="1" ph="1"/>
      <c r="AO532" s="1" ph="1"/>
      <c r="AR532" s="1" ph="1"/>
      <c r="AV532" s="1" ph="1"/>
      <c r="AY532" s="1" ph="1"/>
      <c r="BA532" s="1" ph="1"/>
      <c r="BD532" s="1" ph="1"/>
      <c r="BE532" s="1" ph="1"/>
      <c r="BH532" s="1" ph="1"/>
    </row>
    <row r="533" spans="32:60" ht="20.399999999999999" x14ac:dyDescent="0.2">
      <c r="AF533" s="1" ph="1"/>
      <c r="AI533" s="1" ph="1"/>
      <c r="AO533" s="1" ph="1"/>
      <c r="AR533" s="1" ph="1"/>
      <c r="AV533" s="1" ph="1"/>
      <c r="AY533" s="1" ph="1"/>
      <c r="BA533" s="1" ph="1"/>
      <c r="BD533" s="1" ph="1"/>
      <c r="BE533" s="1" ph="1"/>
      <c r="BH533" s="1" ph="1"/>
    </row>
  </sheetData>
  <mergeCells count="41">
    <mergeCell ref="C48:C50"/>
    <mergeCell ref="C33:C35"/>
    <mergeCell ref="B36:B59"/>
    <mergeCell ref="C42:C44"/>
    <mergeCell ref="B18:B35"/>
    <mergeCell ref="C51:C53"/>
    <mergeCell ref="C24:C26"/>
    <mergeCell ref="C39:C41"/>
    <mergeCell ref="C45:C47"/>
    <mergeCell ref="C21:C23"/>
    <mergeCell ref="C36:C38"/>
    <mergeCell ref="C18:C20"/>
    <mergeCell ref="C30:C32"/>
    <mergeCell ref="C27:C29"/>
    <mergeCell ref="B15:C17"/>
    <mergeCell ref="M12:M14"/>
    <mergeCell ref="K11:K14"/>
    <mergeCell ref="Z11:Z14"/>
    <mergeCell ref="AA12:AA14"/>
    <mergeCell ref="F12:F14"/>
    <mergeCell ref="G12:G14"/>
    <mergeCell ref="E11:E14"/>
    <mergeCell ref="D7:D14"/>
    <mergeCell ref="B7:C14"/>
    <mergeCell ref="H11:H14"/>
    <mergeCell ref="N11:N14"/>
    <mergeCell ref="I12:I14"/>
    <mergeCell ref="J12:J14"/>
    <mergeCell ref="L12:L14"/>
    <mergeCell ref="AB12:AB14"/>
    <mergeCell ref="O12:O14"/>
    <mergeCell ref="P12:P14"/>
    <mergeCell ref="R12:R14"/>
    <mergeCell ref="S12:S14"/>
    <mergeCell ref="Q11:Q14"/>
    <mergeCell ref="T11:T14"/>
    <mergeCell ref="U12:U14"/>
    <mergeCell ref="V12:V14"/>
    <mergeCell ref="Y12:Y14"/>
    <mergeCell ref="W11:W14"/>
    <mergeCell ref="X12:X14"/>
  </mergeCells>
  <phoneticPr fontId="2" type="halfwidthKatakana"/>
  <pageMargins left="0.74" right="0.28000000000000003" top="0.77" bottom="0.59" header="0.45" footer="0.19685039370078741"/>
  <pageSetup paperSize="9" scale="63" firstPageNumber="19" orientation="landscape" r:id="rId1"/>
  <headerFooter alignWithMargins="0"/>
  <ignoredErrors>
    <ignoredError sqref="T18:T52 W18:W24 W26:W53"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sheetPr>
  <dimension ref="B2:BH540"/>
  <sheetViews>
    <sheetView view="pageBreakPreview" topLeftCell="A48" zoomScaleNormal="95" zoomScaleSheetLayoutView="100" workbookViewId="0">
      <selection activeCell="C26" sqref="C26:C27"/>
    </sheetView>
  </sheetViews>
  <sheetFormatPr defaultColWidth="9" defaultRowHeight="13.2" x14ac:dyDescent="0.2"/>
  <cols>
    <col min="1" max="1" width="5" style="1" customWidth="1"/>
    <col min="2" max="2" width="3.6640625" style="1" customWidth="1"/>
    <col min="3" max="3" width="15.88671875" style="1" customWidth="1"/>
    <col min="4" max="4" width="8.88671875" style="1" customWidth="1"/>
    <col min="5" max="5" width="9.6640625" style="2" bestFit="1" customWidth="1"/>
    <col min="6" max="7" width="7.6640625" style="1" customWidth="1"/>
    <col min="8" max="13" width="7.33203125" style="102" customWidth="1"/>
    <col min="14" max="14" width="9" style="103" customWidth="1"/>
    <col min="15" max="16" width="7.33203125" style="102" customWidth="1"/>
    <col min="17" max="17" width="9.109375" style="102" bestFit="1" customWidth="1"/>
    <col min="18" max="19" width="7.33203125" style="103" customWidth="1"/>
    <col min="20" max="20" width="9.109375" style="103" bestFit="1" customWidth="1"/>
    <col min="21" max="22" width="7.33203125" style="102" customWidth="1"/>
    <col min="23" max="23" width="8.109375" style="103" customWidth="1"/>
    <col min="24" max="25" width="7.33203125" style="1" customWidth="1"/>
    <col min="26" max="26" width="8.109375" style="103" customWidth="1"/>
    <col min="27" max="28" width="7.33203125" style="1" customWidth="1"/>
    <col min="29" max="29" width="5.109375" style="1" customWidth="1"/>
    <col min="30" max="16384" width="9" style="1"/>
  </cols>
  <sheetData>
    <row r="2" spans="2:29" ht="14.4" x14ac:dyDescent="0.2">
      <c r="B2" s="26" t="s">
        <v>226</v>
      </c>
    </row>
    <row r="3" spans="2:29" x14ac:dyDescent="0.2">
      <c r="T3" s="43" t="s">
        <v>207</v>
      </c>
      <c r="X3" s="2"/>
      <c r="AA3" s="2"/>
    </row>
    <row r="4" spans="2:29" x14ac:dyDescent="0.2">
      <c r="T4" s="43" t="s">
        <v>208</v>
      </c>
      <c r="X4" s="2"/>
      <c r="AA4" s="2"/>
    </row>
    <row r="5" spans="2:29" x14ac:dyDescent="0.2">
      <c r="T5" s="43" t="s">
        <v>209</v>
      </c>
      <c r="X5" s="2"/>
      <c r="AA5" s="2"/>
    </row>
    <row r="6" spans="2:29" ht="13.8" thickBot="1" x14ac:dyDescent="0.25">
      <c r="F6" s="2"/>
      <c r="G6" s="2"/>
      <c r="N6" s="102"/>
      <c r="R6" s="102"/>
      <c r="S6" s="102"/>
      <c r="T6" s="102"/>
      <c r="W6" s="102"/>
      <c r="X6" s="2"/>
      <c r="Z6" s="102"/>
      <c r="AA6" s="2" t="s">
        <v>210</v>
      </c>
      <c r="AC6" s="2"/>
    </row>
    <row r="7" spans="2:29" ht="8.25" customHeight="1" thickBot="1" x14ac:dyDescent="0.25">
      <c r="B7" s="1576"/>
      <c r="C7" s="1577"/>
      <c r="D7" s="1573" t="s">
        <v>211</v>
      </c>
      <c r="E7" s="1215"/>
      <c r="F7" s="1216"/>
      <c r="G7" s="1216"/>
      <c r="H7" s="1217"/>
      <c r="I7" s="1217"/>
      <c r="J7" s="1217"/>
      <c r="K7" s="1217"/>
      <c r="L7" s="1217"/>
      <c r="M7" s="1217"/>
      <c r="N7" s="1217"/>
      <c r="O7" s="1217"/>
      <c r="P7" s="1217"/>
      <c r="Q7" s="1218"/>
      <c r="R7" s="1218"/>
      <c r="S7" s="1218"/>
      <c r="T7" s="1217"/>
      <c r="U7" s="1217"/>
      <c r="V7" s="1217"/>
      <c r="W7" s="1217"/>
      <c r="X7" s="13"/>
      <c r="Y7" s="1235"/>
      <c r="Z7" s="1217"/>
      <c r="AA7" s="13"/>
      <c r="AB7" s="273"/>
    </row>
    <row r="8" spans="2:29" ht="13.5" customHeight="1" thickTop="1" thickBot="1" x14ac:dyDescent="0.25">
      <c r="B8" s="1578"/>
      <c r="C8" s="1579"/>
      <c r="D8" s="1574"/>
      <c r="E8" s="210"/>
      <c r="F8" s="211"/>
      <c r="G8" s="211"/>
      <c r="H8" s="179"/>
      <c r="I8" s="180"/>
      <c r="J8" s="181"/>
      <c r="K8" s="179"/>
      <c r="L8" s="180"/>
      <c r="M8" s="180"/>
      <c r="N8" s="192"/>
      <c r="O8" s="192"/>
      <c r="P8" s="192"/>
      <c r="Q8" s="193"/>
      <c r="R8" s="193"/>
      <c r="S8" s="193"/>
      <c r="T8" s="192"/>
      <c r="U8" s="192"/>
      <c r="V8" s="192"/>
      <c r="W8" s="192"/>
      <c r="X8" s="194"/>
      <c r="Y8" s="194"/>
      <c r="Z8" s="192"/>
      <c r="AA8" s="194"/>
      <c r="AB8" s="1220"/>
    </row>
    <row r="9" spans="2:29" ht="12.75" customHeight="1" x14ac:dyDescent="0.2">
      <c r="B9" s="1578"/>
      <c r="C9" s="1579"/>
      <c r="D9" s="1574"/>
      <c r="E9" s="210"/>
      <c r="F9" s="211"/>
      <c r="G9" s="211"/>
      <c r="H9" s="182"/>
      <c r="J9" s="183"/>
      <c r="K9" s="182"/>
      <c r="N9" s="203"/>
      <c r="O9" s="204"/>
      <c r="P9" s="204"/>
      <c r="Q9" s="222"/>
      <c r="R9" s="204"/>
      <c r="S9" s="204"/>
      <c r="T9" s="222"/>
      <c r="U9" s="204"/>
      <c r="V9" s="223"/>
      <c r="W9" s="203"/>
      <c r="X9" s="135"/>
      <c r="Y9" s="293"/>
      <c r="Z9" s="222"/>
      <c r="AA9" s="135"/>
      <c r="AB9" s="293"/>
    </row>
    <row r="10" spans="2:29" ht="12" customHeight="1" x14ac:dyDescent="0.2">
      <c r="B10" s="1578"/>
      <c r="C10" s="1579"/>
      <c r="D10" s="1574"/>
      <c r="E10" s="210"/>
      <c r="F10" s="211"/>
      <c r="G10" s="211"/>
      <c r="H10" s="182"/>
      <c r="I10" s="105"/>
      <c r="J10" s="184"/>
      <c r="K10" s="182"/>
      <c r="L10" s="105"/>
      <c r="M10" s="106"/>
      <c r="N10" s="205"/>
      <c r="O10" s="206"/>
      <c r="P10" s="206"/>
      <c r="Q10" s="227"/>
      <c r="R10" s="228"/>
      <c r="S10" s="229"/>
      <c r="T10" s="227"/>
      <c r="U10" s="228"/>
      <c r="V10" s="231"/>
      <c r="W10" s="205"/>
      <c r="X10" s="218"/>
      <c r="Y10" s="294"/>
      <c r="Z10" s="297"/>
      <c r="AA10" s="218"/>
      <c r="AB10" s="294"/>
      <c r="AC10" s="104"/>
    </row>
    <row r="11" spans="2:29" ht="12" customHeight="1" x14ac:dyDescent="0.2">
      <c r="B11" s="1578"/>
      <c r="C11" s="1579"/>
      <c r="D11" s="1574"/>
      <c r="E11" s="1570" t="s">
        <v>227</v>
      </c>
      <c r="F11" s="212"/>
      <c r="G11" s="212"/>
      <c r="H11" s="1560" t="s">
        <v>228</v>
      </c>
      <c r="I11" s="107"/>
      <c r="J11" s="185"/>
      <c r="K11" s="1560" t="s">
        <v>229</v>
      </c>
      <c r="L11" s="107"/>
      <c r="M11" s="108"/>
      <c r="N11" s="1582" t="s">
        <v>230</v>
      </c>
      <c r="O11" s="207"/>
      <c r="P11" s="207"/>
      <c r="Q11" s="1593" t="s">
        <v>231</v>
      </c>
      <c r="R11" s="107"/>
      <c r="S11" s="230"/>
      <c r="T11" s="1593" t="s">
        <v>232</v>
      </c>
      <c r="U11" s="107"/>
      <c r="V11" s="108"/>
      <c r="W11" s="1555" t="s">
        <v>233</v>
      </c>
      <c r="X11" s="220"/>
      <c r="Y11" s="295"/>
      <c r="Z11" s="1563" t="s">
        <v>234</v>
      </c>
      <c r="AA11" s="220"/>
      <c r="AB11" s="295"/>
      <c r="AC11" s="104"/>
    </row>
    <row r="12" spans="2:29" ht="12.75" customHeight="1" x14ac:dyDescent="0.2">
      <c r="B12" s="1578"/>
      <c r="C12" s="1579"/>
      <c r="D12" s="1574"/>
      <c r="E12" s="1571"/>
      <c r="F12" s="1566" t="s">
        <v>220</v>
      </c>
      <c r="G12" s="1568" t="s">
        <v>221</v>
      </c>
      <c r="H12" s="1561"/>
      <c r="I12" s="1538" t="s">
        <v>220</v>
      </c>
      <c r="J12" s="1585" t="s">
        <v>221</v>
      </c>
      <c r="K12" s="1561"/>
      <c r="L12" s="1538" t="s">
        <v>220</v>
      </c>
      <c r="M12" s="1521" t="s">
        <v>221</v>
      </c>
      <c r="N12" s="1583"/>
      <c r="O12" s="1547" t="s">
        <v>220</v>
      </c>
      <c r="P12" s="1549" t="s">
        <v>221</v>
      </c>
      <c r="Q12" s="1594"/>
      <c r="R12" s="1538" t="s">
        <v>220</v>
      </c>
      <c r="S12" s="1538" t="s">
        <v>221</v>
      </c>
      <c r="T12" s="1594"/>
      <c r="U12" s="1538" t="s">
        <v>220</v>
      </c>
      <c r="V12" s="1553" t="s">
        <v>221</v>
      </c>
      <c r="W12" s="1556"/>
      <c r="X12" s="1558" t="s">
        <v>220</v>
      </c>
      <c r="Y12" s="1545" t="s">
        <v>221</v>
      </c>
      <c r="Z12" s="1564"/>
      <c r="AA12" s="1558" t="s">
        <v>220</v>
      </c>
      <c r="AB12" s="1545" t="s">
        <v>221</v>
      </c>
      <c r="AC12" s="104"/>
    </row>
    <row r="13" spans="2:29" ht="9.75" customHeight="1" x14ac:dyDescent="0.2">
      <c r="B13" s="1578"/>
      <c r="C13" s="1579"/>
      <c r="D13" s="1574"/>
      <c r="E13" s="1571"/>
      <c r="F13" s="1566"/>
      <c r="G13" s="1568"/>
      <c r="H13" s="1561"/>
      <c r="I13" s="1538"/>
      <c r="J13" s="1585"/>
      <c r="K13" s="1561"/>
      <c r="L13" s="1538"/>
      <c r="M13" s="1521"/>
      <c r="N13" s="1583"/>
      <c r="O13" s="1547"/>
      <c r="P13" s="1549"/>
      <c r="Q13" s="1594"/>
      <c r="R13" s="1538"/>
      <c r="S13" s="1538"/>
      <c r="T13" s="1594"/>
      <c r="U13" s="1538"/>
      <c r="V13" s="1553"/>
      <c r="W13" s="1556"/>
      <c r="X13" s="1558"/>
      <c r="Y13" s="1545"/>
      <c r="Z13" s="1564"/>
      <c r="AA13" s="1558"/>
      <c r="AB13" s="1545"/>
      <c r="AC13" s="104"/>
    </row>
    <row r="14" spans="2:29" ht="72" customHeight="1" x14ac:dyDescent="0.2">
      <c r="B14" s="1580"/>
      <c r="C14" s="1581"/>
      <c r="D14" s="1575"/>
      <c r="E14" s="1572"/>
      <c r="F14" s="1567"/>
      <c r="G14" s="1569"/>
      <c r="H14" s="1562"/>
      <c r="I14" s="1539"/>
      <c r="J14" s="1586"/>
      <c r="K14" s="1562"/>
      <c r="L14" s="1539"/>
      <c r="M14" s="1522"/>
      <c r="N14" s="1584"/>
      <c r="O14" s="1548"/>
      <c r="P14" s="1550"/>
      <c r="Q14" s="1595"/>
      <c r="R14" s="1539"/>
      <c r="S14" s="1539"/>
      <c r="T14" s="1595"/>
      <c r="U14" s="1539"/>
      <c r="V14" s="1554"/>
      <c r="W14" s="1557"/>
      <c r="X14" s="1559"/>
      <c r="Y14" s="1546"/>
      <c r="Z14" s="1565"/>
      <c r="AA14" s="1559"/>
      <c r="AB14" s="1546"/>
      <c r="AC14" s="104"/>
    </row>
    <row r="15" spans="2:29" ht="12.9" customHeight="1" x14ac:dyDescent="0.2">
      <c r="B15" s="1500" t="s">
        <v>182</v>
      </c>
      <c r="C15" s="1516"/>
      <c r="D15" s="466">
        <f>SUM(D18,D21,D24,D27,D30,D33,)</f>
        <v>427</v>
      </c>
      <c r="E15" s="47">
        <f>E18+E21+E24+E27+E30+E33</f>
        <v>5631</v>
      </c>
      <c r="F15" s="47">
        <f>F18+F21+F24+F27+F30+F33</f>
        <v>3024</v>
      </c>
      <c r="G15" s="176">
        <f>G18+G21+G24+G27+G30+G33</f>
        <v>2607</v>
      </c>
      <c r="H15" s="186">
        <f t="shared" ref="H15:AB15" si="0">H18+H21+H24+H27+H30+H33</f>
        <v>1910</v>
      </c>
      <c r="I15" s="110">
        <f t="shared" si="0"/>
        <v>1309</v>
      </c>
      <c r="J15" s="187">
        <f t="shared" si="0"/>
        <v>601</v>
      </c>
      <c r="K15" s="196">
        <f t="shared" si="0"/>
        <v>3721</v>
      </c>
      <c r="L15" s="110">
        <f>L18+L21+L24+L27+L30+L33</f>
        <v>1715</v>
      </c>
      <c r="M15" s="113">
        <f t="shared" si="0"/>
        <v>2006</v>
      </c>
      <c r="N15" s="112">
        <f>N18+N21+N24+N27+N30+N33</f>
        <v>2743</v>
      </c>
      <c r="O15" s="110">
        <f t="shared" si="0"/>
        <v>1157</v>
      </c>
      <c r="P15" s="113">
        <f t="shared" si="0"/>
        <v>1586</v>
      </c>
      <c r="Q15" s="110">
        <f>Q18+Q21+Q24+Q27+Q30+Q33</f>
        <v>1076</v>
      </c>
      <c r="R15" s="110">
        <f>R18+R21+R24+R27+R30+R33</f>
        <v>560</v>
      </c>
      <c r="S15" s="110">
        <f>S18+S21+S24+S27+S30+S33</f>
        <v>516</v>
      </c>
      <c r="T15" s="110">
        <f t="shared" si="0"/>
        <v>1667</v>
      </c>
      <c r="U15" s="110">
        <f t="shared" si="0"/>
        <v>597</v>
      </c>
      <c r="V15" s="224">
        <f t="shared" si="0"/>
        <v>1070</v>
      </c>
      <c r="W15" s="112">
        <f>W18+W21+W24+W27+W30+W33</f>
        <v>59</v>
      </c>
      <c r="X15" s="47">
        <f>X18+X21+X24+X27+X30+X33</f>
        <v>30</v>
      </c>
      <c r="Y15" s="290">
        <f>Y18+Y21+Y24+Y27+Y30+Y33</f>
        <v>29</v>
      </c>
      <c r="Z15" s="113">
        <f t="shared" si="0"/>
        <v>919</v>
      </c>
      <c r="AA15" s="47">
        <f t="shared" si="0"/>
        <v>528</v>
      </c>
      <c r="AB15" s="290">
        <f t="shared" si="0"/>
        <v>391</v>
      </c>
      <c r="AC15" s="170"/>
    </row>
    <row r="16" spans="2:29" ht="12.9" customHeight="1" x14ac:dyDescent="0.2">
      <c r="B16" s="1501"/>
      <c r="C16" s="1517"/>
      <c r="D16" s="468"/>
      <c r="E16" s="383"/>
      <c r="F16" s="383">
        <f>ROUND(F15/E15,3)</f>
        <v>0.53700000000000003</v>
      </c>
      <c r="G16" s="384">
        <f>ROUND(G15/E15,3)</f>
        <v>0.46300000000000002</v>
      </c>
      <c r="H16" s="385">
        <f>ROUND(H15/E15,3)</f>
        <v>0.33900000000000002</v>
      </c>
      <c r="I16" s="386">
        <f>ROUND(I15/E15,3)</f>
        <v>0.23200000000000001</v>
      </c>
      <c r="J16" s="387">
        <f>ROUND(J15/E15,3)</f>
        <v>0.107</v>
      </c>
      <c r="K16" s="385">
        <f>ROUND(K15/E15,3)</f>
        <v>0.66100000000000003</v>
      </c>
      <c r="L16" s="386">
        <f>ROUND(L15/E15,3)</f>
        <v>0.30499999999999999</v>
      </c>
      <c r="M16" s="388">
        <f>ROUND(M15/E15,3)</f>
        <v>0.35599999999999998</v>
      </c>
      <c r="N16" s="389">
        <f>ROUND(N15/E15,3)</f>
        <v>0.48699999999999999</v>
      </c>
      <c r="O16" s="386">
        <f>ROUND(O15/E15,3)</f>
        <v>0.20499999999999999</v>
      </c>
      <c r="P16" s="388">
        <f>ROUND(P15/E15,3)</f>
        <v>0.28199999999999997</v>
      </c>
      <c r="Q16" s="386">
        <f>ROUND(Q15/E15,3)</f>
        <v>0.191</v>
      </c>
      <c r="R16" s="386">
        <f>ROUND(R15/E15,3)</f>
        <v>9.9000000000000005E-2</v>
      </c>
      <c r="S16" s="386">
        <f>ROUND(S15/E15,3)</f>
        <v>9.1999999999999998E-2</v>
      </c>
      <c r="T16" s="386">
        <f>ROUND(T15/E15,3)</f>
        <v>0.29599999999999999</v>
      </c>
      <c r="U16" s="386">
        <f>ROUND(U15/E15,3)</f>
        <v>0.106</v>
      </c>
      <c r="V16" s="390">
        <f>ROUND(V15/E15,3)</f>
        <v>0.19</v>
      </c>
      <c r="W16" s="389">
        <f>ROUND(W15/E15,3)</f>
        <v>0.01</v>
      </c>
      <c r="X16" s="383">
        <f>ROUND(X15/E15,3)</f>
        <v>5.0000000000000001E-3</v>
      </c>
      <c r="Y16" s="391">
        <f>ROUND(Y15/E15,3)</f>
        <v>5.0000000000000001E-3</v>
      </c>
      <c r="Z16" s="392">
        <f>ROUND(Z15/E15,3)</f>
        <v>0.16300000000000001</v>
      </c>
      <c r="AA16" s="383">
        <f>ROUND(AA15/E15,3)</f>
        <v>9.4E-2</v>
      </c>
      <c r="AB16" s="391">
        <f>ROUND(AB15/E15,3)</f>
        <v>6.9000000000000006E-2</v>
      </c>
      <c r="AC16" s="171"/>
    </row>
    <row r="17" spans="2:29" ht="12.75" customHeight="1" thickBot="1" x14ac:dyDescent="0.25">
      <c r="B17" s="1518"/>
      <c r="C17" s="1519"/>
      <c r="D17" s="471"/>
      <c r="E17" s="439"/>
      <c r="F17" s="394">
        <f>ROUND(F15/F15,3)</f>
        <v>1</v>
      </c>
      <c r="G17" s="395">
        <f>ROUND(G15/G15,3)</f>
        <v>1</v>
      </c>
      <c r="H17" s="396"/>
      <c r="I17" s="397">
        <f>ROUND(I15/F15,3)</f>
        <v>0.433</v>
      </c>
      <c r="J17" s="398">
        <f>ROUND(J15/G15,3)</f>
        <v>0.23100000000000001</v>
      </c>
      <c r="K17" s="399"/>
      <c r="L17" s="397">
        <f>ROUND(L15/F15,3)</f>
        <v>0.56699999999999995</v>
      </c>
      <c r="M17" s="400">
        <f>ROUND(M15/G15,3)</f>
        <v>0.76900000000000002</v>
      </c>
      <c r="N17" s="401"/>
      <c r="O17" s="397">
        <f>ROUND(O15/F15,3)</f>
        <v>0.38300000000000001</v>
      </c>
      <c r="P17" s="400">
        <f>ROUND(P15/G15,3)</f>
        <v>0.60799999999999998</v>
      </c>
      <c r="Q17" s="402"/>
      <c r="R17" s="397">
        <f>ROUND(R15/F15,3)</f>
        <v>0.185</v>
      </c>
      <c r="S17" s="397">
        <f>ROUND(S15/G15,3)</f>
        <v>0.19800000000000001</v>
      </c>
      <c r="T17" s="402"/>
      <c r="U17" s="397">
        <f>ROUND(U15/F15,3)</f>
        <v>0.19700000000000001</v>
      </c>
      <c r="V17" s="403">
        <f>ROUND(V15/G15,3)</f>
        <v>0.41</v>
      </c>
      <c r="W17" s="401"/>
      <c r="X17" s="394">
        <f>ROUND(X15/F15,3)</f>
        <v>0.01</v>
      </c>
      <c r="Y17" s="404">
        <f>ROUND(Y15/G15,3)</f>
        <v>1.0999999999999999E-2</v>
      </c>
      <c r="Z17" s="405"/>
      <c r="AA17" s="394">
        <f>ROUND(AA15/F15,3)</f>
        <v>0.17499999999999999</v>
      </c>
      <c r="AB17" s="404">
        <f>ROUND(AB15/G15,3)</f>
        <v>0.15</v>
      </c>
      <c r="AC17" s="171"/>
    </row>
    <row r="18" spans="2:29" ht="12.9" customHeight="1" thickTop="1" x14ac:dyDescent="0.2">
      <c r="B18" s="1503" t="s">
        <v>183</v>
      </c>
      <c r="C18" s="1506" t="s">
        <v>184</v>
      </c>
      <c r="D18" s="473">
        <v>49</v>
      </c>
      <c r="E18" s="116">
        <f>F18+G18</f>
        <v>221</v>
      </c>
      <c r="F18" s="116">
        <f>I18+L18</f>
        <v>187</v>
      </c>
      <c r="G18" s="177">
        <f>J18+M18</f>
        <v>34</v>
      </c>
      <c r="H18" s="188">
        <f>'表3-2'!H18+'表3-3'!H18</f>
        <v>186</v>
      </c>
      <c r="I18" s="118">
        <f>'表3-2'!I18+'表3-3'!I18</f>
        <v>161</v>
      </c>
      <c r="J18" s="189">
        <f>'表3-2'!J18+'表3-3'!J18</f>
        <v>25</v>
      </c>
      <c r="K18" s="198">
        <f>L18+M18</f>
        <v>35</v>
      </c>
      <c r="L18" s="118">
        <f>O18+AA18+X18</f>
        <v>26</v>
      </c>
      <c r="M18" s="120">
        <f>P18+AB18+Y18</f>
        <v>9</v>
      </c>
      <c r="N18" s="117">
        <f>O18+P18</f>
        <v>25</v>
      </c>
      <c r="O18" s="118">
        <f>R18+U18</f>
        <v>19</v>
      </c>
      <c r="P18" s="119">
        <f>S18+V18</f>
        <v>6</v>
      </c>
      <c r="Q18" s="118">
        <f>'表3-2'!Q18+'表3-3'!Q18</f>
        <v>8</v>
      </c>
      <c r="R18" s="118">
        <f>'表3-2'!R18+'表3-3'!R18</f>
        <v>7</v>
      </c>
      <c r="S18" s="118">
        <f>'表3-2'!S18+'表3-3'!S18</f>
        <v>1</v>
      </c>
      <c r="T18" s="118">
        <f>'表3-2'!T18+'表3-3'!T18</f>
        <v>17</v>
      </c>
      <c r="U18" s="118">
        <f>'表3-2'!U18+'表3-3'!U18</f>
        <v>12</v>
      </c>
      <c r="V18" s="118">
        <f>'表3-2'!V18+'表3-3'!V18</f>
        <v>5</v>
      </c>
      <c r="W18" s="117">
        <f>'表3-2'!W18+'表3-3'!W18</f>
        <v>0</v>
      </c>
      <c r="X18" s="116">
        <f>'表3-2'!X18+'表3-3'!X18</f>
        <v>0</v>
      </c>
      <c r="Y18" s="291">
        <f>'表3-2'!Y18+'表3-3'!Y18</f>
        <v>0</v>
      </c>
      <c r="Z18" s="117">
        <f>'表3-2'!Z18+'表3-3'!Z18</f>
        <v>10</v>
      </c>
      <c r="AA18" s="116">
        <f>'表3-2'!AA18+'表3-3'!AA18</f>
        <v>7</v>
      </c>
      <c r="AB18" s="291">
        <f>'表3-2'!AB18+'表3-3'!AB18</f>
        <v>3</v>
      </c>
      <c r="AC18" s="170"/>
    </row>
    <row r="19" spans="2:29" ht="12.9" customHeight="1" x14ac:dyDescent="0.2">
      <c r="B19" s="1504"/>
      <c r="C19" s="1501"/>
      <c r="D19" s="468"/>
      <c r="E19" s="383"/>
      <c r="F19" s="383">
        <f>ROUND(F18/E18,3)</f>
        <v>0.84599999999999997</v>
      </c>
      <c r="G19" s="384">
        <f>ROUND(G18/E18,3)</f>
        <v>0.154</v>
      </c>
      <c r="H19" s="385">
        <f>ROUND(H18/E18,3)</f>
        <v>0.84199999999999997</v>
      </c>
      <c r="I19" s="386">
        <f>ROUND(I18/E18,3)</f>
        <v>0.72899999999999998</v>
      </c>
      <c r="J19" s="387">
        <f>ROUND(J18/E18,3)</f>
        <v>0.113</v>
      </c>
      <c r="K19" s="407">
        <f>ROUND(K18/E18,3)</f>
        <v>0.158</v>
      </c>
      <c r="L19" s="386">
        <f>ROUND(L18/E18,3)</f>
        <v>0.11799999999999999</v>
      </c>
      <c r="M19" s="388">
        <f>ROUND(M18/E18,3)</f>
        <v>4.1000000000000002E-2</v>
      </c>
      <c r="N19" s="389">
        <f>ROUND(N18/E18,3)</f>
        <v>0.113</v>
      </c>
      <c r="O19" s="386">
        <f>ROUND(O18/E18,3)</f>
        <v>8.5999999999999993E-2</v>
      </c>
      <c r="P19" s="408">
        <f>ROUND(P18/E18,3)</f>
        <v>2.7E-2</v>
      </c>
      <c r="Q19" s="386">
        <f>ROUND(Q18/E18,3)</f>
        <v>3.5999999999999997E-2</v>
      </c>
      <c r="R19" s="386">
        <f>ROUND(R18/E18,3)</f>
        <v>3.2000000000000001E-2</v>
      </c>
      <c r="S19" s="386">
        <f>ROUND(S18/E18,3)</f>
        <v>5.0000000000000001E-3</v>
      </c>
      <c r="T19" s="386">
        <f>ROUND(T18/E18,3)</f>
        <v>7.6999999999999999E-2</v>
      </c>
      <c r="U19" s="386">
        <f>ROUND(U18/E18,3)</f>
        <v>5.3999999999999999E-2</v>
      </c>
      <c r="V19" s="390">
        <f>ROUND(V18/E18,3)</f>
        <v>2.3E-2</v>
      </c>
      <c r="W19" s="389">
        <f>ROUND(W18/E18,3)</f>
        <v>0</v>
      </c>
      <c r="X19" s="383">
        <f>ROUND(X18/E18,3)</f>
        <v>0</v>
      </c>
      <c r="Y19" s="409">
        <f>ROUND(Y18/E18,3)</f>
        <v>0</v>
      </c>
      <c r="Z19" s="392">
        <f>ROUND(Z18/E18,3)</f>
        <v>4.4999999999999998E-2</v>
      </c>
      <c r="AA19" s="383">
        <f>ROUND(AA18/E18,3)</f>
        <v>3.2000000000000001E-2</v>
      </c>
      <c r="AB19" s="409">
        <f>ROUND(AB18/E18,3)</f>
        <v>1.4E-2</v>
      </c>
      <c r="AC19" s="171"/>
    </row>
    <row r="20" spans="2:29" ht="12.9" customHeight="1" x14ac:dyDescent="0.2">
      <c r="B20" s="1504"/>
      <c r="C20" s="1502"/>
      <c r="D20" s="158"/>
      <c r="E20" s="440"/>
      <c r="F20" s="411">
        <f>ROUND(F18/F18,3)</f>
        <v>1</v>
      </c>
      <c r="G20" s="412">
        <f>ROUND(G18/G18,3)</f>
        <v>1</v>
      </c>
      <c r="H20" s="413"/>
      <c r="I20" s="414">
        <f>ROUND(I18/F18,3)</f>
        <v>0.86099999999999999</v>
      </c>
      <c r="J20" s="415">
        <f>ROUND(J18/G18,3)</f>
        <v>0.73499999999999999</v>
      </c>
      <c r="K20" s="416"/>
      <c r="L20" s="414">
        <f>ROUND(L18/F18,3)</f>
        <v>0.13900000000000001</v>
      </c>
      <c r="M20" s="417">
        <f>ROUND(M18/G18,3)</f>
        <v>0.26500000000000001</v>
      </c>
      <c r="N20" s="418"/>
      <c r="O20" s="414">
        <f>ROUND(O18/F18,3)</f>
        <v>0.10199999999999999</v>
      </c>
      <c r="P20" s="419">
        <f>ROUND(P18/G18,3)</f>
        <v>0.17599999999999999</v>
      </c>
      <c r="Q20" s="420"/>
      <c r="R20" s="414">
        <f>ROUND(R18/F18,3)</f>
        <v>3.6999999999999998E-2</v>
      </c>
      <c r="S20" s="414">
        <f>ROUND(S18/G18,3)</f>
        <v>2.9000000000000001E-2</v>
      </c>
      <c r="T20" s="420"/>
      <c r="U20" s="414">
        <f>ROUND(U18/F18,3)</f>
        <v>6.4000000000000001E-2</v>
      </c>
      <c r="V20" s="421">
        <f>ROUND(V18/G18,3)</f>
        <v>0.14699999999999999</v>
      </c>
      <c r="W20" s="418"/>
      <c r="X20" s="411">
        <f>ROUND(X18/F18,3)</f>
        <v>0</v>
      </c>
      <c r="Y20" s="422">
        <f>ROUND(Y18/G18,3)</f>
        <v>0</v>
      </c>
      <c r="Z20" s="423"/>
      <c r="AA20" s="411">
        <f>ROUND(AA18/F18,3)</f>
        <v>3.6999999999999998E-2</v>
      </c>
      <c r="AB20" s="422">
        <f>ROUND(AB18/G18,3)</f>
        <v>8.7999999999999995E-2</v>
      </c>
      <c r="AC20" s="171"/>
    </row>
    <row r="21" spans="2:29" ht="12.9" customHeight="1" x14ac:dyDescent="0.2">
      <c r="B21" s="1504"/>
      <c r="C21" s="1514" t="s">
        <v>185</v>
      </c>
      <c r="D21" s="476">
        <v>87</v>
      </c>
      <c r="E21" s="47">
        <f>F21+G21</f>
        <v>1336</v>
      </c>
      <c r="F21" s="47">
        <f>I21+L21</f>
        <v>921</v>
      </c>
      <c r="G21" s="176">
        <f>J21+M21</f>
        <v>415</v>
      </c>
      <c r="H21" s="190">
        <f>'表3-2'!H21+'表3-3'!H21</f>
        <v>699</v>
      </c>
      <c r="I21" s="123">
        <f>'表3-2'!I21+'表3-3'!I21</f>
        <v>528</v>
      </c>
      <c r="J21" s="191">
        <f>'表3-2'!J21+'表3-3'!J21</f>
        <v>171</v>
      </c>
      <c r="K21" s="196">
        <f>L21+M21</f>
        <v>637</v>
      </c>
      <c r="L21" s="110">
        <f>O21+AA21+X21</f>
        <v>393</v>
      </c>
      <c r="M21" s="113">
        <f>P21+AB21+Y21</f>
        <v>244</v>
      </c>
      <c r="N21" s="109">
        <f>O21+P21</f>
        <v>401</v>
      </c>
      <c r="O21" s="110">
        <f>R21+U21</f>
        <v>227</v>
      </c>
      <c r="P21" s="111">
        <f>S21+V21</f>
        <v>174</v>
      </c>
      <c r="Q21" s="123">
        <f>'表3-2'!Q21+'表3-3'!Q21</f>
        <v>211</v>
      </c>
      <c r="R21" s="123">
        <f>'表3-2'!R21+'表3-3'!R21</f>
        <v>145</v>
      </c>
      <c r="S21" s="123">
        <f>'表3-2'!S21+'表3-3'!S21</f>
        <v>66</v>
      </c>
      <c r="T21" s="123">
        <f>'表3-2'!T21+'表3-3'!T21</f>
        <v>190</v>
      </c>
      <c r="U21" s="123">
        <f>'表3-2'!U21+'表3-3'!U21</f>
        <v>82</v>
      </c>
      <c r="V21" s="123">
        <f>'表3-2'!V21+'表3-3'!V21</f>
        <v>108</v>
      </c>
      <c r="W21" s="125">
        <f>'表3-2'!W21+'表3-3'!W21</f>
        <v>11</v>
      </c>
      <c r="X21" s="48">
        <f>'表3-2'!X21+'表3-3'!X21</f>
        <v>9</v>
      </c>
      <c r="Y21" s="296">
        <f>'表3-2'!Y21+'表3-3'!Y21</f>
        <v>2</v>
      </c>
      <c r="Z21" s="125">
        <f>'表3-2'!Z21+'表3-3'!Z21</f>
        <v>225</v>
      </c>
      <c r="AA21" s="48">
        <f>'表3-2'!AA21+'表3-3'!AA21</f>
        <v>157</v>
      </c>
      <c r="AB21" s="296">
        <f>'表3-2'!AB21+'表3-3'!AB21</f>
        <v>68</v>
      </c>
      <c r="AC21" s="170"/>
    </row>
    <row r="22" spans="2:29" ht="12.9" customHeight="1" x14ac:dyDescent="0.2">
      <c r="B22" s="1504"/>
      <c r="C22" s="1587"/>
      <c r="D22" s="468"/>
      <c r="E22" s="383"/>
      <c r="F22" s="383">
        <f>ROUND(F21/E21,3)</f>
        <v>0.68899999999999995</v>
      </c>
      <c r="G22" s="384">
        <f>ROUND(G21/E21,3)</f>
        <v>0.311</v>
      </c>
      <c r="H22" s="385">
        <f>ROUND(H21/E21,3)</f>
        <v>0.52300000000000002</v>
      </c>
      <c r="I22" s="386">
        <f>ROUND(I21/E21,3)</f>
        <v>0.39500000000000002</v>
      </c>
      <c r="J22" s="387">
        <f>ROUND(J21/E21,3)</f>
        <v>0.128</v>
      </c>
      <c r="K22" s="407">
        <f>ROUND(K21/E21,3)</f>
        <v>0.47699999999999998</v>
      </c>
      <c r="L22" s="386">
        <f>ROUND(L21/E21,3)</f>
        <v>0.29399999999999998</v>
      </c>
      <c r="M22" s="388">
        <f>ROUND(M21/E21,3)</f>
        <v>0.183</v>
      </c>
      <c r="N22" s="389">
        <f>ROUND(N21/E21,3)</f>
        <v>0.3</v>
      </c>
      <c r="O22" s="386">
        <f>ROUND(O21/E21,3)</f>
        <v>0.17</v>
      </c>
      <c r="P22" s="408">
        <f>ROUND(P21/E21,3)</f>
        <v>0.13</v>
      </c>
      <c r="Q22" s="386">
        <f>ROUND(Q21/E21,3)</f>
        <v>0.158</v>
      </c>
      <c r="R22" s="386">
        <f>ROUND(R21/E21,3)</f>
        <v>0.109</v>
      </c>
      <c r="S22" s="386">
        <f>ROUND(S21/E21,3)</f>
        <v>4.9000000000000002E-2</v>
      </c>
      <c r="T22" s="386">
        <f>ROUND(T21/E21,3)</f>
        <v>0.14199999999999999</v>
      </c>
      <c r="U22" s="386">
        <f>ROUND(U21/E21,3)</f>
        <v>6.0999999999999999E-2</v>
      </c>
      <c r="V22" s="390">
        <f>ROUND(V21/E21,3)</f>
        <v>8.1000000000000003E-2</v>
      </c>
      <c r="W22" s="389">
        <f>ROUND(W21/E21,3)</f>
        <v>8.0000000000000002E-3</v>
      </c>
      <c r="X22" s="383">
        <f>ROUND(X21/E21,3)</f>
        <v>7.0000000000000001E-3</v>
      </c>
      <c r="Y22" s="409">
        <f>ROUND(Y21/E21,3)</f>
        <v>1E-3</v>
      </c>
      <c r="Z22" s="392">
        <f>ROUND(Z21/E21,3)</f>
        <v>0.16800000000000001</v>
      </c>
      <c r="AA22" s="383">
        <f>ROUND(AA21/E21,3)</f>
        <v>0.11799999999999999</v>
      </c>
      <c r="AB22" s="409">
        <f>ROUND(AB21/E21,3)</f>
        <v>5.0999999999999997E-2</v>
      </c>
      <c r="AC22" s="171"/>
    </row>
    <row r="23" spans="2:29" ht="12.9" customHeight="1" x14ac:dyDescent="0.2">
      <c r="B23" s="1504"/>
      <c r="C23" s="1512"/>
      <c r="D23" s="477"/>
      <c r="E23" s="440"/>
      <c r="F23" s="411">
        <f>ROUND(F21/F21,3)</f>
        <v>1</v>
      </c>
      <c r="G23" s="412">
        <f>ROUND(G21/G21,3)</f>
        <v>1</v>
      </c>
      <c r="H23" s="413"/>
      <c r="I23" s="414">
        <f>ROUND(I21/F21,3)</f>
        <v>0.57299999999999995</v>
      </c>
      <c r="J23" s="415">
        <f>ROUND(J21/G21,3)</f>
        <v>0.41199999999999998</v>
      </c>
      <c r="K23" s="416"/>
      <c r="L23" s="414">
        <f>ROUND(L21/F21,3)</f>
        <v>0.42699999999999999</v>
      </c>
      <c r="M23" s="417">
        <f>ROUND(M21/G21,3)</f>
        <v>0.58799999999999997</v>
      </c>
      <c r="N23" s="418"/>
      <c r="O23" s="414">
        <f>ROUND(O21/F21,3)</f>
        <v>0.246</v>
      </c>
      <c r="P23" s="419">
        <f>ROUND(P21/G21,3)</f>
        <v>0.41899999999999998</v>
      </c>
      <c r="Q23" s="420"/>
      <c r="R23" s="414">
        <f>ROUND(R21/F21,3)</f>
        <v>0.157</v>
      </c>
      <c r="S23" s="414">
        <f>ROUND(S21/G21,3)</f>
        <v>0.159</v>
      </c>
      <c r="T23" s="420"/>
      <c r="U23" s="414">
        <f>ROUND(U21/F21,3)</f>
        <v>8.8999999999999996E-2</v>
      </c>
      <c r="V23" s="421">
        <f>ROUND(V21/G21,3)</f>
        <v>0.26</v>
      </c>
      <c r="W23" s="418"/>
      <c r="X23" s="411">
        <f>ROUND(X21/F21,3)</f>
        <v>0.01</v>
      </c>
      <c r="Y23" s="422">
        <f>ROUND(Y21/G21,3)</f>
        <v>5.0000000000000001E-3</v>
      </c>
      <c r="Z23" s="423"/>
      <c r="AA23" s="411">
        <f>ROUND(AA21/F21,3)</f>
        <v>0.17</v>
      </c>
      <c r="AB23" s="422">
        <f>ROUND(AB21/G21,3)</f>
        <v>0.16400000000000001</v>
      </c>
      <c r="AC23" s="171"/>
    </row>
    <row r="24" spans="2:29" ht="12.9" customHeight="1" x14ac:dyDescent="0.2">
      <c r="B24" s="1504"/>
      <c r="C24" s="1588" t="s">
        <v>222</v>
      </c>
      <c r="D24" s="342">
        <v>25</v>
      </c>
      <c r="E24" s="47">
        <f>F24+G24</f>
        <v>308</v>
      </c>
      <c r="F24" s="47">
        <f>I24+L24</f>
        <v>281</v>
      </c>
      <c r="G24" s="176">
        <f>J24+M24</f>
        <v>27</v>
      </c>
      <c r="H24" s="190">
        <f>'表3-2'!H24+'表3-3'!H24</f>
        <v>97</v>
      </c>
      <c r="I24" s="123">
        <f>'表3-2'!I24+'表3-3'!I24</f>
        <v>91</v>
      </c>
      <c r="J24" s="191">
        <f>'表3-2'!J24+'表3-3'!J24</f>
        <v>6</v>
      </c>
      <c r="K24" s="196">
        <f>L24+M24</f>
        <v>211</v>
      </c>
      <c r="L24" s="110">
        <f>O24+AA24+X24</f>
        <v>190</v>
      </c>
      <c r="M24" s="113">
        <f>P24+AB24+Y24</f>
        <v>21</v>
      </c>
      <c r="N24" s="109">
        <f>O24+P24</f>
        <v>104</v>
      </c>
      <c r="O24" s="110">
        <f>R24+U24</f>
        <v>86</v>
      </c>
      <c r="P24" s="111">
        <f>S24+V24</f>
        <v>18</v>
      </c>
      <c r="Q24" s="123">
        <f>'表3-2'!Q24+'表3-3'!Q24</f>
        <v>35</v>
      </c>
      <c r="R24" s="123">
        <f>'表3-2'!R24+'表3-3'!R24</f>
        <v>30</v>
      </c>
      <c r="S24" s="123">
        <f>'表3-2'!S24+'表3-3'!S24</f>
        <v>5</v>
      </c>
      <c r="T24" s="123">
        <f>'表3-2'!T24+'表3-3'!T24</f>
        <v>69</v>
      </c>
      <c r="U24" s="123">
        <f>'表3-2'!U24+'表3-3'!U24</f>
        <v>56</v>
      </c>
      <c r="V24" s="123">
        <f>'表3-2'!V24+'表3-3'!V24</f>
        <v>13</v>
      </c>
      <c r="W24" s="125">
        <f>'表3-2'!W24+'表3-3'!W24</f>
        <v>0</v>
      </c>
      <c r="X24" s="48">
        <f>'表3-2'!X24+'表3-3'!X24</f>
        <v>0</v>
      </c>
      <c r="Y24" s="296">
        <f>'表3-2'!Y24+'表3-3'!Y24</f>
        <v>0</v>
      </c>
      <c r="Z24" s="125">
        <f>'表3-2'!Z24+'表3-3'!Z24</f>
        <v>107</v>
      </c>
      <c r="AA24" s="48">
        <f>'表3-2'!AA24+'表3-3'!AA24</f>
        <v>104</v>
      </c>
      <c r="AB24" s="296">
        <f>'表3-2'!AB24+'表3-3'!AB24</f>
        <v>3</v>
      </c>
      <c r="AC24" s="170"/>
    </row>
    <row r="25" spans="2:29" ht="12.9" customHeight="1" x14ac:dyDescent="0.2">
      <c r="B25" s="1504"/>
      <c r="C25" s="1589"/>
      <c r="D25" s="468"/>
      <c r="E25" s="383"/>
      <c r="F25" s="383">
        <f>ROUND(F24/E24,3)</f>
        <v>0.91200000000000003</v>
      </c>
      <c r="G25" s="384">
        <f>ROUND(G24/E24,3)</f>
        <v>8.7999999999999995E-2</v>
      </c>
      <c r="H25" s="385">
        <f>ROUND(H24/E24,3)</f>
        <v>0.315</v>
      </c>
      <c r="I25" s="386">
        <f>ROUND(I24/E24,3)</f>
        <v>0.29499999999999998</v>
      </c>
      <c r="J25" s="387">
        <f>ROUND(J24/E24,3)</f>
        <v>1.9E-2</v>
      </c>
      <c r="K25" s="407">
        <f>ROUND(K24/E24,3)</f>
        <v>0.68500000000000005</v>
      </c>
      <c r="L25" s="386">
        <f>ROUND(L24/E24,3)</f>
        <v>0.61699999999999999</v>
      </c>
      <c r="M25" s="388">
        <f>ROUND(M24/E24,3)</f>
        <v>6.8000000000000005E-2</v>
      </c>
      <c r="N25" s="389">
        <f>ROUND(N24/E24,3)</f>
        <v>0.33800000000000002</v>
      </c>
      <c r="O25" s="386">
        <f>ROUND(O24/E24,3)</f>
        <v>0.27900000000000003</v>
      </c>
      <c r="P25" s="408">
        <f>ROUND(P24/E24,3)</f>
        <v>5.8000000000000003E-2</v>
      </c>
      <c r="Q25" s="386">
        <f>ROUND(Q24/E24,3)</f>
        <v>0.114</v>
      </c>
      <c r="R25" s="386">
        <f>ROUND(R24/E24,3)</f>
        <v>9.7000000000000003E-2</v>
      </c>
      <c r="S25" s="386">
        <f>ROUND(S24/E24,3)</f>
        <v>1.6E-2</v>
      </c>
      <c r="T25" s="386">
        <f>ROUND(T24/E24,3)</f>
        <v>0.224</v>
      </c>
      <c r="U25" s="386">
        <f>ROUND(U24/E24,3)</f>
        <v>0.182</v>
      </c>
      <c r="V25" s="390">
        <f>ROUND(V24/E24,3)</f>
        <v>4.2000000000000003E-2</v>
      </c>
      <c r="W25" s="389">
        <f>ROUND(W24/E24,3)</f>
        <v>0</v>
      </c>
      <c r="X25" s="383">
        <f>ROUND(X24/E24,3)</f>
        <v>0</v>
      </c>
      <c r="Y25" s="409">
        <f>ROUND(Y24/E24,3)</f>
        <v>0</v>
      </c>
      <c r="Z25" s="392">
        <f>ROUND(Z24/E24,3)</f>
        <v>0.34699999999999998</v>
      </c>
      <c r="AA25" s="383">
        <f>ROUND(AA24/E24,3)</f>
        <v>0.33800000000000002</v>
      </c>
      <c r="AB25" s="409">
        <f>ROUND(AB24/E24,3)</f>
        <v>0.01</v>
      </c>
      <c r="AC25" s="171"/>
    </row>
    <row r="26" spans="2:29" ht="12.9" customHeight="1" x14ac:dyDescent="0.2">
      <c r="B26" s="1504"/>
      <c r="C26" s="1590"/>
      <c r="D26" s="477"/>
      <c r="E26" s="440"/>
      <c r="F26" s="411">
        <f>ROUND(F24/F24,3)</f>
        <v>1</v>
      </c>
      <c r="G26" s="412">
        <f>ROUND(G24/G24,3)</f>
        <v>1</v>
      </c>
      <c r="H26" s="413"/>
      <c r="I26" s="414">
        <f>ROUND(I24/F24,3)</f>
        <v>0.32400000000000001</v>
      </c>
      <c r="J26" s="415">
        <f>ROUND(J24/G24,3)</f>
        <v>0.222</v>
      </c>
      <c r="K26" s="416"/>
      <c r="L26" s="414">
        <f>ROUND(L24/F24,3)</f>
        <v>0.67600000000000005</v>
      </c>
      <c r="M26" s="417">
        <f>ROUND(M24/G24,3)</f>
        <v>0.77800000000000002</v>
      </c>
      <c r="N26" s="418"/>
      <c r="O26" s="414">
        <f>ROUND(O24/F24,3)</f>
        <v>0.30599999999999999</v>
      </c>
      <c r="P26" s="419">
        <f>ROUND(P24/G24,3)</f>
        <v>0.66700000000000004</v>
      </c>
      <c r="Q26" s="420"/>
      <c r="R26" s="414">
        <f>ROUND(R24/F24,3)</f>
        <v>0.107</v>
      </c>
      <c r="S26" s="414">
        <f>ROUND(S24/G24,3)</f>
        <v>0.185</v>
      </c>
      <c r="T26" s="420"/>
      <c r="U26" s="414">
        <f>ROUND(U24/F24,3)</f>
        <v>0.19900000000000001</v>
      </c>
      <c r="V26" s="421">
        <f>ROUND(V24/G24,3)</f>
        <v>0.48099999999999998</v>
      </c>
      <c r="W26" s="418"/>
      <c r="X26" s="411">
        <f>ROUND(X24/F24,3)</f>
        <v>0</v>
      </c>
      <c r="Y26" s="422">
        <f>ROUND(Y24/G24,3)</f>
        <v>0</v>
      </c>
      <c r="Z26" s="423"/>
      <c r="AA26" s="411">
        <f>ROUND(AA24/F24,3)</f>
        <v>0.37</v>
      </c>
      <c r="AB26" s="422">
        <f>ROUND(AB24/G24,3)</f>
        <v>0.111</v>
      </c>
      <c r="AC26" s="171"/>
    </row>
    <row r="27" spans="2:29" ht="12.9" customHeight="1" x14ac:dyDescent="0.2">
      <c r="B27" s="1504"/>
      <c r="C27" s="1591" t="s">
        <v>187</v>
      </c>
      <c r="D27" s="342">
        <v>82</v>
      </c>
      <c r="E27" s="47">
        <f>F27+G27</f>
        <v>654</v>
      </c>
      <c r="F27" s="47">
        <f>I27+L27</f>
        <v>314</v>
      </c>
      <c r="G27" s="176">
        <f>J27+M27</f>
        <v>340</v>
      </c>
      <c r="H27" s="190">
        <f>'表3-2'!H27+'表3-3'!H27</f>
        <v>150</v>
      </c>
      <c r="I27" s="123">
        <f>'表3-2'!I27+'表3-3'!I27</f>
        <v>107</v>
      </c>
      <c r="J27" s="191">
        <f>'表3-2'!J27+'表3-3'!J27</f>
        <v>43</v>
      </c>
      <c r="K27" s="196">
        <f>L27+M27</f>
        <v>504</v>
      </c>
      <c r="L27" s="110">
        <f>O27+AA27+X27</f>
        <v>207</v>
      </c>
      <c r="M27" s="113">
        <f>P27+AB27+Y27</f>
        <v>297</v>
      </c>
      <c r="N27" s="109">
        <f>O27+P27</f>
        <v>322</v>
      </c>
      <c r="O27" s="110">
        <f>R27+U27</f>
        <v>123</v>
      </c>
      <c r="P27" s="111">
        <f>S27+V27</f>
        <v>199</v>
      </c>
      <c r="Q27" s="123">
        <f>'表3-2'!Q27+'表3-3'!Q27</f>
        <v>107</v>
      </c>
      <c r="R27" s="123">
        <f>'表3-2'!R27+'表3-3'!R27</f>
        <v>45</v>
      </c>
      <c r="S27" s="123">
        <f>'表3-2'!S27+'表3-3'!S27</f>
        <v>62</v>
      </c>
      <c r="T27" s="123">
        <f>'表3-2'!T27+'表3-3'!T27</f>
        <v>215</v>
      </c>
      <c r="U27" s="123">
        <f>'表3-2'!U27+'表3-3'!U27</f>
        <v>78</v>
      </c>
      <c r="V27" s="123">
        <f>'表3-2'!V27+'表3-3'!V27</f>
        <v>137</v>
      </c>
      <c r="W27" s="125">
        <f>'表3-2'!W27+'表3-3'!W27</f>
        <v>19</v>
      </c>
      <c r="X27" s="48">
        <f>'表3-2'!X27+'表3-3'!X27</f>
        <v>19</v>
      </c>
      <c r="Y27" s="296">
        <f>'表3-2'!Y27+'表3-3'!Y27</f>
        <v>0</v>
      </c>
      <c r="Z27" s="125">
        <f>'表3-2'!Z27+'表3-3'!Z27</f>
        <v>163</v>
      </c>
      <c r="AA27" s="48">
        <f>'表3-2'!AA27+'表3-3'!AA27</f>
        <v>65</v>
      </c>
      <c r="AB27" s="296">
        <f>'表3-2'!AB27+'表3-3'!AB27</f>
        <v>98</v>
      </c>
      <c r="AC27" s="170"/>
    </row>
    <row r="28" spans="2:29" ht="12.9" customHeight="1" x14ac:dyDescent="0.2">
      <c r="B28" s="1504"/>
      <c r="C28" s="1551"/>
      <c r="D28" s="468"/>
      <c r="E28" s="383"/>
      <c r="F28" s="383">
        <f>ROUND(F27/E27,3)</f>
        <v>0.48</v>
      </c>
      <c r="G28" s="384">
        <f>ROUND(G27/E27,3)</f>
        <v>0.52</v>
      </c>
      <c r="H28" s="385">
        <f>ROUND(H27/E27,3)</f>
        <v>0.22900000000000001</v>
      </c>
      <c r="I28" s="386">
        <f>ROUND(I27/E27,3)</f>
        <v>0.16400000000000001</v>
      </c>
      <c r="J28" s="387">
        <f>ROUND(J27/E27,3)</f>
        <v>6.6000000000000003E-2</v>
      </c>
      <c r="K28" s="407">
        <f>ROUND(K27/E27,3)</f>
        <v>0.77100000000000002</v>
      </c>
      <c r="L28" s="386">
        <f>ROUND(L27/E27,3)</f>
        <v>0.317</v>
      </c>
      <c r="M28" s="388">
        <f>ROUND(M27/E27,3)</f>
        <v>0.45400000000000001</v>
      </c>
      <c r="N28" s="389">
        <f>ROUND(N27/E27,3)</f>
        <v>0.49199999999999999</v>
      </c>
      <c r="O28" s="386">
        <f>ROUND(O27/E27,3)</f>
        <v>0.188</v>
      </c>
      <c r="P28" s="408">
        <f>ROUND(P27/E27,3)</f>
        <v>0.30399999999999999</v>
      </c>
      <c r="Q28" s="386">
        <f>ROUND(Q27/E27,3)</f>
        <v>0.16400000000000001</v>
      </c>
      <c r="R28" s="386">
        <f>ROUND(R27/E27,3)</f>
        <v>6.9000000000000006E-2</v>
      </c>
      <c r="S28" s="386">
        <f>ROUND(S27/E27,3)</f>
        <v>9.5000000000000001E-2</v>
      </c>
      <c r="T28" s="386">
        <f>ROUND(T27/E27,3)</f>
        <v>0.32900000000000001</v>
      </c>
      <c r="U28" s="386">
        <f>ROUND(U27/E27,3)</f>
        <v>0.11899999999999999</v>
      </c>
      <c r="V28" s="390">
        <f>ROUND(V27/E27,3)</f>
        <v>0.20899999999999999</v>
      </c>
      <c r="W28" s="389">
        <f>ROUND(W27/E27,3)</f>
        <v>2.9000000000000001E-2</v>
      </c>
      <c r="X28" s="383">
        <f>ROUND(X27/E27,3)</f>
        <v>2.9000000000000001E-2</v>
      </c>
      <c r="Y28" s="409">
        <f>ROUND(Y27/E27,3)</f>
        <v>0</v>
      </c>
      <c r="Z28" s="392">
        <f>ROUND(Z27/E27,3)</f>
        <v>0.249</v>
      </c>
      <c r="AA28" s="383">
        <f>ROUND(AA27/E27,3)</f>
        <v>9.9000000000000005E-2</v>
      </c>
      <c r="AB28" s="409">
        <f>ROUND(AB27/E27,3)</f>
        <v>0.15</v>
      </c>
      <c r="AC28" s="171"/>
    </row>
    <row r="29" spans="2:29" ht="12.9" customHeight="1" x14ac:dyDescent="0.2">
      <c r="B29" s="1504"/>
      <c r="C29" s="1592"/>
      <c r="D29" s="477"/>
      <c r="E29" s="440"/>
      <c r="F29" s="411">
        <f>ROUND(F27/F27,3)</f>
        <v>1</v>
      </c>
      <c r="G29" s="412">
        <f>ROUND(G27/G27,3)</f>
        <v>1</v>
      </c>
      <c r="H29" s="413"/>
      <c r="I29" s="414">
        <f>ROUND(I27/F27,3)</f>
        <v>0.34100000000000003</v>
      </c>
      <c r="J29" s="415">
        <f>ROUND(J27/G27,3)</f>
        <v>0.126</v>
      </c>
      <c r="K29" s="416"/>
      <c r="L29" s="414">
        <f>ROUND(L27/F27,3)</f>
        <v>0.65900000000000003</v>
      </c>
      <c r="M29" s="417">
        <f>ROUND(M27/G27,3)</f>
        <v>0.874</v>
      </c>
      <c r="N29" s="418"/>
      <c r="O29" s="414">
        <f>ROUND(O27/F27,3)</f>
        <v>0.39200000000000002</v>
      </c>
      <c r="P29" s="419">
        <f>ROUND(P27/G27,3)</f>
        <v>0.58499999999999996</v>
      </c>
      <c r="Q29" s="420"/>
      <c r="R29" s="414">
        <f>ROUND(R27/F27,3)</f>
        <v>0.14299999999999999</v>
      </c>
      <c r="S29" s="414">
        <f>ROUND(S27/G27,3)</f>
        <v>0.182</v>
      </c>
      <c r="T29" s="420"/>
      <c r="U29" s="414">
        <f>ROUND(U27/F27,3)</f>
        <v>0.248</v>
      </c>
      <c r="V29" s="421">
        <f>ROUND(V27/G27,3)</f>
        <v>0.40300000000000002</v>
      </c>
      <c r="W29" s="418"/>
      <c r="X29" s="411">
        <f>ROUND(X27/F27,3)</f>
        <v>6.0999999999999999E-2</v>
      </c>
      <c r="Y29" s="422">
        <f>ROUND(Y27/G27,3)</f>
        <v>0</v>
      </c>
      <c r="Z29" s="423"/>
      <c r="AA29" s="411">
        <f>ROUND(AA27/F27,3)</f>
        <v>0.20699999999999999</v>
      </c>
      <c r="AB29" s="422">
        <f>ROUND(AB27/G27,3)</f>
        <v>0.28799999999999998</v>
      </c>
      <c r="AC29" s="171"/>
    </row>
    <row r="30" spans="2:29" ht="12.9" customHeight="1" x14ac:dyDescent="0.2">
      <c r="B30" s="1504"/>
      <c r="C30" s="1514" t="s">
        <v>188</v>
      </c>
      <c r="D30" s="342">
        <v>8</v>
      </c>
      <c r="E30" s="47">
        <f>F30+G30</f>
        <v>172</v>
      </c>
      <c r="F30" s="47">
        <f>I30+L30</f>
        <v>76</v>
      </c>
      <c r="G30" s="176">
        <f>J30+M30</f>
        <v>96</v>
      </c>
      <c r="H30" s="190">
        <f>'表3-2'!H30+'表3-3'!H30</f>
        <v>23</v>
      </c>
      <c r="I30" s="123">
        <f>'表3-2'!I30+'表3-3'!I30</f>
        <v>17</v>
      </c>
      <c r="J30" s="191">
        <f>'表3-2'!J30+'表3-3'!J30</f>
        <v>6</v>
      </c>
      <c r="K30" s="196">
        <f>L30+M30</f>
        <v>149</v>
      </c>
      <c r="L30" s="110">
        <f>O30+AA30+X30</f>
        <v>59</v>
      </c>
      <c r="M30" s="113">
        <f>P30+AB30+Y30</f>
        <v>90</v>
      </c>
      <c r="N30" s="109">
        <f>O30+P30</f>
        <v>40</v>
      </c>
      <c r="O30" s="110">
        <f>R30+U30</f>
        <v>1</v>
      </c>
      <c r="P30" s="111">
        <f>S30+V30</f>
        <v>39</v>
      </c>
      <c r="Q30" s="123">
        <f>'表3-2'!Q30+'表3-3'!Q30</f>
        <v>37</v>
      </c>
      <c r="R30" s="123">
        <f>'表3-2'!R30+'表3-3'!R30</f>
        <v>1</v>
      </c>
      <c r="S30" s="123">
        <f>'表3-2'!S30+'表3-3'!S30</f>
        <v>36</v>
      </c>
      <c r="T30" s="123">
        <f>'表3-2'!T30+'表3-3'!T30</f>
        <v>3</v>
      </c>
      <c r="U30" s="123">
        <f>'表3-2'!U30+'表3-3'!U30</f>
        <v>0</v>
      </c>
      <c r="V30" s="123">
        <f>'表3-2'!V30+'表3-3'!V30</f>
        <v>3</v>
      </c>
      <c r="W30" s="125">
        <f>'表3-2'!W30+'表3-3'!W30</f>
        <v>0</v>
      </c>
      <c r="X30" s="48">
        <f>'表3-2'!X30+'表3-3'!X30</f>
        <v>0</v>
      </c>
      <c r="Y30" s="296">
        <f>'表3-2'!Y30+'表3-3'!Y30</f>
        <v>0</v>
      </c>
      <c r="Z30" s="125">
        <f>'表3-2'!Z30+'表3-3'!Z30</f>
        <v>109</v>
      </c>
      <c r="AA30" s="48">
        <f>'表3-2'!AA30+'表3-3'!AA30</f>
        <v>58</v>
      </c>
      <c r="AB30" s="296">
        <f>'表3-2'!AB30+'表3-3'!AB30</f>
        <v>51</v>
      </c>
      <c r="AC30" s="170"/>
    </row>
    <row r="31" spans="2:29" ht="12.9" customHeight="1" x14ac:dyDescent="0.2">
      <c r="B31" s="1504"/>
      <c r="C31" s="1587"/>
      <c r="D31" s="468"/>
      <c r="E31" s="383"/>
      <c r="F31" s="383">
        <f>ROUND(F30/E30,3)</f>
        <v>0.442</v>
      </c>
      <c r="G31" s="384">
        <f>ROUND(G30/E30,3)</f>
        <v>0.55800000000000005</v>
      </c>
      <c r="H31" s="385">
        <f>ROUND(H30/E30,3)</f>
        <v>0.13400000000000001</v>
      </c>
      <c r="I31" s="386">
        <f>ROUND(I30/E30,3)</f>
        <v>9.9000000000000005E-2</v>
      </c>
      <c r="J31" s="387">
        <f>ROUND(J30/E30,3)</f>
        <v>3.5000000000000003E-2</v>
      </c>
      <c r="K31" s="407">
        <f>ROUND(K30/E30,3)</f>
        <v>0.86599999999999999</v>
      </c>
      <c r="L31" s="386">
        <f>ROUND(L30/E30,3)</f>
        <v>0.34300000000000003</v>
      </c>
      <c r="M31" s="388">
        <f>ROUND(M30/E30,3)</f>
        <v>0.52300000000000002</v>
      </c>
      <c r="N31" s="389">
        <f>ROUND(N30/E30,3)</f>
        <v>0.23300000000000001</v>
      </c>
      <c r="O31" s="386">
        <f>ROUND(O30/E30,3)</f>
        <v>6.0000000000000001E-3</v>
      </c>
      <c r="P31" s="408">
        <f>ROUND(P30/E30,3)</f>
        <v>0.22700000000000001</v>
      </c>
      <c r="Q31" s="386">
        <f>ROUND(Q30/E30,3)</f>
        <v>0.215</v>
      </c>
      <c r="R31" s="386">
        <f>ROUND(R30/E30,3)</f>
        <v>6.0000000000000001E-3</v>
      </c>
      <c r="S31" s="386">
        <f>ROUND(S30/E30,3)</f>
        <v>0.20899999999999999</v>
      </c>
      <c r="T31" s="386">
        <f>ROUND(T30/E30,3)</f>
        <v>1.7000000000000001E-2</v>
      </c>
      <c r="U31" s="386">
        <f>ROUND(U30/E30,3)</f>
        <v>0</v>
      </c>
      <c r="V31" s="390">
        <f>ROUND(V30/E30,3)</f>
        <v>1.7000000000000001E-2</v>
      </c>
      <c r="W31" s="389">
        <f>ROUND(W30/E30,3)</f>
        <v>0</v>
      </c>
      <c r="X31" s="383">
        <f>ROUND(X30/E30,3)</f>
        <v>0</v>
      </c>
      <c r="Y31" s="409">
        <f>ROUND(Y30/E30,3)</f>
        <v>0</v>
      </c>
      <c r="Z31" s="392">
        <f>ROUND(Z30/E30,3)</f>
        <v>0.63400000000000001</v>
      </c>
      <c r="AA31" s="383">
        <f>ROUND(AA30/E30,3)</f>
        <v>0.33700000000000002</v>
      </c>
      <c r="AB31" s="409">
        <f>ROUND(AB30/E30,3)</f>
        <v>0.29699999999999999</v>
      </c>
      <c r="AC31" s="171"/>
    </row>
    <row r="32" spans="2:29" ht="12.9" customHeight="1" x14ac:dyDescent="0.2">
      <c r="B32" s="1504"/>
      <c r="C32" s="1512"/>
      <c r="D32" s="477"/>
      <c r="E32" s="440"/>
      <c r="F32" s="411">
        <f>ROUND(F30/F30,3)</f>
        <v>1</v>
      </c>
      <c r="G32" s="412">
        <f>ROUND(G30/G30,3)</f>
        <v>1</v>
      </c>
      <c r="H32" s="413"/>
      <c r="I32" s="414">
        <f>ROUND(I30/F30,3)</f>
        <v>0.224</v>
      </c>
      <c r="J32" s="415">
        <f>ROUND(J30/G30,3)</f>
        <v>6.3E-2</v>
      </c>
      <c r="K32" s="416"/>
      <c r="L32" s="414">
        <f>ROUND(L30/F30,3)</f>
        <v>0.77600000000000002</v>
      </c>
      <c r="M32" s="417">
        <f>ROUND(M30/G30,3)</f>
        <v>0.93799999999999994</v>
      </c>
      <c r="N32" s="418"/>
      <c r="O32" s="414">
        <f>ROUND(O30/F30,3)</f>
        <v>1.2999999999999999E-2</v>
      </c>
      <c r="P32" s="419">
        <f>ROUND(P30/G30,3)</f>
        <v>0.40600000000000003</v>
      </c>
      <c r="Q32" s="420"/>
      <c r="R32" s="414">
        <f>ROUND(R30/F30,3)</f>
        <v>1.2999999999999999E-2</v>
      </c>
      <c r="S32" s="414">
        <f>ROUND(S30/G30,3)</f>
        <v>0.375</v>
      </c>
      <c r="T32" s="420"/>
      <c r="U32" s="414">
        <f>ROUND(U30/F30,3)</f>
        <v>0</v>
      </c>
      <c r="V32" s="421">
        <f>ROUND(V30/G30,3)</f>
        <v>3.1E-2</v>
      </c>
      <c r="W32" s="418"/>
      <c r="X32" s="411">
        <f>ROUND(X30/F30,3)</f>
        <v>0</v>
      </c>
      <c r="Y32" s="422">
        <f>ROUND(Y30/G30,3)</f>
        <v>0</v>
      </c>
      <c r="Z32" s="423"/>
      <c r="AA32" s="411">
        <f>ROUND(AA30/F30,3)</f>
        <v>0.76300000000000001</v>
      </c>
      <c r="AB32" s="422">
        <f>ROUND(AB30/G30,3)</f>
        <v>0.53100000000000003</v>
      </c>
      <c r="AC32" s="171"/>
    </row>
    <row r="33" spans="2:29" ht="12.9" customHeight="1" x14ac:dyDescent="0.2">
      <c r="B33" s="1504"/>
      <c r="C33" s="1587" t="s">
        <v>189</v>
      </c>
      <c r="D33" s="342">
        <v>176</v>
      </c>
      <c r="E33" s="47">
        <f>F33+G33</f>
        <v>2940</v>
      </c>
      <c r="F33" s="47">
        <f>I33+L33</f>
        <v>1245</v>
      </c>
      <c r="G33" s="176">
        <f>J33+M33</f>
        <v>1695</v>
      </c>
      <c r="H33" s="190">
        <f>'表3-2'!H33+'表3-3'!H33</f>
        <v>755</v>
      </c>
      <c r="I33" s="123">
        <f>'表3-2'!I33+'表3-3'!I33</f>
        <v>405</v>
      </c>
      <c r="J33" s="191">
        <f>'表3-2'!J33+'表3-3'!J33</f>
        <v>350</v>
      </c>
      <c r="K33" s="196">
        <f>L33+M33</f>
        <v>2185</v>
      </c>
      <c r="L33" s="110">
        <f>O33+AA33+X33</f>
        <v>840</v>
      </c>
      <c r="M33" s="113">
        <f>P33+AB33+Y33</f>
        <v>1345</v>
      </c>
      <c r="N33" s="109">
        <f>O33+P33</f>
        <v>1851</v>
      </c>
      <c r="O33" s="110">
        <f>R33+U33</f>
        <v>701</v>
      </c>
      <c r="P33" s="111">
        <f>S33+V33</f>
        <v>1150</v>
      </c>
      <c r="Q33" s="123">
        <f>'表3-2'!Q33+'表3-3'!Q33</f>
        <v>678</v>
      </c>
      <c r="R33" s="123">
        <f>'表3-2'!R33+'表3-3'!R33</f>
        <v>332</v>
      </c>
      <c r="S33" s="123">
        <f>'表3-2'!S33+'表3-3'!S33</f>
        <v>346</v>
      </c>
      <c r="T33" s="123">
        <f>'表3-2'!T33+'表3-3'!T33</f>
        <v>1173</v>
      </c>
      <c r="U33" s="123">
        <f>'表3-2'!U33+'表3-3'!U33</f>
        <v>369</v>
      </c>
      <c r="V33" s="123">
        <f>'表3-2'!V33+'表3-3'!V33</f>
        <v>804</v>
      </c>
      <c r="W33" s="125">
        <f>'表3-2'!W33+'表3-3'!W33</f>
        <v>29</v>
      </c>
      <c r="X33" s="48">
        <f>'表3-2'!X33+'表3-3'!X33</f>
        <v>2</v>
      </c>
      <c r="Y33" s="296">
        <f>'表3-2'!Y33+'表3-3'!Y33</f>
        <v>27</v>
      </c>
      <c r="Z33" s="125">
        <f>'表3-2'!Z33+'表3-3'!Z33</f>
        <v>305</v>
      </c>
      <c r="AA33" s="48">
        <f>'表3-2'!AA33+'表3-3'!AA33</f>
        <v>137</v>
      </c>
      <c r="AB33" s="296">
        <f>'表3-2'!AB33+'表3-3'!AB33</f>
        <v>168</v>
      </c>
      <c r="AC33" s="170"/>
    </row>
    <row r="34" spans="2:29" ht="12.9" customHeight="1" x14ac:dyDescent="0.2">
      <c r="B34" s="1504"/>
      <c r="C34" s="1587"/>
      <c r="D34" s="468"/>
      <c r="E34" s="383"/>
      <c r="F34" s="383">
        <f>ROUND(F33/E33,3)</f>
        <v>0.42299999999999999</v>
      </c>
      <c r="G34" s="384">
        <f>ROUND(G33/E33,3)</f>
        <v>0.57699999999999996</v>
      </c>
      <c r="H34" s="385">
        <f>ROUND(H33/E33,3)</f>
        <v>0.25700000000000001</v>
      </c>
      <c r="I34" s="386">
        <f>ROUND(I33/E33,3)</f>
        <v>0.13800000000000001</v>
      </c>
      <c r="J34" s="387">
        <f>ROUND(J33/E33,3)</f>
        <v>0.11899999999999999</v>
      </c>
      <c r="K34" s="407">
        <f>ROUND(K33/E33,3)</f>
        <v>0.74299999999999999</v>
      </c>
      <c r="L34" s="386">
        <f>ROUND(L33/E33,3)</f>
        <v>0.28599999999999998</v>
      </c>
      <c r="M34" s="388">
        <f>ROUND(M33/E33,3)</f>
        <v>0.45700000000000002</v>
      </c>
      <c r="N34" s="389">
        <f>ROUND(N33/E33,3)</f>
        <v>0.63</v>
      </c>
      <c r="O34" s="386">
        <f>ROUND(O33/E33,3)</f>
        <v>0.23799999999999999</v>
      </c>
      <c r="P34" s="408">
        <f>ROUND(P33/E33,3)</f>
        <v>0.39100000000000001</v>
      </c>
      <c r="Q34" s="386">
        <f>ROUND(Q33/E33,3)</f>
        <v>0.23100000000000001</v>
      </c>
      <c r="R34" s="386">
        <f>ROUND(R33/E33,3)</f>
        <v>0.113</v>
      </c>
      <c r="S34" s="386">
        <f>ROUND(S33/E33,3)</f>
        <v>0.11799999999999999</v>
      </c>
      <c r="T34" s="386">
        <f>ROUND(T33/E33,3)</f>
        <v>0.39900000000000002</v>
      </c>
      <c r="U34" s="386">
        <f>ROUND(U33/E33,3)</f>
        <v>0.126</v>
      </c>
      <c r="V34" s="390">
        <f>ROUND(V33/E33,3)</f>
        <v>0.27300000000000002</v>
      </c>
      <c r="W34" s="389">
        <f>ROUND(W33/E33,3)</f>
        <v>0.01</v>
      </c>
      <c r="X34" s="383">
        <f>ROUND(X33/E33,3)</f>
        <v>1E-3</v>
      </c>
      <c r="Y34" s="409">
        <f>ROUND(Y33/E33,3)</f>
        <v>8.9999999999999993E-3</v>
      </c>
      <c r="Z34" s="392">
        <f>ROUND(Z33/E33,3)</f>
        <v>0.104</v>
      </c>
      <c r="AA34" s="383">
        <f>ROUND(AA33/E33,3)</f>
        <v>4.7E-2</v>
      </c>
      <c r="AB34" s="409">
        <f>ROUND(AB33/E33,3)</f>
        <v>5.7000000000000002E-2</v>
      </c>
      <c r="AC34" s="171"/>
    </row>
    <row r="35" spans="2:29" ht="12.9" customHeight="1" thickBot="1" x14ac:dyDescent="0.25">
      <c r="B35" s="1505"/>
      <c r="C35" s="1587"/>
      <c r="D35" s="478"/>
      <c r="E35" s="440"/>
      <c r="F35" s="411">
        <f>ROUND(F33/F33,3)</f>
        <v>1</v>
      </c>
      <c r="G35" s="412">
        <f>ROUND(G33/G33,3)</f>
        <v>1</v>
      </c>
      <c r="H35" s="413"/>
      <c r="I35" s="414">
        <f>ROUND(I33/F33,3)</f>
        <v>0.32500000000000001</v>
      </c>
      <c r="J35" s="415">
        <f>ROUND(J33/G33,3)</f>
        <v>0.20599999999999999</v>
      </c>
      <c r="K35" s="416"/>
      <c r="L35" s="425">
        <f>ROUND(L33/F33,3)</f>
        <v>0.67500000000000004</v>
      </c>
      <c r="M35" s="417">
        <f>ROUND(M33/G33,3)</f>
        <v>0.79400000000000004</v>
      </c>
      <c r="N35" s="418"/>
      <c r="O35" s="414">
        <f>ROUND(O33/F33,3)</f>
        <v>0.56299999999999994</v>
      </c>
      <c r="P35" s="419">
        <f>ROUND(P33/G33,3)</f>
        <v>0.67800000000000005</v>
      </c>
      <c r="Q35" s="420"/>
      <c r="R35" s="414">
        <f>ROUND(R33/F33,3)</f>
        <v>0.26700000000000002</v>
      </c>
      <c r="S35" s="414">
        <f>ROUND(S33/G33,3)</f>
        <v>0.20399999999999999</v>
      </c>
      <c r="T35" s="420"/>
      <c r="U35" s="414">
        <f>ROUND(U33/F33,3)</f>
        <v>0.29599999999999999</v>
      </c>
      <c r="V35" s="421">
        <f>ROUND(V33/G33,3)</f>
        <v>0.47399999999999998</v>
      </c>
      <c r="W35" s="418"/>
      <c r="X35" s="411">
        <f>ROUND(X33/F33,3)</f>
        <v>2E-3</v>
      </c>
      <c r="Y35" s="422">
        <f>ROUND(Y33/G33,3)</f>
        <v>1.6E-2</v>
      </c>
      <c r="Z35" s="423"/>
      <c r="AA35" s="411">
        <f>ROUND(AA33/F33,3)</f>
        <v>0.11</v>
      </c>
      <c r="AB35" s="422">
        <f>ROUND(AB33/G33,3)</f>
        <v>9.9000000000000005E-2</v>
      </c>
      <c r="AC35" s="171"/>
    </row>
    <row r="36" spans="2:29" ht="12.9" customHeight="1" thickTop="1" x14ac:dyDescent="0.2">
      <c r="B36" s="1503" t="s">
        <v>190</v>
      </c>
      <c r="C36" s="1511" t="s">
        <v>191</v>
      </c>
      <c r="D36" s="342">
        <v>106</v>
      </c>
      <c r="E36" s="116">
        <f>F36+G36</f>
        <v>242</v>
      </c>
      <c r="F36" s="116">
        <f>I36+L36</f>
        <v>106</v>
      </c>
      <c r="G36" s="177">
        <f>J36+M36</f>
        <v>136</v>
      </c>
      <c r="H36" s="188">
        <f>'表3-2'!H36+'表3-3'!H36</f>
        <v>103</v>
      </c>
      <c r="I36" s="118">
        <f>'表3-2'!I36+'表3-3'!I36</f>
        <v>56</v>
      </c>
      <c r="J36" s="189">
        <f>'表3-2'!J36+'表3-3'!J36</f>
        <v>47</v>
      </c>
      <c r="K36" s="198">
        <f>L36+M36</f>
        <v>139</v>
      </c>
      <c r="L36" s="123">
        <f>O36+AA36+X36</f>
        <v>50</v>
      </c>
      <c r="M36" s="120">
        <f>P36+AB36+Y36</f>
        <v>89</v>
      </c>
      <c r="N36" s="117">
        <f>O36+P36</f>
        <v>112</v>
      </c>
      <c r="O36" s="118">
        <f>R36+U36</f>
        <v>34</v>
      </c>
      <c r="P36" s="119">
        <f>S36+V36</f>
        <v>78</v>
      </c>
      <c r="Q36" s="118">
        <f>'表3-2'!Q36+'表3-3'!Q36</f>
        <v>27</v>
      </c>
      <c r="R36" s="118">
        <f>'表3-2'!R36+'表3-3'!R36</f>
        <v>5</v>
      </c>
      <c r="S36" s="118">
        <f>'表3-2'!S36+'表3-3'!S36</f>
        <v>22</v>
      </c>
      <c r="T36" s="118">
        <f>'表3-2'!T36+'表3-3'!T36</f>
        <v>85</v>
      </c>
      <c r="U36" s="118">
        <f>'表3-2'!U36+'表3-3'!U36</f>
        <v>29</v>
      </c>
      <c r="V36" s="118">
        <f>'表3-2'!V36+'表3-3'!V36</f>
        <v>56</v>
      </c>
      <c r="W36" s="117">
        <f>'表3-2'!W36+'表3-3'!W36</f>
        <v>2</v>
      </c>
      <c r="X36" s="116">
        <f>'表3-2'!X36+'表3-3'!X36</f>
        <v>0</v>
      </c>
      <c r="Y36" s="291">
        <f>'表3-2'!Y36+'表3-3'!Y36</f>
        <v>2</v>
      </c>
      <c r="Z36" s="117">
        <f>'表3-2'!Z36+'表3-3'!Z36</f>
        <v>25</v>
      </c>
      <c r="AA36" s="116">
        <f>'表3-2'!AA36+'表3-3'!AA36</f>
        <v>16</v>
      </c>
      <c r="AB36" s="291">
        <f>'表3-2'!AB36+'表3-3'!AB36</f>
        <v>9</v>
      </c>
      <c r="AC36" s="170"/>
    </row>
    <row r="37" spans="2:29" ht="12.9" customHeight="1" x14ac:dyDescent="0.2">
      <c r="B37" s="1504"/>
      <c r="C37" s="1512"/>
      <c r="D37" s="468"/>
      <c r="E37" s="383"/>
      <c r="F37" s="383">
        <f>ROUND(F36/E36,3)</f>
        <v>0.438</v>
      </c>
      <c r="G37" s="384">
        <f>ROUND(G36/E36,3)</f>
        <v>0.56200000000000006</v>
      </c>
      <c r="H37" s="385">
        <f>ROUND(H36/E36,3)</f>
        <v>0.42599999999999999</v>
      </c>
      <c r="I37" s="386">
        <f>ROUND(I36/E36,3)</f>
        <v>0.23100000000000001</v>
      </c>
      <c r="J37" s="387">
        <f>ROUND(J36/E36,3)</f>
        <v>0.19400000000000001</v>
      </c>
      <c r="K37" s="407">
        <f>ROUND(K36/E36,3)</f>
        <v>0.57399999999999995</v>
      </c>
      <c r="L37" s="386">
        <f>ROUND(L36/E36,3)</f>
        <v>0.20699999999999999</v>
      </c>
      <c r="M37" s="388">
        <f>ROUND(M36/E36,3)</f>
        <v>0.36799999999999999</v>
      </c>
      <c r="N37" s="389">
        <f>ROUND(N36/E36,3)</f>
        <v>0.46300000000000002</v>
      </c>
      <c r="O37" s="386">
        <f>ROUND(O36/E36,3)</f>
        <v>0.14000000000000001</v>
      </c>
      <c r="P37" s="408">
        <f>ROUND(P36/E36,3)</f>
        <v>0.32200000000000001</v>
      </c>
      <c r="Q37" s="386">
        <f>ROUND(Q36/E36,3)</f>
        <v>0.112</v>
      </c>
      <c r="R37" s="386">
        <f>ROUND(R36/E36,3)</f>
        <v>2.1000000000000001E-2</v>
      </c>
      <c r="S37" s="386">
        <f>ROUND(S36/E36,3)</f>
        <v>9.0999999999999998E-2</v>
      </c>
      <c r="T37" s="386">
        <f>ROUND(T36/E36,3)</f>
        <v>0.35099999999999998</v>
      </c>
      <c r="U37" s="386">
        <f>ROUND(U36/E36,3)</f>
        <v>0.12</v>
      </c>
      <c r="V37" s="390">
        <f>ROUND(V36/E36,3)</f>
        <v>0.23100000000000001</v>
      </c>
      <c r="W37" s="389">
        <f>ROUND(W36/E36,3)</f>
        <v>8.0000000000000002E-3</v>
      </c>
      <c r="X37" s="383">
        <f>ROUND(X36/E36,3)</f>
        <v>0</v>
      </c>
      <c r="Y37" s="409">
        <f>ROUND(Y36/E36,3)</f>
        <v>8.0000000000000002E-3</v>
      </c>
      <c r="Z37" s="392">
        <f>ROUND(Z36/E36,3)</f>
        <v>0.10299999999999999</v>
      </c>
      <c r="AA37" s="383">
        <f>ROUND(AA36/E36,3)</f>
        <v>6.6000000000000003E-2</v>
      </c>
      <c r="AB37" s="409">
        <f>ROUND(AB36/E36,3)</f>
        <v>3.6999999999999998E-2</v>
      </c>
      <c r="AC37" s="171"/>
    </row>
    <row r="38" spans="2:29" ht="12.9" customHeight="1" x14ac:dyDescent="0.2">
      <c r="B38" s="1504"/>
      <c r="C38" s="1513"/>
      <c r="D38" s="477"/>
      <c r="E38" s="440"/>
      <c r="F38" s="411">
        <f>ROUND(F36/F36,3)</f>
        <v>1</v>
      </c>
      <c r="G38" s="412">
        <f>ROUND(G36/G36,3)</f>
        <v>1</v>
      </c>
      <c r="H38" s="413"/>
      <c r="I38" s="414">
        <f>ROUND(I36/F36,3)</f>
        <v>0.52800000000000002</v>
      </c>
      <c r="J38" s="415">
        <f>ROUND(J36/G36,3)</f>
        <v>0.34599999999999997</v>
      </c>
      <c r="K38" s="416"/>
      <c r="L38" s="414">
        <f>ROUND(L36/F36,3)</f>
        <v>0.47199999999999998</v>
      </c>
      <c r="M38" s="421">
        <f>ROUND(M36/G36,3)</f>
        <v>0.65400000000000003</v>
      </c>
      <c r="N38" s="418"/>
      <c r="O38" s="414">
        <f>ROUND(O36/F36,3)</f>
        <v>0.32100000000000001</v>
      </c>
      <c r="P38" s="419">
        <f>ROUND(P36/G36,3)</f>
        <v>0.57399999999999995</v>
      </c>
      <c r="Q38" s="420"/>
      <c r="R38" s="414">
        <f>ROUND(R36/F36,3)</f>
        <v>4.7E-2</v>
      </c>
      <c r="S38" s="414">
        <f>ROUND(S36/G36,3)</f>
        <v>0.16200000000000001</v>
      </c>
      <c r="T38" s="420"/>
      <c r="U38" s="414">
        <f>ROUND(U36/F36,3)</f>
        <v>0.27400000000000002</v>
      </c>
      <c r="V38" s="421">
        <f>ROUND(V36/G36,3)</f>
        <v>0.41199999999999998</v>
      </c>
      <c r="W38" s="418"/>
      <c r="X38" s="411">
        <f>ROUND(X36/F36,3)</f>
        <v>0</v>
      </c>
      <c r="Y38" s="422">
        <f>ROUND(Y36/G36,3)</f>
        <v>1.4999999999999999E-2</v>
      </c>
      <c r="Z38" s="423"/>
      <c r="AA38" s="411">
        <f>ROUND(AA36/F36,3)</f>
        <v>0.151</v>
      </c>
      <c r="AB38" s="422">
        <f>ROUND(AB36/G36,3)</f>
        <v>6.6000000000000003E-2</v>
      </c>
      <c r="AC38" s="171"/>
    </row>
    <row r="39" spans="2:29" ht="12.9" customHeight="1" x14ac:dyDescent="0.2">
      <c r="B39" s="1504"/>
      <c r="C39" s="1513" t="s">
        <v>192</v>
      </c>
      <c r="D39" s="342">
        <v>171</v>
      </c>
      <c r="E39" s="47">
        <f>F39+G39</f>
        <v>759</v>
      </c>
      <c r="F39" s="47">
        <f>I39+L39</f>
        <v>462</v>
      </c>
      <c r="G39" s="176">
        <f>J39+M39</f>
        <v>297</v>
      </c>
      <c r="H39" s="190">
        <f>'表3-2'!H39+'表3-3'!H39</f>
        <v>381</v>
      </c>
      <c r="I39" s="123">
        <f>'表3-2'!I39+'表3-3'!I39</f>
        <v>272</v>
      </c>
      <c r="J39" s="191">
        <f>'表3-2'!J39+'表3-3'!J39</f>
        <v>109</v>
      </c>
      <c r="K39" s="196">
        <f>L39+M39</f>
        <v>378</v>
      </c>
      <c r="L39" s="110">
        <f>O39+AA39+X39</f>
        <v>190</v>
      </c>
      <c r="M39" s="124">
        <f>P39+AB39+Y39</f>
        <v>188</v>
      </c>
      <c r="N39" s="109">
        <f>O39+P39</f>
        <v>282</v>
      </c>
      <c r="O39" s="110">
        <f>R39+U39</f>
        <v>121</v>
      </c>
      <c r="P39" s="111">
        <f>S39+V39</f>
        <v>161</v>
      </c>
      <c r="Q39" s="123">
        <f>'表3-2'!Q39+'表3-3'!Q39</f>
        <v>39</v>
      </c>
      <c r="R39" s="123">
        <f>'表3-2'!R39+'表3-3'!R39</f>
        <v>24</v>
      </c>
      <c r="S39" s="123">
        <f>'表3-2'!S39+'表3-3'!S39</f>
        <v>15</v>
      </c>
      <c r="T39" s="123">
        <f>'表3-2'!T39+'表3-3'!T39</f>
        <v>243</v>
      </c>
      <c r="U39" s="123">
        <f>'表3-2'!U39+'表3-3'!U39</f>
        <v>97</v>
      </c>
      <c r="V39" s="123">
        <f>'表3-2'!V39+'表3-3'!V39</f>
        <v>146</v>
      </c>
      <c r="W39" s="125">
        <f>'表3-2'!W39+'表3-3'!W39</f>
        <v>4</v>
      </c>
      <c r="X39" s="48">
        <f>'表3-2'!X39+'表3-3'!X39</f>
        <v>0</v>
      </c>
      <c r="Y39" s="296">
        <f>'表3-2'!Y39+'表3-3'!Y39</f>
        <v>4</v>
      </c>
      <c r="Z39" s="125">
        <f>'表3-2'!Z39+'表3-3'!Z39</f>
        <v>92</v>
      </c>
      <c r="AA39" s="48">
        <f>'表3-2'!AA39+'表3-3'!AA39</f>
        <v>69</v>
      </c>
      <c r="AB39" s="296">
        <f>'表3-2'!AB39+'表3-3'!AB39</f>
        <v>23</v>
      </c>
      <c r="AC39" s="170"/>
    </row>
    <row r="40" spans="2:29" ht="12.9" customHeight="1" x14ac:dyDescent="0.2">
      <c r="B40" s="1504"/>
      <c r="C40" s="1513"/>
      <c r="D40" s="468"/>
      <c r="E40" s="383"/>
      <c r="F40" s="383">
        <f>ROUND(F39/E39,3)</f>
        <v>0.60899999999999999</v>
      </c>
      <c r="G40" s="384">
        <f>ROUND(G39/E39,3)</f>
        <v>0.39100000000000001</v>
      </c>
      <c r="H40" s="385">
        <f>ROUND(H39/E39,3)</f>
        <v>0.502</v>
      </c>
      <c r="I40" s="386">
        <f>ROUND(I39/E39,3)</f>
        <v>0.35799999999999998</v>
      </c>
      <c r="J40" s="387">
        <f>ROUND(J39/E39,3)</f>
        <v>0.14399999999999999</v>
      </c>
      <c r="K40" s="407">
        <f>ROUND(K39/E39,3)</f>
        <v>0.498</v>
      </c>
      <c r="L40" s="386">
        <f>ROUND(L39/E39,3)</f>
        <v>0.25</v>
      </c>
      <c r="M40" s="388">
        <f>ROUND(M39/E39,3)</f>
        <v>0.248</v>
      </c>
      <c r="N40" s="389">
        <f>ROUND(N39/E39,3)</f>
        <v>0.372</v>
      </c>
      <c r="O40" s="386">
        <f>ROUND(O39/E39,3)</f>
        <v>0.159</v>
      </c>
      <c r="P40" s="408">
        <f>ROUND(P39/E39,3)</f>
        <v>0.21199999999999999</v>
      </c>
      <c r="Q40" s="386">
        <f>ROUND(Q39/E39,3)</f>
        <v>5.0999999999999997E-2</v>
      </c>
      <c r="R40" s="386">
        <f>ROUND(R39/E39,3)</f>
        <v>3.2000000000000001E-2</v>
      </c>
      <c r="S40" s="386">
        <f>ROUND(S39/E39,3)</f>
        <v>0.02</v>
      </c>
      <c r="T40" s="386">
        <f>ROUND(T39/E39,3)</f>
        <v>0.32</v>
      </c>
      <c r="U40" s="386">
        <f>ROUND(U39/E39,3)</f>
        <v>0.128</v>
      </c>
      <c r="V40" s="390">
        <f>ROUND(V39/E39,3)</f>
        <v>0.192</v>
      </c>
      <c r="W40" s="389">
        <f>ROUND(W39/E39,3)</f>
        <v>5.0000000000000001E-3</v>
      </c>
      <c r="X40" s="383">
        <f>ROUND(X39/E39,3)</f>
        <v>0</v>
      </c>
      <c r="Y40" s="409">
        <f>ROUND(Y39/E39,3)</f>
        <v>5.0000000000000001E-3</v>
      </c>
      <c r="Z40" s="392">
        <f>ROUND(Z39/E39,3)</f>
        <v>0.121</v>
      </c>
      <c r="AA40" s="383">
        <f>ROUND(AA39/E39,3)</f>
        <v>9.0999999999999998E-2</v>
      </c>
      <c r="AB40" s="409">
        <f>ROUND(AB39/E39,3)</f>
        <v>0.03</v>
      </c>
      <c r="AC40" s="171"/>
    </row>
    <row r="41" spans="2:29" ht="12.9" customHeight="1" x14ac:dyDescent="0.2">
      <c r="B41" s="1504"/>
      <c r="C41" s="1513"/>
      <c r="D41" s="477"/>
      <c r="E41" s="440"/>
      <c r="F41" s="411">
        <f>ROUND(F39/F39,3)</f>
        <v>1</v>
      </c>
      <c r="G41" s="412">
        <f>ROUND(G39/G39,3)</f>
        <v>1</v>
      </c>
      <c r="H41" s="413"/>
      <c r="I41" s="414">
        <f>ROUND(I39/F39,3)</f>
        <v>0.58899999999999997</v>
      </c>
      <c r="J41" s="415">
        <f>ROUND(J39/G39,3)</f>
        <v>0.36699999999999999</v>
      </c>
      <c r="K41" s="416"/>
      <c r="L41" s="414">
        <f>ROUND(L39/F39,3)</f>
        <v>0.41099999999999998</v>
      </c>
      <c r="M41" s="417">
        <f>ROUND(M39/G39,3)</f>
        <v>0.63300000000000001</v>
      </c>
      <c r="N41" s="418"/>
      <c r="O41" s="414">
        <f>ROUND(O39/F39,3)</f>
        <v>0.26200000000000001</v>
      </c>
      <c r="P41" s="419">
        <f>ROUND(P39/G39,3)</f>
        <v>0.54200000000000004</v>
      </c>
      <c r="Q41" s="420"/>
      <c r="R41" s="414">
        <f>ROUND(R39/F39,3)</f>
        <v>5.1999999999999998E-2</v>
      </c>
      <c r="S41" s="414">
        <f>ROUND(S39/G39,3)</f>
        <v>5.0999999999999997E-2</v>
      </c>
      <c r="T41" s="420"/>
      <c r="U41" s="414">
        <f>ROUND(U39/F39,3)</f>
        <v>0.21</v>
      </c>
      <c r="V41" s="421">
        <f>ROUND(V39/G39,3)</f>
        <v>0.49199999999999999</v>
      </c>
      <c r="W41" s="418"/>
      <c r="X41" s="411">
        <f>ROUND(X39/F39,3)</f>
        <v>0</v>
      </c>
      <c r="Y41" s="422">
        <f>ROUND(Y39/G39,3)</f>
        <v>1.2999999999999999E-2</v>
      </c>
      <c r="Z41" s="423"/>
      <c r="AA41" s="411">
        <f>ROUND(AA39/F39,3)</f>
        <v>0.14899999999999999</v>
      </c>
      <c r="AB41" s="422">
        <f>ROUND(AB39/G39,3)</f>
        <v>7.6999999999999999E-2</v>
      </c>
      <c r="AC41" s="171"/>
    </row>
    <row r="42" spans="2:29" ht="12.9" customHeight="1" x14ac:dyDescent="0.2">
      <c r="B42" s="1504"/>
      <c r="C42" s="1512" t="s">
        <v>193</v>
      </c>
      <c r="D42" s="342">
        <v>49</v>
      </c>
      <c r="E42" s="48">
        <f>F42+G42</f>
        <v>530</v>
      </c>
      <c r="F42" s="48">
        <f>I42+L42</f>
        <v>273</v>
      </c>
      <c r="G42" s="178">
        <f>J42+M42</f>
        <v>257</v>
      </c>
      <c r="H42" s="190">
        <f>'表3-2'!H42+'表3-3'!H42</f>
        <v>173</v>
      </c>
      <c r="I42" s="123">
        <f>'表3-2'!I42+'表3-3'!I42</f>
        <v>118</v>
      </c>
      <c r="J42" s="191">
        <f>'表3-2'!J42+'表3-3'!J42</f>
        <v>55</v>
      </c>
      <c r="K42" s="201">
        <f>L42+M42</f>
        <v>357</v>
      </c>
      <c r="L42" s="110">
        <f>O42+AA42+X42</f>
        <v>155</v>
      </c>
      <c r="M42" s="124">
        <f>P42+AB42+Y42</f>
        <v>202</v>
      </c>
      <c r="N42" s="125">
        <f>O42+P42</f>
        <v>318</v>
      </c>
      <c r="O42" s="123">
        <f>R42+U42</f>
        <v>132</v>
      </c>
      <c r="P42" s="126">
        <f>S42+V42</f>
        <v>186</v>
      </c>
      <c r="Q42" s="123">
        <f>'表3-2'!Q42+'表3-3'!Q42</f>
        <v>67</v>
      </c>
      <c r="R42" s="123">
        <f>'表3-2'!R42+'表3-3'!R42</f>
        <v>35</v>
      </c>
      <c r="S42" s="123">
        <f>'表3-2'!S42+'表3-3'!S42</f>
        <v>32</v>
      </c>
      <c r="T42" s="123">
        <f>'表3-2'!T42+'表3-3'!T42</f>
        <v>251</v>
      </c>
      <c r="U42" s="123">
        <f>'表3-2'!U42+'表3-3'!U42</f>
        <v>97</v>
      </c>
      <c r="V42" s="123">
        <f>'表3-2'!V42+'表3-3'!V42</f>
        <v>154</v>
      </c>
      <c r="W42" s="125">
        <f>'表3-2'!W42+'表3-3'!W42</f>
        <v>6</v>
      </c>
      <c r="X42" s="48">
        <f>'表3-2'!X42+'表3-3'!X42</f>
        <v>6</v>
      </c>
      <c r="Y42" s="296">
        <f>'表3-2'!Y42+'表3-3'!Y42</f>
        <v>0</v>
      </c>
      <c r="Z42" s="125">
        <f>'表3-2'!Z42+'表3-3'!Z42</f>
        <v>33</v>
      </c>
      <c r="AA42" s="48">
        <f>'表3-2'!AA42+'表3-3'!AA42</f>
        <v>17</v>
      </c>
      <c r="AB42" s="296">
        <f>'表3-2'!AB42+'表3-3'!AB42</f>
        <v>16</v>
      </c>
      <c r="AC42" s="170"/>
    </row>
    <row r="43" spans="2:29" ht="12.9" customHeight="1" x14ac:dyDescent="0.2">
      <c r="B43" s="1504"/>
      <c r="C43" s="1513"/>
      <c r="D43" s="468"/>
      <c r="E43" s="383"/>
      <c r="F43" s="383">
        <f>ROUND(F42/E42,3)</f>
        <v>0.51500000000000001</v>
      </c>
      <c r="G43" s="384">
        <f>ROUND(G42/E42,3)</f>
        <v>0.48499999999999999</v>
      </c>
      <c r="H43" s="385">
        <f>ROUND(H42/E42,3)</f>
        <v>0.32600000000000001</v>
      </c>
      <c r="I43" s="386">
        <f>ROUND(I42/E42,3)</f>
        <v>0.223</v>
      </c>
      <c r="J43" s="387">
        <f>ROUND(J42/E42,3)</f>
        <v>0.104</v>
      </c>
      <c r="K43" s="407">
        <f>ROUND(K42/E42,3)</f>
        <v>0.67400000000000004</v>
      </c>
      <c r="L43" s="386">
        <f>ROUND(L42/E42,3)</f>
        <v>0.29199999999999998</v>
      </c>
      <c r="M43" s="388">
        <f>ROUND(M42/E42,3)</f>
        <v>0.38100000000000001</v>
      </c>
      <c r="N43" s="389">
        <f>ROUND(N42/E42,3)</f>
        <v>0.6</v>
      </c>
      <c r="O43" s="386">
        <f>ROUND(O42/E42,3)</f>
        <v>0.249</v>
      </c>
      <c r="P43" s="408">
        <f>ROUND(P42/E42,3)</f>
        <v>0.35099999999999998</v>
      </c>
      <c r="Q43" s="386">
        <f>ROUND(Q42/E42,3)</f>
        <v>0.126</v>
      </c>
      <c r="R43" s="386">
        <f>ROUND(R42/E42,3)</f>
        <v>6.6000000000000003E-2</v>
      </c>
      <c r="S43" s="386">
        <f>ROUND(S42/E42,3)</f>
        <v>0.06</v>
      </c>
      <c r="T43" s="386">
        <f>ROUND(T42/E42,3)</f>
        <v>0.47399999999999998</v>
      </c>
      <c r="U43" s="386">
        <f>ROUND(U42/E42,3)</f>
        <v>0.183</v>
      </c>
      <c r="V43" s="390">
        <f>ROUND(V42/E42,3)</f>
        <v>0.29099999999999998</v>
      </c>
      <c r="W43" s="389">
        <f>ROUND(W42/E42,3)</f>
        <v>1.0999999999999999E-2</v>
      </c>
      <c r="X43" s="383">
        <f>ROUND(X42/E42,3)</f>
        <v>1.0999999999999999E-2</v>
      </c>
      <c r="Y43" s="409">
        <f>ROUND(Y42/E42,3)</f>
        <v>0</v>
      </c>
      <c r="Z43" s="392">
        <f>ROUND(Z42/E42,3)</f>
        <v>6.2E-2</v>
      </c>
      <c r="AA43" s="383">
        <f>ROUND(AA42/E42,3)</f>
        <v>3.2000000000000001E-2</v>
      </c>
      <c r="AB43" s="409">
        <f>ROUND(AB42/E42,3)</f>
        <v>0.03</v>
      </c>
      <c r="AC43" s="171"/>
    </row>
    <row r="44" spans="2:29" ht="12.9" customHeight="1" x14ac:dyDescent="0.2">
      <c r="B44" s="1504"/>
      <c r="C44" s="1513"/>
      <c r="D44" s="477"/>
      <c r="E44" s="440"/>
      <c r="F44" s="411">
        <f>ROUND(F42/F42,3)</f>
        <v>1</v>
      </c>
      <c r="G44" s="412">
        <f>ROUND(G42/G42,3)</f>
        <v>1</v>
      </c>
      <c r="H44" s="413"/>
      <c r="I44" s="414">
        <f>ROUND(I42/F42,3)</f>
        <v>0.432</v>
      </c>
      <c r="J44" s="415">
        <f>ROUND(J42/G42,3)</f>
        <v>0.214</v>
      </c>
      <c r="K44" s="416"/>
      <c r="L44" s="414">
        <f>ROUND(L42/F42,3)</f>
        <v>0.56799999999999995</v>
      </c>
      <c r="M44" s="417">
        <f>ROUND(M42/G42,3)</f>
        <v>0.78600000000000003</v>
      </c>
      <c r="N44" s="418"/>
      <c r="O44" s="414">
        <f>ROUND(O42/F42,3)</f>
        <v>0.48399999999999999</v>
      </c>
      <c r="P44" s="419">
        <f>ROUND(P42/G42,3)</f>
        <v>0.72399999999999998</v>
      </c>
      <c r="Q44" s="420"/>
      <c r="R44" s="414">
        <f>ROUND(R42/F42,3)</f>
        <v>0.128</v>
      </c>
      <c r="S44" s="414">
        <f>ROUND(S42/G42,3)</f>
        <v>0.125</v>
      </c>
      <c r="T44" s="420"/>
      <c r="U44" s="414">
        <f>ROUND(U42/F42,3)</f>
        <v>0.35499999999999998</v>
      </c>
      <c r="V44" s="421">
        <f>ROUND(V42/G42,3)</f>
        <v>0.59899999999999998</v>
      </c>
      <c r="W44" s="418"/>
      <c r="X44" s="411">
        <f>ROUND(X42/F42,3)</f>
        <v>2.1999999999999999E-2</v>
      </c>
      <c r="Y44" s="422">
        <f>ROUND(Y42/G42,3)</f>
        <v>0</v>
      </c>
      <c r="Z44" s="423"/>
      <c r="AA44" s="411">
        <f>ROUND(AA42/F42,3)</f>
        <v>6.2E-2</v>
      </c>
      <c r="AB44" s="422">
        <f>ROUND(AB42/G42,3)</f>
        <v>6.2E-2</v>
      </c>
      <c r="AC44" s="171"/>
    </row>
    <row r="45" spans="2:29" ht="12.9" customHeight="1" x14ac:dyDescent="0.2">
      <c r="B45" s="1504"/>
      <c r="C45" s="1513" t="s">
        <v>194</v>
      </c>
      <c r="D45" s="342">
        <v>38</v>
      </c>
      <c r="E45" s="47">
        <f>F45+G45</f>
        <v>599</v>
      </c>
      <c r="F45" s="47">
        <f>I45+L45</f>
        <v>344</v>
      </c>
      <c r="G45" s="176">
        <f>J45+M45</f>
        <v>255</v>
      </c>
      <c r="H45" s="190">
        <f>'表3-2'!H45+'表3-3'!H45</f>
        <v>236</v>
      </c>
      <c r="I45" s="123">
        <f>'表3-2'!I45+'表3-3'!I45</f>
        <v>163</v>
      </c>
      <c r="J45" s="191">
        <f>'表3-2'!J45+'表3-3'!J45</f>
        <v>73</v>
      </c>
      <c r="K45" s="196">
        <f>L45+M45</f>
        <v>363</v>
      </c>
      <c r="L45" s="110">
        <f>O45+AA45+X45</f>
        <v>181</v>
      </c>
      <c r="M45" s="124">
        <f>P45+AB45+Y45</f>
        <v>182</v>
      </c>
      <c r="N45" s="109">
        <f>O45+P45</f>
        <v>287</v>
      </c>
      <c r="O45" s="110">
        <f>R45+U45</f>
        <v>135</v>
      </c>
      <c r="P45" s="111">
        <f>S45+V45</f>
        <v>152</v>
      </c>
      <c r="Q45" s="123">
        <f>'表3-2'!Q45+'表3-3'!Q45</f>
        <v>67</v>
      </c>
      <c r="R45" s="123">
        <f>'表3-2'!R45+'表3-3'!R45</f>
        <v>40</v>
      </c>
      <c r="S45" s="123">
        <f>'表3-2'!S45+'表3-3'!S45</f>
        <v>27</v>
      </c>
      <c r="T45" s="123">
        <f>'表3-2'!T45+'表3-3'!T45</f>
        <v>220</v>
      </c>
      <c r="U45" s="123">
        <f>'表3-2'!U45+'表3-3'!U45</f>
        <v>95</v>
      </c>
      <c r="V45" s="123">
        <f>'表3-2'!V45+'表3-3'!V45</f>
        <v>125</v>
      </c>
      <c r="W45" s="125">
        <f>'表3-2'!W45+'表3-3'!W45</f>
        <v>4</v>
      </c>
      <c r="X45" s="48">
        <f>'表3-2'!X45+'表3-3'!X45</f>
        <v>3</v>
      </c>
      <c r="Y45" s="296">
        <f>'表3-2'!Y45+'表3-3'!Y45</f>
        <v>1</v>
      </c>
      <c r="Z45" s="125">
        <f>'表3-2'!Z45+'表3-3'!Z45</f>
        <v>72</v>
      </c>
      <c r="AA45" s="48">
        <f>'表3-2'!AA45+'表3-3'!AA45</f>
        <v>43</v>
      </c>
      <c r="AB45" s="296">
        <f>'表3-2'!AB45+'表3-3'!AB45</f>
        <v>29</v>
      </c>
      <c r="AC45" s="170"/>
    </row>
    <row r="46" spans="2:29" ht="12.9" customHeight="1" x14ac:dyDescent="0.2">
      <c r="B46" s="1504"/>
      <c r="C46" s="1513"/>
      <c r="D46" s="468"/>
      <c r="E46" s="383"/>
      <c r="F46" s="383">
        <f>ROUND(F45/E45,3)</f>
        <v>0.57399999999999995</v>
      </c>
      <c r="G46" s="384">
        <f>ROUND(G45/E45,3)</f>
        <v>0.42599999999999999</v>
      </c>
      <c r="H46" s="385">
        <f>ROUND(H45/E45,3)</f>
        <v>0.39400000000000002</v>
      </c>
      <c r="I46" s="386">
        <f>ROUND(I45/E45,3)</f>
        <v>0.27200000000000002</v>
      </c>
      <c r="J46" s="387">
        <f>ROUND(J45/E45,3)</f>
        <v>0.122</v>
      </c>
      <c r="K46" s="407">
        <f>ROUND(K45/E45,3)</f>
        <v>0.60599999999999998</v>
      </c>
      <c r="L46" s="386">
        <f>ROUND(L45/E45,3)</f>
        <v>0.30199999999999999</v>
      </c>
      <c r="M46" s="388">
        <f>ROUND(M45/E45,3)</f>
        <v>0.30399999999999999</v>
      </c>
      <c r="N46" s="389">
        <f>ROUND(N45/E45,3)</f>
        <v>0.47899999999999998</v>
      </c>
      <c r="O46" s="386">
        <f>ROUND(O45/E45,3)</f>
        <v>0.22500000000000001</v>
      </c>
      <c r="P46" s="408">
        <f>ROUND(P45/E45,3)</f>
        <v>0.254</v>
      </c>
      <c r="Q46" s="386">
        <f>ROUND(Q45/E45,3)</f>
        <v>0.112</v>
      </c>
      <c r="R46" s="386">
        <f>ROUND(R45/E45,3)</f>
        <v>6.7000000000000004E-2</v>
      </c>
      <c r="S46" s="386">
        <f>ROUND(S45/E45,3)</f>
        <v>4.4999999999999998E-2</v>
      </c>
      <c r="T46" s="386">
        <f>ROUND(T45/E45,3)</f>
        <v>0.36699999999999999</v>
      </c>
      <c r="U46" s="386">
        <f>ROUND(U45/E45,3)</f>
        <v>0.159</v>
      </c>
      <c r="V46" s="390">
        <f>ROUND(V45/E45,3)</f>
        <v>0.20899999999999999</v>
      </c>
      <c r="W46" s="389">
        <f>ROUND(W45/E45,3)</f>
        <v>7.0000000000000001E-3</v>
      </c>
      <c r="X46" s="383">
        <f>ROUND(X45/E45,3)</f>
        <v>5.0000000000000001E-3</v>
      </c>
      <c r="Y46" s="409">
        <f>ROUND(Y45/E45,3)</f>
        <v>2E-3</v>
      </c>
      <c r="Z46" s="392">
        <f>ROUND(Z45/E45,3)</f>
        <v>0.12</v>
      </c>
      <c r="AA46" s="383">
        <f>ROUND(AA45/E45,3)</f>
        <v>7.1999999999999995E-2</v>
      </c>
      <c r="AB46" s="409">
        <f>ROUND(AB45/E45,3)</f>
        <v>4.8000000000000001E-2</v>
      </c>
      <c r="AC46" s="171"/>
    </row>
    <row r="47" spans="2:29" ht="12.9" customHeight="1" x14ac:dyDescent="0.2">
      <c r="B47" s="1504"/>
      <c r="C47" s="1513"/>
      <c r="D47" s="477"/>
      <c r="E47" s="440"/>
      <c r="F47" s="411">
        <f>ROUND(F45/F45,3)</f>
        <v>1</v>
      </c>
      <c r="G47" s="412">
        <f>ROUND(G45/G45,3)</f>
        <v>1</v>
      </c>
      <c r="H47" s="413"/>
      <c r="I47" s="414">
        <f>ROUND(I45/F45,3)</f>
        <v>0.47399999999999998</v>
      </c>
      <c r="J47" s="415">
        <f>ROUND(J45/G45,3)</f>
        <v>0.28599999999999998</v>
      </c>
      <c r="K47" s="416"/>
      <c r="L47" s="414">
        <f>ROUND(L45/F45,3)</f>
        <v>0.52600000000000002</v>
      </c>
      <c r="M47" s="417">
        <f>ROUND(M45/G45,3)</f>
        <v>0.71399999999999997</v>
      </c>
      <c r="N47" s="418"/>
      <c r="O47" s="414">
        <f>ROUND(O45/F45,3)</f>
        <v>0.39200000000000002</v>
      </c>
      <c r="P47" s="419">
        <f>ROUND(P45/G45,3)</f>
        <v>0.59599999999999997</v>
      </c>
      <c r="Q47" s="420"/>
      <c r="R47" s="414">
        <f>ROUND(R45/F45,3)</f>
        <v>0.11600000000000001</v>
      </c>
      <c r="S47" s="414">
        <f>ROUND(S45/G45,3)</f>
        <v>0.106</v>
      </c>
      <c r="T47" s="420"/>
      <c r="U47" s="414">
        <f>ROUND(U45/F45,3)</f>
        <v>0.27600000000000002</v>
      </c>
      <c r="V47" s="421">
        <f>ROUND(V45/G45,3)</f>
        <v>0.49</v>
      </c>
      <c r="W47" s="418"/>
      <c r="X47" s="411">
        <f>ROUND(X45/F45,3)</f>
        <v>8.9999999999999993E-3</v>
      </c>
      <c r="Y47" s="422">
        <f>ROUND(Y45/G45,3)</f>
        <v>4.0000000000000001E-3</v>
      </c>
      <c r="Z47" s="423"/>
      <c r="AA47" s="411">
        <f>ROUND(AA45/F45,3)</f>
        <v>0.125</v>
      </c>
      <c r="AB47" s="422">
        <f>ROUND(AB45/G45,3)</f>
        <v>0.114</v>
      </c>
      <c r="AC47" s="171"/>
    </row>
    <row r="48" spans="2:29" ht="12.9" customHeight="1" x14ac:dyDescent="0.2">
      <c r="B48" s="1504"/>
      <c r="C48" s="1513" t="s">
        <v>195</v>
      </c>
      <c r="D48" s="342">
        <v>33</v>
      </c>
      <c r="E48" s="47">
        <f>F48+G48</f>
        <v>879</v>
      </c>
      <c r="F48" s="47">
        <f>I48+L48</f>
        <v>378</v>
      </c>
      <c r="G48" s="176">
        <f>J48+M48</f>
        <v>501</v>
      </c>
      <c r="H48" s="190">
        <f>'表3-2'!H48+'表3-3'!H48</f>
        <v>261</v>
      </c>
      <c r="I48" s="123">
        <f>'表3-2'!I48+'表3-3'!I48</f>
        <v>177</v>
      </c>
      <c r="J48" s="191">
        <f>'表3-2'!J48+'表3-3'!J48</f>
        <v>84</v>
      </c>
      <c r="K48" s="196">
        <f>L48+M48</f>
        <v>618</v>
      </c>
      <c r="L48" s="110">
        <f>O48+AA48+X48</f>
        <v>201</v>
      </c>
      <c r="M48" s="124">
        <f>P48+AB48+Y48</f>
        <v>417</v>
      </c>
      <c r="N48" s="109">
        <f>O48+P48</f>
        <v>386</v>
      </c>
      <c r="O48" s="110">
        <f>R48+U48</f>
        <v>107</v>
      </c>
      <c r="P48" s="111">
        <f>S48+V48</f>
        <v>279</v>
      </c>
      <c r="Q48" s="123">
        <f>'表3-2'!Q48+'表3-3'!Q48</f>
        <v>111</v>
      </c>
      <c r="R48" s="123">
        <f>'表3-2'!R48+'表3-3'!R48</f>
        <v>34</v>
      </c>
      <c r="S48" s="123">
        <f>'表3-2'!S48+'表3-3'!S48</f>
        <v>77</v>
      </c>
      <c r="T48" s="123">
        <f>'表3-2'!T48+'表3-3'!T48</f>
        <v>275</v>
      </c>
      <c r="U48" s="123">
        <f>'表3-2'!U48+'表3-3'!U48</f>
        <v>73</v>
      </c>
      <c r="V48" s="123">
        <f>'表3-2'!V48+'表3-3'!V48</f>
        <v>202</v>
      </c>
      <c r="W48" s="125">
        <f>'表3-2'!W48+'表3-3'!W48</f>
        <v>13</v>
      </c>
      <c r="X48" s="48">
        <f>'表3-2'!X48+'表3-3'!X48</f>
        <v>12</v>
      </c>
      <c r="Y48" s="296">
        <f>'表3-2'!Y48+'表3-3'!Y48</f>
        <v>1</v>
      </c>
      <c r="Z48" s="125">
        <f>'表3-2'!Z48+'表3-3'!Z48</f>
        <v>219</v>
      </c>
      <c r="AA48" s="48">
        <f>'表3-2'!AA48+'表3-3'!AA48</f>
        <v>82</v>
      </c>
      <c r="AB48" s="296">
        <f>'表3-2'!AB48+'表3-3'!AB48</f>
        <v>137</v>
      </c>
      <c r="AC48" s="170"/>
    </row>
    <row r="49" spans="2:29" ht="12.9" customHeight="1" x14ac:dyDescent="0.2">
      <c r="B49" s="1504"/>
      <c r="C49" s="1514"/>
      <c r="D49" s="468"/>
      <c r="E49" s="383"/>
      <c r="F49" s="383">
        <f>ROUND(F48/E48,3)</f>
        <v>0.43</v>
      </c>
      <c r="G49" s="384">
        <f>ROUND(G48/E48,3)</f>
        <v>0.56999999999999995</v>
      </c>
      <c r="H49" s="385">
        <f>ROUND(H48/E48,3)</f>
        <v>0.29699999999999999</v>
      </c>
      <c r="I49" s="386">
        <f>ROUND(I48/E48,3)</f>
        <v>0.20100000000000001</v>
      </c>
      <c r="J49" s="387">
        <f>ROUND(J48/E48,3)</f>
        <v>9.6000000000000002E-2</v>
      </c>
      <c r="K49" s="407">
        <f>ROUND(K48/E48,3)</f>
        <v>0.70299999999999996</v>
      </c>
      <c r="L49" s="386">
        <f>ROUND(L48/E48,3)</f>
        <v>0.22900000000000001</v>
      </c>
      <c r="M49" s="388">
        <f>ROUND(M48/E48,3)</f>
        <v>0.47399999999999998</v>
      </c>
      <c r="N49" s="389">
        <f>ROUND(N48/E48,3)</f>
        <v>0.439</v>
      </c>
      <c r="O49" s="386">
        <f>ROUND(O48/E48,3)</f>
        <v>0.122</v>
      </c>
      <c r="P49" s="408">
        <f>ROUND(P48/E48,3)</f>
        <v>0.317</v>
      </c>
      <c r="Q49" s="386">
        <f>ROUND(Q48/E48,3)</f>
        <v>0.126</v>
      </c>
      <c r="R49" s="386">
        <f>ROUND(R48/E48,3)</f>
        <v>3.9E-2</v>
      </c>
      <c r="S49" s="386">
        <f>ROUND(S48/E48,3)</f>
        <v>8.7999999999999995E-2</v>
      </c>
      <c r="T49" s="386">
        <f>ROUND(T48/E48,3)</f>
        <v>0.313</v>
      </c>
      <c r="U49" s="386">
        <f>ROUND(U48/E48,3)</f>
        <v>8.3000000000000004E-2</v>
      </c>
      <c r="V49" s="390">
        <f>ROUND(V48/E48,3)</f>
        <v>0.23</v>
      </c>
      <c r="W49" s="389">
        <f>ROUND(W48/E48,3)</f>
        <v>1.4999999999999999E-2</v>
      </c>
      <c r="X49" s="383">
        <f>ROUND(X48/E48,3)</f>
        <v>1.4E-2</v>
      </c>
      <c r="Y49" s="409">
        <f>ROUND(Y48/E48,3)</f>
        <v>1E-3</v>
      </c>
      <c r="Z49" s="392">
        <f>ROUND(Z48/E48,3)</f>
        <v>0.249</v>
      </c>
      <c r="AA49" s="383">
        <f>ROUND(AA48/E48,3)</f>
        <v>9.2999999999999999E-2</v>
      </c>
      <c r="AB49" s="409">
        <f>ROUND(AB48/E48,3)</f>
        <v>0.156</v>
      </c>
      <c r="AC49" s="171"/>
    </row>
    <row r="50" spans="2:29" ht="12.9" customHeight="1" x14ac:dyDescent="0.2">
      <c r="B50" s="1504"/>
      <c r="C50" s="1514"/>
      <c r="D50" s="477"/>
      <c r="E50" s="440"/>
      <c r="F50" s="411">
        <f>ROUND(F48/F48,3)</f>
        <v>1</v>
      </c>
      <c r="G50" s="412">
        <f>ROUND(G48/G48,3)</f>
        <v>1</v>
      </c>
      <c r="H50" s="413"/>
      <c r="I50" s="414">
        <f>ROUND(I48/F48,3)</f>
        <v>0.46800000000000003</v>
      </c>
      <c r="J50" s="415">
        <f>ROUND(J48/G48,3)</f>
        <v>0.16800000000000001</v>
      </c>
      <c r="K50" s="416"/>
      <c r="L50" s="414">
        <f>ROUND(L48/F48,3)</f>
        <v>0.53200000000000003</v>
      </c>
      <c r="M50" s="417">
        <f>ROUND(M48/G48,3)</f>
        <v>0.83199999999999996</v>
      </c>
      <c r="N50" s="418"/>
      <c r="O50" s="414">
        <f>ROUND(O48/F48,3)</f>
        <v>0.28299999999999997</v>
      </c>
      <c r="P50" s="419">
        <f>ROUND(P48/G48,3)</f>
        <v>0.55700000000000005</v>
      </c>
      <c r="Q50" s="420"/>
      <c r="R50" s="414">
        <f>ROUND(R48/F48,3)</f>
        <v>0.09</v>
      </c>
      <c r="S50" s="414">
        <f>ROUND(S48/G48,3)</f>
        <v>0.154</v>
      </c>
      <c r="T50" s="420"/>
      <c r="U50" s="414">
        <f>ROUND(U48/F48,3)</f>
        <v>0.193</v>
      </c>
      <c r="V50" s="421">
        <f>ROUND(V48/G48,3)</f>
        <v>0.40300000000000002</v>
      </c>
      <c r="W50" s="418"/>
      <c r="X50" s="411">
        <f>ROUND(X48/F48,3)</f>
        <v>3.2000000000000001E-2</v>
      </c>
      <c r="Y50" s="422">
        <f>ROUND(Y48/G48,3)</f>
        <v>2E-3</v>
      </c>
      <c r="Z50" s="423"/>
      <c r="AA50" s="411">
        <f>ROUND(AA48/F48,3)</f>
        <v>0.217</v>
      </c>
      <c r="AB50" s="422">
        <f>ROUND(AB48/G48,3)</f>
        <v>0.27300000000000002</v>
      </c>
      <c r="AC50" s="171"/>
    </row>
    <row r="51" spans="2:29" ht="12.9" customHeight="1" x14ac:dyDescent="0.2">
      <c r="B51" s="1504"/>
      <c r="C51" s="1513" t="s">
        <v>196</v>
      </c>
      <c r="D51" s="342">
        <v>30</v>
      </c>
      <c r="E51" s="48">
        <f>F51+G51</f>
        <v>2622</v>
      </c>
      <c r="F51" s="47">
        <f>I51+L51</f>
        <v>1461</v>
      </c>
      <c r="G51" s="176">
        <f>J51+M51</f>
        <v>1161</v>
      </c>
      <c r="H51" s="190">
        <f>'表3-2'!H51+'表3-3'!H51</f>
        <v>756</v>
      </c>
      <c r="I51" s="123">
        <f>'表3-2'!I51+'表3-3'!I51</f>
        <v>523</v>
      </c>
      <c r="J51" s="191">
        <f>'表3-2'!J51+'表3-3'!J51</f>
        <v>233</v>
      </c>
      <c r="K51" s="201">
        <f>L51+M51</f>
        <v>1866</v>
      </c>
      <c r="L51" s="110">
        <f>O51+AA51+X51</f>
        <v>938</v>
      </c>
      <c r="M51" s="124">
        <f>P51+AB51+Y51</f>
        <v>928</v>
      </c>
      <c r="N51" s="125">
        <f>O51+P51</f>
        <v>1358</v>
      </c>
      <c r="O51" s="123">
        <f>R51+U51</f>
        <v>628</v>
      </c>
      <c r="P51" s="126">
        <f>S51+V51</f>
        <v>730</v>
      </c>
      <c r="Q51" s="123">
        <f>'表3-2'!Q51+'表3-3'!Q51</f>
        <v>765</v>
      </c>
      <c r="R51" s="123">
        <f>'表3-2'!R51+'表3-3'!R51</f>
        <v>422</v>
      </c>
      <c r="S51" s="123">
        <f>'表3-2'!S51+'表3-3'!S51</f>
        <v>343</v>
      </c>
      <c r="T51" s="123">
        <f>'表3-2'!T51+'表3-3'!T51</f>
        <v>593</v>
      </c>
      <c r="U51" s="123">
        <f>'表3-2'!U51+'表3-3'!U51</f>
        <v>206</v>
      </c>
      <c r="V51" s="123">
        <f>'表3-2'!V51+'表3-3'!V51</f>
        <v>387</v>
      </c>
      <c r="W51" s="125">
        <f>'表3-2'!W51+'表3-3'!W51</f>
        <v>30</v>
      </c>
      <c r="X51" s="48">
        <f>'表3-2'!X51+'表3-3'!X51</f>
        <v>9</v>
      </c>
      <c r="Y51" s="296">
        <f>'表3-2'!Y51+'表3-3'!Y51</f>
        <v>21</v>
      </c>
      <c r="Z51" s="125">
        <f>'表3-2'!Z51+'表3-3'!Z51</f>
        <v>478</v>
      </c>
      <c r="AA51" s="48">
        <f>'表3-2'!AA51+'表3-3'!AA51</f>
        <v>301</v>
      </c>
      <c r="AB51" s="296">
        <f>'表3-2'!AB51+'表3-3'!AB51</f>
        <v>177</v>
      </c>
      <c r="AC51" s="170"/>
    </row>
    <row r="52" spans="2:29" ht="12.9" customHeight="1" x14ac:dyDescent="0.2">
      <c r="B52" s="1504"/>
      <c r="C52" s="1514"/>
      <c r="D52" s="468"/>
      <c r="E52" s="383"/>
      <c r="F52" s="383">
        <f>ROUND(F51/E51,3)</f>
        <v>0.55700000000000005</v>
      </c>
      <c r="G52" s="384">
        <f>ROUND(G51/E51,3)</f>
        <v>0.443</v>
      </c>
      <c r="H52" s="385">
        <f>ROUND(H51/E51,3)</f>
        <v>0.28799999999999998</v>
      </c>
      <c r="I52" s="386">
        <f>ROUND(I51/E51,3)</f>
        <v>0.19900000000000001</v>
      </c>
      <c r="J52" s="387">
        <f>ROUND(J51/E51,3)</f>
        <v>8.8999999999999996E-2</v>
      </c>
      <c r="K52" s="407">
        <f>ROUND(K51/E51,3)</f>
        <v>0.71199999999999997</v>
      </c>
      <c r="L52" s="386">
        <f>ROUND(L51/E51,3)</f>
        <v>0.35799999999999998</v>
      </c>
      <c r="M52" s="388">
        <f>ROUND(M51/E51,3)</f>
        <v>0.35399999999999998</v>
      </c>
      <c r="N52" s="389">
        <f>ROUND(N51/E51,3)</f>
        <v>0.51800000000000002</v>
      </c>
      <c r="O52" s="386">
        <f>ROUND(O51/E51,3)</f>
        <v>0.24</v>
      </c>
      <c r="P52" s="408">
        <f>ROUND(P51/E51,3)</f>
        <v>0.27800000000000002</v>
      </c>
      <c r="Q52" s="386">
        <f>ROUND(Q51/E51,3)</f>
        <v>0.29199999999999998</v>
      </c>
      <c r="R52" s="386">
        <f>ROUND(R51/E51,3)</f>
        <v>0.161</v>
      </c>
      <c r="S52" s="386">
        <f>ROUND(S51/E51,3)</f>
        <v>0.13100000000000001</v>
      </c>
      <c r="T52" s="386">
        <f>ROUND(T51/E51,3)</f>
        <v>0.22600000000000001</v>
      </c>
      <c r="U52" s="386">
        <f>ROUND(U51/E51,3)</f>
        <v>7.9000000000000001E-2</v>
      </c>
      <c r="V52" s="390">
        <f>ROUND(V51/E51,3)</f>
        <v>0.14799999999999999</v>
      </c>
      <c r="W52" s="389">
        <f>ROUND(W51/E51,3)</f>
        <v>1.0999999999999999E-2</v>
      </c>
      <c r="X52" s="383">
        <f>ROUND(X51/E51,3)</f>
        <v>3.0000000000000001E-3</v>
      </c>
      <c r="Y52" s="409">
        <f>ROUND(Y51/E51,3)</f>
        <v>8.0000000000000002E-3</v>
      </c>
      <c r="Z52" s="392">
        <f>ROUND(Z51/E51,3)</f>
        <v>0.182</v>
      </c>
      <c r="AA52" s="383">
        <f>ROUND(AA51/E51,3)</f>
        <v>0.115</v>
      </c>
      <c r="AB52" s="409">
        <f>ROUND(AB51/E51,3)</f>
        <v>6.8000000000000005E-2</v>
      </c>
      <c r="AC52" s="171"/>
    </row>
    <row r="53" spans="2:29" ht="12.9" customHeight="1" thickBot="1" x14ac:dyDescent="0.25">
      <c r="B53" s="1504"/>
      <c r="C53" s="1515"/>
      <c r="D53" s="478"/>
      <c r="E53" s="441"/>
      <c r="F53" s="426">
        <f>ROUND(F51/F51,3)</f>
        <v>1</v>
      </c>
      <c r="G53" s="427">
        <f>ROUND(G51/G51,3)</f>
        <v>1</v>
      </c>
      <c r="H53" s="428"/>
      <c r="I53" s="425">
        <f>ROUND(I51/F51,3)</f>
        <v>0.35799999999999998</v>
      </c>
      <c r="J53" s="429">
        <f>ROUND(J51/G51,3)</f>
        <v>0.20100000000000001</v>
      </c>
      <c r="K53" s="430"/>
      <c r="L53" s="425">
        <f>ROUND(L51/F51,3)</f>
        <v>0.64200000000000002</v>
      </c>
      <c r="M53" s="431">
        <f>ROUND(M51/G51,3)</f>
        <v>0.79900000000000004</v>
      </c>
      <c r="N53" s="432"/>
      <c r="O53" s="425">
        <f>ROUND(O51/F51,3)</f>
        <v>0.43</v>
      </c>
      <c r="P53" s="433">
        <f>ROUND(P51/G51,3)</f>
        <v>0.629</v>
      </c>
      <c r="Q53" s="434"/>
      <c r="R53" s="425">
        <f>ROUND(R51/F51,3)</f>
        <v>0.28899999999999998</v>
      </c>
      <c r="S53" s="425">
        <f>ROUND(S51/G51,3)</f>
        <v>0.29499999999999998</v>
      </c>
      <c r="T53" s="434"/>
      <c r="U53" s="425">
        <f>ROUND(U51/F51,3)</f>
        <v>0.14099999999999999</v>
      </c>
      <c r="V53" s="435">
        <f>ROUND(V51/G51,3)</f>
        <v>0.33300000000000002</v>
      </c>
      <c r="W53" s="432"/>
      <c r="X53" s="426">
        <f>ROUND(X51/F51,3)</f>
        <v>6.0000000000000001E-3</v>
      </c>
      <c r="Y53" s="436">
        <f>ROUND(Y51/G51,3)</f>
        <v>1.7999999999999999E-2</v>
      </c>
      <c r="Z53" s="437"/>
      <c r="AA53" s="426">
        <f>ROUND(AA51/F51,3)</f>
        <v>0.20599999999999999</v>
      </c>
      <c r="AB53" s="436">
        <f>ROUND(AB51/G51,3)</f>
        <v>0.152</v>
      </c>
      <c r="AC53" s="171"/>
    </row>
    <row r="54" spans="2:29" ht="12.9" customHeight="1" thickTop="1" x14ac:dyDescent="0.2">
      <c r="B54" s="1504"/>
      <c r="C54" s="44" t="s">
        <v>197</v>
      </c>
      <c r="D54" s="167">
        <f>D39+D42+D45+D48</f>
        <v>291</v>
      </c>
      <c r="E54" s="47">
        <f>E39+E42+E45+E48</f>
        <v>2767</v>
      </c>
      <c r="F54" s="47">
        <f t="shared" ref="F54:AB54" si="1">F39+F42+F45+F48</f>
        <v>1457</v>
      </c>
      <c r="G54" s="176">
        <f t="shared" si="1"/>
        <v>1310</v>
      </c>
      <c r="H54" s="186">
        <f t="shared" si="1"/>
        <v>1051</v>
      </c>
      <c r="I54" s="110">
        <f>I39+I42+I45+I48</f>
        <v>730</v>
      </c>
      <c r="J54" s="187">
        <f t="shared" si="1"/>
        <v>321</v>
      </c>
      <c r="K54" s="196">
        <f t="shared" si="1"/>
        <v>1716</v>
      </c>
      <c r="L54" s="110">
        <f t="shared" si="1"/>
        <v>727</v>
      </c>
      <c r="M54" s="113">
        <f t="shared" si="1"/>
        <v>989</v>
      </c>
      <c r="N54" s="109">
        <f t="shared" si="1"/>
        <v>1273</v>
      </c>
      <c r="O54" s="110">
        <f t="shared" si="1"/>
        <v>495</v>
      </c>
      <c r="P54" s="111">
        <f t="shared" si="1"/>
        <v>778</v>
      </c>
      <c r="Q54" s="110">
        <f t="shared" si="1"/>
        <v>284</v>
      </c>
      <c r="R54" s="110">
        <f t="shared" si="1"/>
        <v>133</v>
      </c>
      <c r="S54" s="110">
        <f>S39+S42+S45+S48</f>
        <v>151</v>
      </c>
      <c r="T54" s="110">
        <f t="shared" si="1"/>
        <v>989</v>
      </c>
      <c r="U54" s="110">
        <f t="shared" si="1"/>
        <v>362</v>
      </c>
      <c r="V54" s="224">
        <f t="shared" si="1"/>
        <v>627</v>
      </c>
      <c r="W54" s="109">
        <f t="shared" si="1"/>
        <v>27</v>
      </c>
      <c r="X54" s="47">
        <f t="shared" si="1"/>
        <v>21</v>
      </c>
      <c r="Y54" s="292">
        <f t="shared" si="1"/>
        <v>6</v>
      </c>
      <c r="Z54" s="299">
        <f t="shared" si="1"/>
        <v>416</v>
      </c>
      <c r="AA54" s="47">
        <f t="shared" si="1"/>
        <v>211</v>
      </c>
      <c r="AB54" s="292">
        <f t="shared" si="1"/>
        <v>205</v>
      </c>
      <c r="AC54" s="171"/>
    </row>
    <row r="55" spans="2:29" ht="12.9" customHeight="1" x14ac:dyDescent="0.2">
      <c r="B55" s="1504"/>
      <c r="C55" s="42" t="s">
        <v>198</v>
      </c>
      <c r="D55" s="468"/>
      <c r="E55" s="383"/>
      <c r="F55" s="383">
        <f>ROUND(F54/E54,3)</f>
        <v>0.52700000000000002</v>
      </c>
      <c r="G55" s="384">
        <f>ROUND(G54/E54,3)</f>
        <v>0.47299999999999998</v>
      </c>
      <c r="H55" s="385">
        <f>ROUND(H54/E54,3)</f>
        <v>0.38</v>
      </c>
      <c r="I55" s="386">
        <f>ROUND(I54/E54,3)</f>
        <v>0.26400000000000001</v>
      </c>
      <c r="J55" s="387">
        <f>ROUND(J54/E54,3)</f>
        <v>0.11600000000000001</v>
      </c>
      <c r="K55" s="407">
        <f>ROUND(K54/E54,3)</f>
        <v>0.62</v>
      </c>
      <c r="L55" s="386">
        <f>ROUND(L54/E54,3)</f>
        <v>0.26300000000000001</v>
      </c>
      <c r="M55" s="388">
        <f>ROUND(M54/E54,3)</f>
        <v>0.35699999999999998</v>
      </c>
      <c r="N55" s="389">
        <f>ROUND(N54/E54,3)</f>
        <v>0.46</v>
      </c>
      <c r="O55" s="386">
        <f>ROUND(O54/E54,3)</f>
        <v>0.17899999999999999</v>
      </c>
      <c r="P55" s="408">
        <f>ROUND(P54/E54,3)</f>
        <v>0.28100000000000003</v>
      </c>
      <c r="Q55" s="386">
        <f>ROUND(Q54/E54,3)</f>
        <v>0.10299999999999999</v>
      </c>
      <c r="R55" s="386">
        <f>ROUND(R54/E54,3)</f>
        <v>4.8000000000000001E-2</v>
      </c>
      <c r="S55" s="386">
        <f>ROUND(S54/E54,3)</f>
        <v>5.5E-2</v>
      </c>
      <c r="T55" s="386">
        <f>ROUND(T54/E54,3)</f>
        <v>0.35699999999999998</v>
      </c>
      <c r="U55" s="386">
        <f>ROUND(U54/E54,3)</f>
        <v>0.13100000000000001</v>
      </c>
      <c r="V55" s="390">
        <f>ROUND(V54/E54,3)</f>
        <v>0.22700000000000001</v>
      </c>
      <c r="W55" s="389">
        <f>ROUND(W54/E54,3)</f>
        <v>0.01</v>
      </c>
      <c r="X55" s="383">
        <f>ROUND(X54/E54,3)</f>
        <v>8.0000000000000002E-3</v>
      </c>
      <c r="Y55" s="409">
        <f>ROUND(Y54/E54,3)</f>
        <v>2E-3</v>
      </c>
      <c r="Z55" s="392">
        <f>ROUND(Z54/E54,3)</f>
        <v>0.15</v>
      </c>
      <c r="AA55" s="383">
        <f>ROUND(AA54/E54,3)</f>
        <v>7.5999999999999998E-2</v>
      </c>
      <c r="AB55" s="409">
        <f>ROUND(AB54/E54,3)</f>
        <v>7.3999999999999996E-2</v>
      </c>
      <c r="AC55" s="171"/>
    </row>
    <row r="56" spans="2:29" ht="12.9" customHeight="1" x14ac:dyDescent="0.2">
      <c r="B56" s="1504"/>
      <c r="C56" s="6"/>
      <c r="D56" s="477"/>
      <c r="E56" s="440"/>
      <c r="F56" s="411">
        <f>ROUND(F54/F54,3)</f>
        <v>1</v>
      </c>
      <c r="G56" s="412">
        <f>ROUND(G54/G54,3)</f>
        <v>1</v>
      </c>
      <c r="H56" s="413"/>
      <c r="I56" s="414">
        <f>ROUND(I54/F54,3)</f>
        <v>0.501</v>
      </c>
      <c r="J56" s="415">
        <f>ROUND(J54/G54,3)</f>
        <v>0.245</v>
      </c>
      <c r="K56" s="416"/>
      <c r="L56" s="414">
        <f>ROUND(L54/F54,3)</f>
        <v>0.499</v>
      </c>
      <c r="M56" s="417">
        <f>ROUND(M54/G54,3)</f>
        <v>0.755</v>
      </c>
      <c r="N56" s="418"/>
      <c r="O56" s="414">
        <f>ROUND(O54/F54,3)</f>
        <v>0.34</v>
      </c>
      <c r="P56" s="419">
        <f>ROUND(P54/G54,3)</f>
        <v>0.59399999999999997</v>
      </c>
      <c r="Q56" s="420"/>
      <c r="R56" s="414">
        <f>ROUND(R54/F54,3)</f>
        <v>9.0999999999999998E-2</v>
      </c>
      <c r="S56" s="414">
        <f>ROUND(S54/G54,3)</f>
        <v>0.115</v>
      </c>
      <c r="T56" s="420"/>
      <c r="U56" s="414">
        <f>ROUND(U54/F54,3)</f>
        <v>0.248</v>
      </c>
      <c r="V56" s="421">
        <f>ROUND(V54/G54,3)</f>
        <v>0.47899999999999998</v>
      </c>
      <c r="W56" s="418"/>
      <c r="X56" s="411">
        <f>ROUND(X54/F54,3)</f>
        <v>1.4E-2</v>
      </c>
      <c r="Y56" s="422">
        <f>ROUND(Y54/G54,3)</f>
        <v>5.0000000000000001E-3</v>
      </c>
      <c r="Z56" s="423"/>
      <c r="AA56" s="411">
        <f>ROUND(AA54/F54,3)</f>
        <v>0.14499999999999999</v>
      </c>
      <c r="AB56" s="422">
        <f>ROUND(AB54/G54,3)</f>
        <v>0.156</v>
      </c>
      <c r="AC56" s="171"/>
    </row>
    <row r="57" spans="2:29" ht="12.9" customHeight="1" x14ac:dyDescent="0.2">
      <c r="B57" s="1504"/>
      <c r="C57" s="5" t="s">
        <v>197</v>
      </c>
      <c r="D57" s="167">
        <f>D42+D45+D48+D51</f>
        <v>150</v>
      </c>
      <c r="E57" s="47">
        <f t="shared" ref="E57:AB57" si="2">E42+E45+E48+E51</f>
        <v>4630</v>
      </c>
      <c r="F57" s="47">
        <f t="shared" si="2"/>
        <v>2456</v>
      </c>
      <c r="G57" s="176">
        <f t="shared" si="2"/>
        <v>2174</v>
      </c>
      <c r="H57" s="190">
        <f t="shared" si="2"/>
        <v>1426</v>
      </c>
      <c r="I57" s="123">
        <f>I42+I45+I48+I51</f>
        <v>981</v>
      </c>
      <c r="J57" s="191">
        <f t="shared" si="2"/>
        <v>445</v>
      </c>
      <c r="K57" s="201">
        <f t="shared" si="2"/>
        <v>3204</v>
      </c>
      <c r="L57" s="123">
        <f t="shared" si="2"/>
        <v>1475</v>
      </c>
      <c r="M57" s="124">
        <f t="shared" si="2"/>
        <v>1729</v>
      </c>
      <c r="N57" s="125">
        <f t="shared" si="2"/>
        <v>2349</v>
      </c>
      <c r="O57" s="123">
        <f t="shared" si="2"/>
        <v>1002</v>
      </c>
      <c r="P57" s="126">
        <f t="shared" si="2"/>
        <v>1347</v>
      </c>
      <c r="Q57" s="123">
        <f t="shared" si="2"/>
        <v>1010</v>
      </c>
      <c r="R57" s="123">
        <f t="shared" si="2"/>
        <v>531</v>
      </c>
      <c r="S57" s="123">
        <f t="shared" si="2"/>
        <v>479</v>
      </c>
      <c r="T57" s="123">
        <f t="shared" si="2"/>
        <v>1339</v>
      </c>
      <c r="U57" s="123">
        <f t="shared" si="2"/>
        <v>471</v>
      </c>
      <c r="V57" s="226">
        <f t="shared" si="2"/>
        <v>868</v>
      </c>
      <c r="W57" s="125">
        <f t="shared" si="2"/>
        <v>53</v>
      </c>
      <c r="X57" s="48">
        <f t="shared" si="2"/>
        <v>30</v>
      </c>
      <c r="Y57" s="296">
        <f t="shared" si="2"/>
        <v>23</v>
      </c>
      <c r="Z57" s="300">
        <f t="shared" si="2"/>
        <v>802</v>
      </c>
      <c r="AA57" s="48">
        <f t="shared" si="2"/>
        <v>443</v>
      </c>
      <c r="AB57" s="296">
        <f t="shared" si="2"/>
        <v>359</v>
      </c>
      <c r="AC57" s="171"/>
    </row>
    <row r="58" spans="2:29" ht="12.9" customHeight="1" x14ac:dyDescent="0.2">
      <c r="B58" s="1504"/>
      <c r="C58" s="42" t="s">
        <v>199</v>
      </c>
      <c r="D58" s="468"/>
      <c r="E58" s="383"/>
      <c r="F58" s="383">
        <f>ROUND(F57/E57,3)</f>
        <v>0.53</v>
      </c>
      <c r="G58" s="384">
        <f>ROUND(G57/E57,3)</f>
        <v>0.47</v>
      </c>
      <c r="H58" s="385">
        <f>ROUND(H57/E57,3)</f>
        <v>0.308</v>
      </c>
      <c r="I58" s="386">
        <f>ROUND(I57/E57,3)</f>
        <v>0.21199999999999999</v>
      </c>
      <c r="J58" s="387">
        <f>ROUND(J57/E57,3)</f>
        <v>9.6000000000000002E-2</v>
      </c>
      <c r="K58" s="407">
        <f>ROUND(K57/E57,3)</f>
        <v>0.69199999999999995</v>
      </c>
      <c r="L58" s="386">
        <f>ROUND(L57/E57,3)</f>
        <v>0.31900000000000001</v>
      </c>
      <c r="M58" s="388">
        <f>ROUND(M57/E57,3)</f>
        <v>0.373</v>
      </c>
      <c r="N58" s="389">
        <f>ROUND(N57/E57,3)</f>
        <v>0.50700000000000001</v>
      </c>
      <c r="O58" s="386">
        <f>ROUND(O57/E57,3)</f>
        <v>0.216</v>
      </c>
      <c r="P58" s="408">
        <f>ROUND(P57/E57,3)</f>
        <v>0.29099999999999998</v>
      </c>
      <c r="Q58" s="386">
        <f>ROUND(Q57/E57,3)</f>
        <v>0.218</v>
      </c>
      <c r="R58" s="386">
        <f>ROUND(R57/E57,3)</f>
        <v>0.115</v>
      </c>
      <c r="S58" s="386">
        <f>ROUND(S57/E57,3)</f>
        <v>0.10299999999999999</v>
      </c>
      <c r="T58" s="386">
        <f>ROUND(T57/E57,3)</f>
        <v>0.28899999999999998</v>
      </c>
      <c r="U58" s="386">
        <f>ROUND(U57/E57,3)</f>
        <v>0.10199999999999999</v>
      </c>
      <c r="V58" s="390">
        <f>ROUND(V57/E57,3)</f>
        <v>0.187</v>
      </c>
      <c r="W58" s="389">
        <f>ROUND(W57/E57,3)</f>
        <v>1.0999999999999999E-2</v>
      </c>
      <c r="X58" s="383">
        <f>ROUND(X57/E57,3)</f>
        <v>6.0000000000000001E-3</v>
      </c>
      <c r="Y58" s="409">
        <f>ROUND(Y57/E57,3)</f>
        <v>5.0000000000000001E-3</v>
      </c>
      <c r="Z58" s="392">
        <f>ROUND(Z57/E57,3)</f>
        <v>0.17299999999999999</v>
      </c>
      <c r="AA58" s="383">
        <f>ROUND(AA57/E57,3)</f>
        <v>9.6000000000000002E-2</v>
      </c>
      <c r="AB58" s="409">
        <f>ROUND(AB57/E57,3)</f>
        <v>7.8E-2</v>
      </c>
      <c r="AC58" s="171"/>
    </row>
    <row r="59" spans="2:29" ht="12.9" customHeight="1" thickBot="1" x14ac:dyDescent="0.25">
      <c r="B59" s="1510"/>
      <c r="C59" s="6"/>
      <c r="D59" s="1211"/>
      <c r="E59" s="1236"/>
      <c r="F59" s="1222">
        <f>ROUND(F57/F57,3)</f>
        <v>1</v>
      </c>
      <c r="G59" s="1223">
        <f>ROUND(G57/G57,3)</f>
        <v>1</v>
      </c>
      <c r="H59" s="1224"/>
      <c r="I59" s="1225">
        <f>ROUND(I57/F57,3)</f>
        <v>0.39900000000000002</v>
      </c>
      <c r="J59" s="1226">
        <f>ROUND(J57/G57,3)</f>
        <v>0.20499999999999999</v>
      </c>
      <c r="K59" s="1227"/>
      <c r="L59" s="1225">
        <f>ROUND(L57/F57,3)</f>
        <v>0.60099999999999998</v>
      </c>
      <c r="M59" s="1228">
        <f>ROUND(M57/G57,3)</f>
        <v>0.79500000000000004</v>
      </c>
      <c r="N59" s="1229"/>
      <c r="O59" s="1225">
        <f>ROUND(O57/F57,3)</f>
        <v>0.40799999999999997</v>
      </c>
      <c r="P59" s="1230">
        <f>ROUND(P57/G57,3)</f>
        <v>0.62</v>
      </c>
      <c r="Q59" s="1231"/>
      <c r="R59" s="1225">
        <f>ROUND(R57/F57,3)</f>
        <v>0.216</v>
      </c>
      <c r="S59" s="1225">
        <f>ROUND(S57/G57,3)</f>
        <v>0.22</v>
      </c>
      <c r="T59" s="1231"/>
      <c r="U59" s="1225">
        <f>ROUND(U57/F57,3)</f>
        <v>0.192</v>
      </c>
      <c r="V59" s="1232">
        <f>ROUND(V57/G57,3)</f>
        <v>0.39900000000000002</v>
      </c>
      <c r="W59" s="1229"/>
      <c r="X59" s="1222">
        <f>ROUND(X57/F57,3)</f>
        <v>1.2E-2</v>
      </c>
      <c r="Y59" s="1233">
        <f>ROUND(Y57/G57,3)</f>
        <v>1.0999999999999999E-2</v>
      </c>
      <c r="Z59" s="1234"/>
      <c r="AA59" s="1222">
        <f>ROUND(AA57/F57,3)</f>
        <v>0.18</v>
      </c>
      <c r="AB59" s="1233">
        <f>ROUND(AB57/G57,3)</f>
        <v>0.16500000000000001</v>
      </c>
      <c r="AC59" s="171"/>
    </row>
    <row r="60" spans="2:29" ht="15" customHeight="1" x14ac:dyDescent="0.2">
      <c r="E60" s="33"/>
      <c r="F60" s="33"/>
      <c r="G60" s="33"/>
      <c r="H60" s="127"/>
      <c r="I60" s="127"/>
      <c r="J60" s="127"/>
      <c r="K60" s="127"/>
      <c r="L60" s="127"/>
      <c r="M60" s="127"/>
      <c r="N60" s="127"/>
      <c r="O60" s="127"/>
      <c r="P60" s="127"/>
      <c r="Q60" s="127"/>
      <c r="R60" s="127"/>
      <c r="S60" s="127"/>
      <c r="T60" s="127"/>
      <c r="U60" s="127"/>
      <c r="V60" s="127"/>
      <c r="W60" s="127"/>
      <c r="X60" s="33"/>
      <c r="Y60" s="33"/>
      <c r="Z60" s="127"/>
      <c r="AA60" s="33"/>
      <c r="AB60" s="33"/>
      <c r="AC60" s="33"/>
    </row>
    <row r="61" spans="2:29" x14ac:dyDescent="0.2">
      <c r="B61" s="1" t="s">
        <v>235</v>
      </c>
      <c r="D61" s="7">
        <f>D36+D39+D42+D45+D48+D51</f>
        <v>427</v>
      </c>
      <c r="E61" s="7">
        <f>E36+E39+E42+E45+E48+E51</f>
        <v>5631</v>
      </c>
      <c r="F61" s="7">
        <f t="shared" ref="F61:AB61" si="3">F36+F39+F42+F45+F48+F51</f>
        <v>3024</v>
      </c>
      <c r="G61" s="7">
        <f t="shared" si="3"/>
        <v>2607</v>
      </c>
      <c r="H61" s="7">
        <f>H36+H39+H42+H45+H48+H51</f>
        <v>1910</v>
      </c>
      <c r="I61" s="7">
        <f>I36+I39+I42+I45+I48+I51</f>
        <v>1309</v>
      </c>
      <c r="J61" s="7">
        <f t="shared" si="3"/>
        <v>601</v>
      </c>
      <c r="K61" s="7">
        <f t="shared" si="3"/>
        <v>3721</v>
      </c>
      <c r="L61" s="7">
        <f t="shared" si="3"/>
        <v>1715</v>
      </c>
      <c r="M61" s="7">
        <f t="shared" si="3"/>
        <v>2006</v>
      </c>
      <c r="N61" s="7">
        <f t="shared" si="3"/>
        <v>2743</v>
      </c>
      <c r="O61" s="7">
        <f t="shared" si="3"/>
        <v>1157</v>
      </c>
      <c r="P61" s="7">
        <f t="shared" si="3"/>
        <v>1586</v>
      </c>
      <c r="Q61" s="7">
        <f t="shared" si="3"/>
        <v>1076</v>
      </c>
      <c r="R61" s="7">
        <f t="shared" si="3"/>
        <v>560</v>
      </c>
      <c r="S61" s="7">
        <f>S36+S39+S42+S45+S48+S51</f>
        <v>516</v>
      </c>
      <c r="T61" s="7">
        <f t="shared" si="3"/>
        <v>1667</v>
      </c>
      <c r="U61" s="7">
        <f t="shared" si="3"/>
        <v>597</v>
      </c>
      <c r="V61" s="7">
        <f t="shared" si="3"/>
        <v>1070</v>
      </c>
      <c r="W61" s="7">
        <f>W36+W39+W42+W45+W48+W51</f>
        <v>59</v>
      </c>
      <c r="X61" s="7">
        <f t="shared" si="3"/>
        <v>30</v>
      </c>
      <c r="Y61" s="7">
        <f t="shared" si="3"/>
        <v>29</v>
      </c>
      <c r="Z61" s="7">
        <f t="shared" si="3"/>
        <v>919</v>
      </c>
      <c r="AA61" s="7">
        <f t="shared" si="3"/>
        <v>528</v>
      </c>
      <c r="AB61" s="1">
        <f t="shared" si="3"/>
        <v>391</v>
      </c>
    </row>
    <row r="62" spans="2:29" s="45" customFormat="1" x14ac:dyDescent="0.2">
      <c r="B62" s="45" t="s">
        <v>236</v>
      </c>
      <c r="E62" s="94"/>
      <c r="F62" s="94">
        <f>F61/E61</f>
        <v>0.53702717101758124</v>
      </c>
      <c r="G62" s="94">
        <f>G61/E61</f>
        <v>0.46297282898241876</v>
      </c>
      <c r="H62" s="94">
        <f>H61/E61</f>
        <v>0.33919374889007281</v>
      </c>
      <c r="I62" s="95">
        <f>I61/E61</f>
        <v>0.23246315041733262</v>
      </c>
      <c r="J62" s="95">
        <f>J61/E61</f>
        <v>0.10673059847274019</v>
      </c>
      <c r="K62" s="95">
        <f>K61/E61</f>
        <v>0.66080625110992719</v>
      </c>
      <c r="L62" s="94">
        <f>L61/E61</f>
        <v>0.30456402060024862</v>
      </c>
      <c r="M62" s="94">
        <f>M61/E61</f>
        <v>0.35624223050967857</v>
      </c>
      <c r="N62" s="94">
        <f>N61/E61</f>
        <v>0.48712484461019356</v>
      </c>
      <c r="O62" s="94">
        <f>O61/E61</f>
        <v>0.20546972118629017</v>
      </c>
      <c r="P62" s="94">
        <f>P61/E61</f>
        <v>0.28165512342390342</v>
      </c>
      <c r="Q62" s="95">
        <f>Q61/E61</f>
        <v>0.19108506481974782</v>
      </c>
      <c r="R62" s="95">
        <f>R61/E61</f>
        <v>9.94494761143669E-2</v>
      </c>
      <c r="S62" s="94">
        <f>S61/E61</f>
        <v>9.1635588705380924E-2</v>
      </c>
      <c r="T62" s="94">
        <f>T61/E61</f>
        <v>0.29603977979044577</v>
      </c>
      <c r="U62" s="94">
        <f>U61/E61</f>
        <v>0.10602024507192329</v>
      </c>
      <c r="V62" s="94">
        <f>V61/E61</f>
        <v>0.19001953471852245</v>
      </c>
      <c r="W62" s="94">
        <f>W61/E61</f>
        <v>1.047771266204937E-2</v>
      </c>
      <c r="X62" s="94">
        <f>X61/E61</f>
        <v>5.3276505061267982E-3</v>
      </c>
      <c r="Y62" s="95">
        <f>Y61/E61</f>
        <v>5.1500621559225713E-3</v>
      </c>
      <c r="Z62" s="95">
        <f>Z61/E61</f>
        <v>0.16320369383768424</v>
      </c>
      <c r="AA62" s="94">
        <f>AA61/E61</f>
        <v>9.3766648907831651E-2</v>
      </c>
      <c r="AB62" s="45">
        <f>AB61/E61</f>
        <v>6.9437044929852601E-2</v>
      </c>
    </row>
    <row r="63" spans="2:29" s="45" customFormat="1" x14ac:dyDescent="0.2">
      <c r="B63" s="45" t="s">
        <v>237</v>
      </c>
      <c r="D63" s="354"/>
      <c r="F63" s="45">
        <f>ROUND(F61/F61,3)</f>
        <v>1</v>
      </c>
      <c r="G63" s="45">
        <f>ROUND(G61/G61,3)</f>
        <v>1</v>
      </c>
      <c r="I63" s="354">
        <f>ROUND(I61/F61,3)</f>
        <v>0.433</v>
      </c>
      <c r="J63" s="354">
        <f>ROUND(J61/G61,3)</f>
        <v>0.23100000000000001</v>
      </c>
      <c r="K63" s="354"/>
      <c r="L63" s="354">
        <f>ROUND(L61/F61,3)</f>
        <v>0.56699999999999995</v>
      </c>
      <c r="M63" s="94">
        <f>ROUND(M61/G61,3)</f>
        <v>0.76900000000000002</v>
      </c>
      <c r="N63" s="94"/>
      <c r="O63" s="94">
        <f>ROUND(O61/F61,3)</f>
        <v>0.38300000000000001</v>
      </c>
      <c r="P63" s="94">
        <f>ROUND(P61/G61,3)</f>
        <v>0.60799999999999998</v>
      </c>
      <c r="Q63" s="94"/>
      <c r="R63" s="94">
        <f>ROUND(R61/F61,3)</f>
        <v>0.185</v>
      </c>
      <c r="S63" s="94">
        <f>ROUND(S61/G61,3)</f>
        <v>0.19800000000000001</v>
      </c>
      <c r="T63" s="354"/>
      <c r="U63" s="94">
        <f>ROUND(U61/F61,3)</f>
        <v>0.19700000000000001</v>
      </c>
      <c r="V63" s="94">
        <f>ROUND(V61/G61,3)</f>
        <v>0.41</v>
      </c>
      <c r="W63" s="94"/>
      <c r="X63" s="94">
        <f>ROUND(X61/F61,3)</f>
        <v>0.01</v>
      </c>
      <c r="Y63" s="94">
        <f>ROUND(Y61/G61,3)</f>
        <v>1.0999999999999999E-2</v>
      </c>
      <c r="Z63" s="94"/>
      <c r="AA63" s="94">
        <f>ROUND(AA61/F61,3)</f>
        <v>0.17499999999999999</v>
      </c>
      <c r="AB63" s="45">
        <f>ROUND(AB61/G61,3)</f>
        <v>0.15</v>
      </c>
    </row>
    <row r="64" spans="2:29" s="45" customFormat="1" x14ac:dyDescent="0.2">
      <c r="D64" s="354"/>
      <c r="I64" s="354"/>
      <c r="J64" s="354"/>
      <c r="K64" s="354"/>
      <c r="L64" s="354"/>
      <c r="M64" s="94"/>
      <c r="N64" s="94"/>
      <c r="O64" s="94"/>
      <c r="P64" s="94"/>
      <c r="Q64" s="94"/>
      <c r="R64" s="94"/>
      <c r="S64" s="94"/>
      <c r="T64" s="354"/>
      <c r="U64" s="94"/>
      <c r="V64" s="94"/>
      <c r="W64" s="94"/>
      <c r="X64" s="94"/>
      <c r="Y64" s="94"/>
      <c r="Z64" s="94"/>
      <c r="AA64" s="94"/>
    </row>
    <row r="65" spans="2:28" s="45" customFormat="1" x14ac:dyDescent="0.2">
      <c r="B65" s="45" t="s">
        <v>238</v>
      </c>
      <c r="D65" s="369">
        <f>D54+D51+D36</f>
        <v>427</v>
      </c>
      <c r="E65" s="369">
        <f t="shared" ref="E65:AB65" si="4">E54+E51+E36</f>
        <v>5631</v>
      </c>
      <c r="F65" s="369">
        <f t="shared" si="4"/>
        <v>3024</v>
      </c>
      <c r="G65" s="369">
        <f t="shared" si="4"/>
        <v>2607</v>
      </c>
      <c r="H65" s="369">
        <f t="shared" si="4"/>
        <v>1910</v>
      </c>
      <c r="I65" s="369">
        <f t="shared" si="4"/>
        <v>1309</v>
      </c>
      <c r="J65" s="369">
        <f t="shared" si="4"/>
        <v>601</v>
      </c>
      <c r="K65" s="369">
        <f t="shared" si="4"/>
        <v>3721</v>
      </c>
      <c r="L65" s="369">
        <f t="shared" si="4"/>
        <v>1715</v>
      </c>
      <c r="M65" s="369">
        <f t="shared" si="4"/>
        <v>2006</v>
      </c>
      <c r="N65" s="369">
        <f t="shared" si="4"/>
        <v>2743</v>
      </c>
      <c r="O65" s="369">
        <f t="shared" si="4"/>
        <v>1157</v>
      </c>
      <c r="P65" s="369">
        <f t="shared" si="4"/>
        <v>1586</v>
      </c>
      <c r="Q65" s="369">
        <f t="shared" si="4"/>
        <v>1076</v>
      </c>
      <c r="R65" s="369">
        <f t="shared" si="4"/>
        <v>560</v>
      </c>
      <c r="S65" s="369">
        <f t="shared" si="4"/>
        <v>516</v>
      </c>
      <c r="T65" s="369">
        <f t="shared" si="4"/>
        <v>1667</v>
      </c>
      <c r="U65" s="369">
        <f t="shared" si="4"/>
        <v>597</v>
      </c>
      <c r="V65" s="369">
        <f t="shared" si="4"/>
        <v>1070</v>
      </c>
      <c r="W65" s="369">
        <f t="shared" si="4"/>
        <v>59</v>
      </c>
      <c r="X65" s="369">
        <f t="shared" si="4"/>
        <v>30</v>
      </c>
      <c r="Y65" s="369">
        <f t="shared" si="4"/>
        <v>29</v>
      </c>
      <c r="Z65" s="369">
        <f t="shared" si="4"/>
        <v>919</v>
      </c>
      <c r="AA65" s="369">
        <f t="shared" si="4"/>
        <v>528</v>
      </c>
      <c r="AB65" s="369">
        <f t="shared" si="4"/>
        <v>391</v>
      </c>
    </row>
    <row r="66" spans="2:28" s="45" customFormat="1" x14ac:dyDescent="0.2">
      <c r="D66" s="369">
        <f>D57+D39+D36</f>
        <v>427</v>
      </c>
      <c r="E66" s="369">
        <f t="shared" ref="E66:AB66" si="5">E57+E39+E36</f>
        <v>5631</v>
      </c>
      <c r="F66" s="369">
        <f t="shared" si="5"/>
        <v>3024</v>
      </c>
      <c r="G66" s="369">
        <f t="shared" si="5"/>
        <v>2607</v>
      </c>
      <c r="H66" s="369">
        <f t="shared" si="5"/>
        <v>1910</v>
      </c>
      <c r="I66" s="369">
        <f t="shared" si="5"/>
        <v>1309</v>
      </c>
      <c r="J66" s="369">
        <f t="shared" si="5"/>
        <v>601</v>
      </c>
      <c r="K66" s="369">
        <f t="shared" si="5"/>
        <v>3721</v>
      </c>
      <c r="L66" s="369">
        <f t="shared" si="5"/>
        <v>1715</v>
      </c>
      <c r="M66" s="369">
        <f t="shared" si="5"/>
        <v>2006</v>
      </c>
      <c r="N66" s="369">
        <f t="shared" si="5"/>
        <v>2743</v>
      </c>
      <c r="O66" s="369">
        <f t="shared" si="5"/>
        <v>1157</v>
      </c>
      <c r="P66" s="369">
        <f t="shared" si="5"/>
        <v>1586</v>
      </c>
      <c r="Q66" s="369">
        <f t="shared" si="5"/>
        <v>1076</v>
      </c>
      <c r="R66" s="369">
        <f t="shared" si="5"/>
        <v>560</v>
      </c>
      <c r="S66" s="369">
        <f t="shared" si="5"/>
        <v>516</v>
      </c>
      <c r="T66" s="369">
        <f t="shared" si="5"/>
        <v>1667</v>
      </c>
      <c r="U66" s="369">
        <f t="shared" si="5"/>
        <v>597</v>
      </c>
      <c r="V66" s="369">
        <f t="shared" si="5"/>
        <v>1070</v>
      </c>
      <c r="W66" s="369">
        <f t="shared" si="5"/>
        <v>59</v>
      </c>
      <c r="X66" s="369">
        <f t="shared" si="5"/>
        <v>30</v>
      </c>
      <c r="Y66" s="369">
        <f t="shared" si="5"/>
        <v>29</v>
      </c>
      <c r="Z66" s="369">
        <f t="shared" si="5"/>
        <v>919</v>
      </c>
      <c r="AA66" s="369">
        <f t="shared" si="5"/>
        <v>528</v>
      </c>
      <c r="AB66" s="369">
        <f t="shared" si="5"/>
        <v>391</v>
      </c>
    </row>
    <row r="67" spans="2:28" x14ac:dyDescent="0.2">
      <c r="D67" s="2"/>
      <c r="E67" s="1"/>
      <c r="H67" s="1"/>
      <c r="I67" s="2"/>
      <c r="J67" s="2"/>
      <c r="K67" s="2"/>
      <c r="L67" s="2"/>
      <c r="M67" s="94"/>
      <c r="N67" s="94"/>
      <c r="O67" s="94"/>
      <c r="P67" s="94"/>
      <c r="Q67" s="94"/>
      <c r="R67" s="94"/>
      <c r="S67" s="94"/>
      <c r="T67" s="2"/>
      <c r="U67" s="94"/>
      <c r="V67" s="94"/>
      <c r="W67" s="94"/>
      <c r="X67" s="94"/>
      <c r="Y67" s="94"/>
      <c r="Z67" s="94"/>
      <c r="AA67" s="94"/>
    </row>
    <row r="68" spans="2:28" s="357" customFormat="1" x14ac:dyDescent="0.2">
      <c r="B68" s="371" t="s">
        <v>239</v>
      </c>
      <c r="C68" s="371"/>
      <c r="D68" s="372">
        <f>D15-D61</f>
        <v>0</v>
      </c>
      <c r="F68" s="372">
        <f>F15-F61</f>
        <v>0</v>
      </c>
      <c r="G68" s="372">
        <f>G15-G61</f>
        <v>0</v>
      </c>
      <c r="H68" s="372">
        <f t="shared" ref="G68:AB70" si="6">H15-H61</f>
        <v>0</v>
      </c>
      <c r="I68" s="372">
        <f t="shared" si="6"/>
        <v>0</v>
      </c>
      <c r="J68" s="372">
        <f t="shared" si="6"/>
        <v>0</v>
      </c>
      <c r="K68" s="372">
        <f>K15-K61</f>
        <v>0</v>
      </c>
      <c r="L68" s="372">
        <f t="shared" si="6"/>
        <v>0</v>
      </c>
      <c r="M68" s="372">
        <f t="shared" si="6"/>
        <v>0</v>
      </c>
      <c r="N68" s="372">
        <f t="shared" si="6"/>
        <v>0</v>
      </c>
      <c r="O68" s="372">
        <f t="shared" si="6"/>
        <v>0</v>
      </c>
      <c r="P68" s="372">
        <f t="shared" si="6"/>
        <v>0</v>
      </c>
      <c r="Q68" s="372">
        <f>Q15-Q61</f>
        <v>0</v>
      </c>
      <c r="R68" s="372">
        <f t="shared" si="6"/>
        <v>0</v>
      </c>
      <c r="S68" s="372">
        <f>S15-S61</f>
        <v>0</v>
      </c>
      <c r="T68" s="372">
        <f t="shared" si="6"/>
        <v>0</v>
      </c>
      <c r="U68" s="372">
        <f t="shared" si="6"/>
        <v>0</v>
      </c>
      <c r="V68" s="372">
        <f t="shared" si="6"/>
        <v>0</v>
      </c>
      <c r="W68" s="372">
        <f>W15-W61</f>
        <v>0</v>
      </c>
      <c r="X68" s="372">
        <f t="shared" si="6"/>
        <v>0</v>
      </c>
      <c r="Y68" s="372">
        <f t="shared" si="6"/>
        <v>0</v>
      </c>
      <c r="Z68" s="372">
        <f t="shared" si="6"/>
        <v>0</v>
      </c>
      <c r="AA68" s="372">
        <f t="shared" si="6"/>
        <v>0</v>
      </c>
      <c r="AB68" s="371">
        <f t="shared" si="6"/>
        <v>0</v>
      </c>
    </row>
    <row r="69" spans="2:28" s="357" customFormat="1" x14ac:dyDescent="0.2">
      <c r="B69" s="371"/>
      <c r="C69" s="371"/>
      <c r="D69" s="372"/>
      <c r="E69" s="372">
        <f>E15-E61</f>
        <v>0</v>
      </c>
      <c r="F69" s="372">
        <f>F16-F62</f>
        <v>-2.7171017581206769E-5</v>
      </c>
      <c r="G69" s="372">
        <f>G16-G62</f>
        <v>2.717101758126228E-5</v>
      </c>
      <c r="H69" s="372">
        <f>H16-H62</f>
        <v>-1.9374889007278684E-4</v>
      </c>
      <c r="I69" s="372">
        <f>I16-I62</f>
        <v>-4.6315041733260842E-4</v>
      </c>
      <c r="J69" s="372">
        <f t="shared" si="6"/>
        <v>2.694015272598077E-4</v>
      </c>
      <c r="K69" s="372">
        <f t="shared" si="6"/>
        <v>1.9374889007284235E-4</v>
      </c>
      <c r="L69" s="372">
        <f t="shared" si="6"/>
        <v>4.359793997513739E-4</v>
      </c>
      <c r="M69" s="372">
        <f t="shared" si="6"/>
        <v>-2.4223050967858706E-4</v>
      </c>
      <c r="N69" s="372">
        <f t="shared" si="6"/>
        <v>-1.2484461019357518E-4</v>
      </c>
      <c r="O69" s="372">
        <f t="shared" si="6"/>
        <v>-4.69721186290184E-4</v>
      </c>
      <c r="P69" s="372">
        <f t="shared" si="6"/>
        <v>3.4487657609655331E-4</v>
      </c>
      <c r="Q69" s="372">
        <f t="shared" si="6"/>
        <v>-8.5064819747820986E-5</v>
      </c>
      <c r="R69" s="372">
        <f t="shared" si="6"/>
        <v>-4.4947611436689516E-4</v>
      </c>
      <c r="S69" s="372">
        <f t="shared" si="6"/>
        <v>3.6441129461907418E-4</v>
      </c>
      <c r="T69" s="372">
        <f>T16-T62</f>
        <v>-3.9779790445781948E-5</v>
      </c>
      <c r="U69" s="372">
        <f t="shared" si="6"/>
        <v>-2.0245071923288838E-5</v>
      </c>
      <c r="V69" s="372">
        <f t="shared" si="6"/>
        <v>-1.9534718522451477E-5</v>
      </c>
      <c r="W69" s="372">
        <f t="shared" si="6"/>
        <v>-4.7771266204937012E-4</v>
      </c>
      <c r="X69" s="372">
        <f t="shared" si="6"/>
        <v>-3.276505061267981E-4</v>
      </c>
      <c r="Y69" s="372">
        <f t="shared" si="6"/>
        <v>-1.5006215592257115E-4</v>
      </c>
      <c r="Z69" s="372">
        <f t="shared" si="6"/>
        <v>-2.0369383768423233E-4</v>
      </c>
      <c r="AA69" s="372">
        <f t="shared" si="6"/>
        <v>2.3335109216834904E-4</v>
      </c>
      <c r="AB69" s="371">
        <f>AB16-AB62</f>
        <v>-4.3704492985259524E-4</v>
      </c>
    </row>
    <row r="70" spans="2:28" s="357" customFormat="1" x14ac:dyDescent="0.2">
      <c r="B70" s="371"/>
      <c r="C70" s="371"/>
      <c r="D70" s="372"/>
      <c r="E70" s="372"/>
      <c r="F70" s="372">
        <f>F17-F63</f>
        <v>0</v>
      </c>
      <c r="G70" s="372">
        <f t="shared" si="6"/>
        <v>0</v>
      </c>
      <c r="H70" s="372"/>
      <c r="I70" s="372">
        <f>I17-I63</f>
        <v>0</v>
      </c>
      <c r="J70" s="372">
        <f t="shared" si="6"/>
        <v>0</v>
      </c>
      <c r="K70" s="372"/>
      <c r="L70" s="372">
        <f t="shared" si="6"/>
        <v>0</v>
      </c>
      <c r="M70" s="372">
        <f t="shared" si="6"/>
        <v>0</v>
      </c>
      <c r="N70" s="372"/>
      <c r="O70" s="372">
        <f t="shared" si="6"/>
        <v>0</v>
      </c>
      <c r="P70" s="372">
        <f t="shared" si="6"/>
        <v>0</v>
      </c>
      <c r="Q70" s="372"/>
      <c r="R70" s="372">
        <f t="shared" si="6"/>
        <v>0</v>
      </c>
      <c r="S70" s="372">
        <f t="shared" si="6"/>
        <v>0</v>
      </c>
      <c r="T70" s="372"/>
      <c r="U70" s="373">
        <f t="shared" si="6"/>
        <v>0</v>
      </c>
      <c r="V70" s="373">
        <f t="shared" si="6"/>
        <v>0</v>
      </c>
      <c r="W70" s="373"/>
      <c r="X70" s="373">
        <f t="shared" si="6"/>
        <v>0</v>
      </c>
      <c r="Y70" s="373">
        <f t="shared" si="6"/>
        <v>0</v>
      </c>
      <c r="Z70" s="373"/>
      <c r="AA70" s="373">
        <f>AA17-AA63</f>
        <v>0</v>
      </c>
      <c r="AB70" s="371">
        <f t="shared" si="6"/>
        <v>0</v>
      </c>
    </row>
    <row r="71" spans="2:28" x14ac:dyDescent="0.2">
      <c r="B71" s="371"/>
      <c r="C71" s="371"/>
      <c r="D71" s="371"/>
      <c r="E71" s="372"/>
      <c r="F71" s="371"/>
      <c r="G71" s="371"/>
      <c r="H71" s="374"/>
      <c r="I71" s="374"/>
      <c r="J71" s="374"/>
      <c r="K71" s="374"/>
      <c r="L71" s="374"/>
      <c r="M71" s="374"/>
      <c r="N71" s="375"/>
      <c r="O71" s="374"/>
      <c r="P71" s="374"/>
      <c r="Q71" s="374"/>
      <c r="R71" s="375"/>
      <c r="S71" s="375"/>
      <c r="T71" s="375"/>
      <c r="U71" s="374"/>
      <c r="V71" s="374"/>
      <c r="W71" s="375"/>
      <c r="X71" s="371"/>
      <c r="Y71" s="371"/>
      <c r="Z71" s="375"/>
      <c r="AA71" s="371"/>
      <c r="AB71" s="371"/>
    </row>
    <row r="72" spans="2:28" x14ac:dyDescent="0.2">
      <c r="B72" s="371"/>
      <c r="C72" s="371"/>
      <c r="D72" s="371">
        <f>D65-D61</f>
        <v>0</v>
      </c>
      <c r="E72" s="371">
        <f t="shared" ref="E72:AB72" si="7">E65-E61</f>
        <v>0</v>
      </c>
      <c r="F72" s="371">
        <f t="shared" si="7"/>
        <v>0</v>
      </c>
      <c r="G72" s="371">
        <f t="shared" si="7"/>
        <v>0</v>
      </c>
      <c r="H72" s="371">
        <f t="shared" si="7"/>
        <v>0</v>
      </c>
      <c r="I72" s="371">
        <f t="shared" si="7"/>
        <v>0</v>
      </c>
      <c r="J72" s="371">
        <f t="shared" si="7"/>
        <v>0</v>
      </c>
      <c r="K72" s="371">
        <f t="shared" si="7"/>
        <v>0</v>
      </c>
      <c r="L72" s="371">
        <f t="shared" si="7"/>
        <v>0</v>
      </c>
      <c r="M72" s="371">
        <f t="shared" si="7"/>
        <v>0</v>
      </c>
      <c r="N72" s="371">
        <f t="shared" si="7"/>
        <v>0</v>
      </c>
      <c r="O72" s="371">
        <f t="shared" si="7"/>
        <v>0</v>
      </c>
      <c r="P72" s="371">
        <f t="shared" si="7"/>
        <v>0</v>
      </c>
      <c r="Q72" s="371">
        <f t="shared" si="7"/>
        <v>0</v>
      </c>
      <c r="R72" s="371">
        <f t="shared" si="7"/>
        <v>0</v>
      </c>
      <c r="S72" s="371">
        <f t="shared" si="7"/>
        <v>0</v>
      </c>
      <c r="T72" s="371">
        <f t="shared" si="7"/>
        <v>0</v>
      </c>
      <c r="U72" s="371">
        <f t="shared" si="7"/>
        <v>0</v>
      </c>
      <c r="V72" s="371">
        <f t="shared" si="7"/>
        <v>0</v>
      </c>
      <c r="W72" s="371">
        <f t="shared" si="7"/>
        <v>0</v>
      </c>
      <c r="X72" s="371">
        <f t="shared" si="7"/>
        <v>0</v>
      </c>
      <c r="Y72" s="371">
        <f t="shared" si="7"/>
        <v>0</v>
      </c>
      <c r="Z72" s="371">
        <f t="shared" si="7"/>
        <v>0</v>
      </c>
      <c r="AA72" s="371">
        <f t="shared" si="7"/>
        <v>0</v>
      </c>
      <c r="AB72" s="371">
        <f t="shared" si="7"/>
        <v>0</v>
      </c>
    </row>
    <row r="73" spans="2:28" x14ac:dyDescent="0.2">
      <c r="B73" s="371"/>
      <c r="C73" s="371"/>
      <c r="D73" s="371">
        <f>D66-D61</f>
        <v>0</v>
      </c>
      <c r="E73" s="371">
        <f t="shared" ref="E73:AB73" si="8">E66-E61</f>
        <v>0</v>
      </c>
      <c r="F73" s="371">
        <f t="shared" si="8"/>
        <v>0</v>
      </c>
      <c r="G73" s="371">
        <f t="shared" si="8"/>
        <v>0</v>
      </c>
      <c r="H73" s="371">
        <f t="shared" si="8"/>
        <v>0</v>
      </c>
      <c r="I73" s="371">
        <f t="shared" si="8"/>
        <v>0</v>
      </c>
      <c r="J73" s="371">
        <f t="shared" si="8"/>
        <v>0</v>
      </c>
      <c r="K73" s="371">
        <f t="shared" si="8"/>
        <v>0</v>
      </c>
      <c r="L73" s="371">
        <f t="shared" si="8"/>
        <v>0</v>
      </c>
      <c r="M73" s="371">
        <f t="shared" si="8"/>
        <v>0</v>
      </c>
      <c r="N73" s="371">
        <f t="shared" si="8"/>
        <v>0</v>
      </c>
      <c r="O73" s="371">
        <f t="shared" si="8"/>
        <v>0</v>
      </c>
      <c r="P73" s="371">
        <f t="shared" si="8"/>
        <v>0</v>
      </c>
      <c r="Q73" s="371">
        <f t="shared" si="8"/>
        <v>0</v>
      </c>
      <c r="R73" s="371">
        <f t="shared" si="8"/>
        <v>0</v>
      </c>
      <c r="S73" s="371">
        <f t="shared" si="8"/>
        <v>0</v>
      </c>
      <c r="T73" s="371">
        <f t="shared" si="8"/>
        <v>0</v>
      </c>
      <c r="U73" s="371">
        <f t="shared" si="8"/>
        <v>0</v>
      </c>
      <c r="V73" s="371">
        <f t="shared" si="8"/>
        <v>0</v>
      </c>
      <c r="W73" s="371">
        <f t="shared" si="8"/>
        <v>0</v>
      </c>
      <c r="X73" s="371">
        <f t="shared" si="8"/>
        <v>0</v>
      </c>
      <c r="Y73" s="371">
        <f t="shared" si="8"/>
        <v>0</v>
      </c>
      <c r="Z73" s="371">
        <f t="shared" si="8"/>
        <v>0</v>
      </c>
      <c r="AA73" s="371">
        <f t="shared" si="8"/>
        <v>0</v>
      </c>
      <c r="AB73" s="371">
        <f t="shared" si="8"/>
        <v>0</v>
      </c>
    </row>
    <row r="340" spans="32:60" ht="20.399999999999999" x14ac:dyDescent="0.2">
      <c r="AF340" s="1" ph="1"/>
      <c r="AI340" s="1" ph="1"/>
      <c r="AO340" s="1" ph="1"/>
      <c r="AR340" s="1" ph="1"/>
      <c r="AV340" s="1" ph="1"/>
      <c r="AY340" s="1" ph="1"/>
      <c r="BA340" s="1" ph="1"/>
      <c r="BD340" s="1" ph="1"/>
      <c r="BE340" s="1" ph="1"/>
      <c r="BH340" s="1" ph="1"/>
    </row>
    <row r="351" spans="32:60" ht="20.399999999999999" x14ac:dyDescent="0.2">
      <c r="AF351" s="1" ph="1"/>
      <c r="AI351" s="1" ph="1"/>
      <c r="AO351" s="1" ph="1"/>
      <c r="AR351" s="1" ph="1"/>
      <c r="AV351" s="1" ph="1"/>
      <c r="AY351" s="1" ph="1"/>
      <c r="BA351" s="1" ph="1"/>
      <c r="BD351" s="1" ph="1"/>
      <c r="BE351" s="1" ph="1"/>
      <c r="BH351" s="1" ph="1"/>
    </row>
    <row r="365" spans="32:60" ht="20.399999999999999" x14ac:dyDescent="0.2">
      <c r="AF365" s="1" ph="1"/>
      <c r="AI365" s="1" ph="1"/>
      <c r="AO365" s="1" ph="1"/>
      <c r="AR365" s="1" ph="1"/>
      <c r="AV365" s="1" ph="1"/>
      <c r="AY365" s="1" ph="1"/>
      <c r="BA365" s="1" ph="1"/>
      <c r="BD365" s="1" ph="1"/>
      <c r="BE365" s="1" ph="1"/>
      <c r="BH365" s="1" ph="1"/>
    </row>
    <row r="404" spans="32:60" ht="20.399999999999999" x14ac:dyDescent="0.2">
      <c r="AF404" s="1" ph="1"/>
      <c r="AI404" s="1" ph="1"/>
      <c r="AO404" s="1" ph="1"/>
      <c r="AR404" s="1" ph="1"/>
      <c r="AV404" s="1" ph="1"/>
      <c r="AY404" s="1" ph="1"/>
      <c r="BA404" s="1" ph="1"/>
      <c r="BD404" s="1" ph="1"/>
      <c r="BE404" s="1" ph="1"/>
      <c r="BH404" s="1" ph="1"/>
    </row>
    <row r="415" spans="32:60" ht="20.399999999999999" x14ac:dyDescent="0.2">
      <c r="AF415" s="1" ph="1"/>
      <c r="AI415" s="1" ph="1"/>
      <c r="AO415" s="1" ph="1"/>
      <c r="AR415" s="1" ph="1"/>
      <c r="AV415" s="1" ph="1"/>
      <c r="AY415" s="1" ph="1"/>
      <c r="BA415" s="1" ph="1"/>
      <c r="BD415" s="1" ph="1"/>
      <c r="BE415" s="1" ph="1"/>
      <c r="BH415" s="1" ph="1"/>
    </row>
    <row r="429" spans="32:60" ht="20.399999999999999" x14ac:dyDescent="0.2">
      <c r="AF429" s="1" ph="1"/>
      <c r="AI429" s="1" ph="1"/>
      <c r="AO429" s="1" ph="1"/>
      <c r="AR429" s="1" ph="1"/>
      <c r="AV429" s="1" ph="1"/>
      <c r="AY429" s="1" ph="1"/>
      <c r="BA429" s="1" ph="1"/>
      <c r="BD429" s="1" ph="1"/>
      <c r="BE429" s="1" ph="1"/>
      <c r="BH429" s="1" ph="1"/>
    </row>
    <row r="430" spans="32:60" ht="20.399999999999999" x14ac:dyDescent="0.2">
      <c r="AF430" s="1" ph="1"/>
      <c r="AI430" s="1" ph="1"/>
      <c r="AO430" s="1" ph="1"/>
      <c r="AR430" s="1" ph="1"/>
      <c r="AV430" s="1" ph="1"/>
      <c r="AY430" s="1" ph="1"/>
      <c r="BA430" s="1" ph="1"/>
      <c r="BD430" s="1" ph="1"/>
      <c r="BE430" s="1" ph="1"/>
      <c r="BH430" s="1" ph="1"/>
    </row>
    <row r="443" spans="32:60" ht="20.399999999999999" x14ac:dyDescent="0.2">
      <c r="AF443" s="1" ph="1"/>
      <c r="AI443" s="1" ph="1"/>
      <c r="AO443" s="1" ph="1"/>
      <c r="AR443" s="1" ph="1"/>
      <c r="AV443" s="1" ph="1"/>
      <c r="AY443" s="1" ph="1"/>
      <c r="BA443" s="1" ph="1"/>
      <c r="BD443" s="1" ph="1"/>
      <c r="BE443" s="1" ph="1"/>
      <c r="BH443" s="1" ph="1"/>
    </row>
    <row r="445" spans="32:60" ht="20.399999999999999" x14ac:dyDescent="0.2">
      <c r="AF445" s="1" ph="1"/>
      <c r="AI445" s="1" ph="1"/>
      <c r="AO445" s="1" ph="1"/>
      <c r="AR445" s="1" ph="1"/>
      <c r="AV445" s="1" ph="1"/>
      <c r="AY445" s="1" ph="1"/>
      <c r="BA445" s="1" ph="1"/>
      <c r="BD445" s="1" ph="1"/>
      <c r="BE445" s="1" ph="1"/>
      <c r="BH445" s="1" ph="1"/>
    </row>
    <row r="446" spans="32:60" ht="20.399999999999999" x14ac:dyDescent="0.2">
      <c r="AF446" s="1" ph="1"/>
      <c r="AI446" s="1" ph="1"/>
      <c r="AO446" s="1" ph="1"/>
      <c r="AR446" s="1" ph="1"/>
      <c r="AV446" s="1" ph="1"/>
      <c r="AY446" s="1" ph="1"/>
      <c r="BA446" s="1" ph="1"/>
      <c r="BD446" s="1" ph="1"/>
      <c r="BE446" s="1" ph="1"/>
      <c r="BH446" s="1" ph="1"/>
    </row>
    <row r="485" spans="32:60" ht="20.399999999999999" x14ac:dyDescent="0.2">
      <c r="AF485" s="1" ph="1"/>
      <c r="AI485" s="1" ph="1"/>
      <c r="AO485" s="1" ph="1"/>
      <c r="AR485" s="1" ph="1"/>
      <c r="AV485" s="1" ph="1"/>
      <c r="AY485" s="1" ph="1"/>
      <c r="BA485" s="1" ph="1"/>
      <c r="BD485" s="1" ph="1"/>
      <c r="BE485" s="1" ph="1"/>
      <c r="BH485" s="1" ph="1"/>
    </row>
    <row r="496" spans="32:60" ht="20.399999999999999" x14ac:dyDescent="0.2">
      <c r="AF496" s="1" ph="1"/>
      <c r="AI496" s="1" ph="1"/>
      <c r="AO496" s="1" ph="1"/>
      <c r="AR496" s="1" ph="1"/>
      <c r="AV496" s="1" ph="1"/>
      <c r="AY496" s="1" ph="1"/>
      <c r="BA496" s="1" ph="1"/>
      <c r="BD496" s="1" ph="1"/>
      <c r="BE496" s="1" ph="1"/>
      <c r="BH496" s="1" ph="1"/>
    </row>
    <row r="510" spans="32:60" ht="20.399999999999999" x14ac:dyDescent="0.2">
      <c r="AF510" s="1" ph="1"/>
      <c r="AI510" s="1" ph="1"/>
      <c r="AO510" s="1" ph="1"/>
      <c r="AR510" s="1" ph="1"/>
      <c r="AV510" s="1" ph="1"/>
      <c r="AY510" s="1" ph="1"/>
      <c r="BA510" s="1" ph="1"/>
      <c r="BD510" s="1" ph="1"/>
      <c r="BE510" s="1" ph="1"/>
      <c r="BH510" s="1" ph="1"/>
    </row>
    <row r="511" spans="32:60" ht="20.399999999999999" x14ac:dyDescent="0.2">
      <c r="AF511" s="1" ph="1"/>
      <c r="AI511" s="1" ph="1"/>
      <c r="AO511" s="1" ph="1"/>
      <c r="AR511" s="1" ph="1"/>
      <c r="AV511" s="1" ph="1"/>
      <c r="AY511" s="1" ph="1"/>
      <c r="BA511" s="1" ph="1"/>
      <c r="BD511" s="1" ph="1"/>
      <c r="BE511" s="1" ph="1"/>
      <c r="BH511" s="1" ph="1"/>
    </row>
    <row r="524" spans="32:60" ht="20.399999999999999" x14ac:dyDescent="0.2">
      <c r="AF524" s="1" ph="1"/>
      <c r="AI524" s="1" ph="1"/>
      <c r="AO524" s="1" ph="1"/>
      <c r="AR524" s="1" ph="1"/>
      <c r="AV524" s="1" ph="1"/>
      <c r="AY524" s="1" ph="1"/>
      <c r="BA524" s="1" ph="1"/>
      <c r="BD524" s="1" ph="1"/>
      <c r="BE524" s="1" ph="1"/>
      <c r="BH524" s="1" ph="1"/>
    </row>
    <row r="526" spans="32:60" ht="20.399999999999999" x14ac:dyDescent="0.2">
      <c r="AF526" s="1" ph="1"/>
      <c r="AI526" s="1" ph="1"/>
      <c r="AO526" s="1" ph="1"/>
      <c r="AR526" s="1" ph="1"/>
      <c r="AV526" s="1" ph="1"/>
      <c r="AY526" s="1" ph="1"/>
      <c r="BA526" s="1" ph="1"/>
      <c r="BD526" s="1" ph="1"/>
      <c r="BE526" s="1" ph="1"/>
      <c r="BH526" s="1" ph="1"/>
    </row>
    <row r="527" spans="32:60" ht="20.399999999999999" x14ac:dyDescent="0.2">
      <c r="AF527" s="1" ph="1"/>
      <c r="AI527" s="1" ph="1"/>
      <c r="AO527" s="1" ph="1"/>
      <c r="AR527" s="1" ph="1"/>
      <c r="AV527" s="1" ph="1"/>
      <c r="AY527" s="1" ph="1"/>
      <c r="BA527" s="1" ph="1"/>
      <c r="BD527" s="1" ph="1"/>
      <c r="BE527" s="1" ph="1"/>
      <c r="BH527" s="1" ph="1"/>
    </row>
    <row r="530" spans="32:60" ht="20.399999999999999" x14ac:dyDescent="0.2">
      <c r="AF530" s="1" ph="1"/>
      <c r="AI530" s="1" ph="1"/>
      <c r="AO530" s="1" ph="1"/>
      <c r="AR530" s="1" ph="1"/>
      <c r="AV530" s="1" ph="1"/>
      <c r="AY530" s="1" ph="1"/>
      <c r="BA530" s="1" ph="1"/>
      <c r="BD530" s="1" ph="1"/>
      <c r="BE530" s="1" ph="1"/>
      <c r="BH530" s="1" ph="1"/>
    </row>
    <row r="531" spans="32:60" ht="20.399999999999999" x14ac:dyDescent="0.2">
      <c r="AF531" s="1" ph="1"/>
      <c r="AI531" s="1" ph="1"/>
      <c r="AO531" s="1" ph="1"/>
      <c r="AR531" s="1" ph="1"/>
      <c r="AV531" s="1" ph="1"/>
      <c r="AY531" s="1" ph="1"/>
      <c r="BA531" s="1" ph="1"/>
      <c r="BD531" s="1" ph="1"/>
      <c r="BE531" s="1" ph="1"/>
      <c r="BH531" s="1" ph="1"/>
    </row>
    <row r="532" spans="32:60" ht="20.399999999999999" x14ac:dyDescent="0.2">
      <c r="AF532" s="1" ph="1"/>
      <c r="AI532" s="1" ph="1"/>
      <c r="AO532" s="1" ph="1"/>
      <c r="AR532" s="1" ph="1"/>
      <c r="AV532" s="1" ph="1"/>
      <c r="AY532" s="1" ph="1"/>
      <c r="BA532" s="1" ph="1"/>
      <c r="BD532" s="1" ph="1"/>
      <c r="BE532" s="1" ph="1"/>
      <c r="BH532" s="1" ph="1"/>
    </row>
    <row r="534" spans="32:60" ht="20.399999999999999" x14ac:dyDescent="0.2">
      <c r="AF534" s="1" ph="1"/>
      <c r="AI534" s="1" ph="1"/>
      <c r="AO534" s="1" ph="1"/>
      <c r="AR534" s="1" ph="1"/>
      <c r="AV534" s="1" ph="1"/>
      <c r="AY534" s="1" ph="1"/>
      <c r="BA534" s="1" ph="1"/>
      <c r="BD534" s="1" ph="1"/>
      <c r="BE534" s="1" ph="1"/>
      <c r="BH534" s="1" ph="1"/>
    </row>
    <row r="535" spans="32:60" ht="20.399999999999999" x14ac:dyDescent="0.2">
      <c r="AF535" s="1" ph="1"/>
      <c r="AI535" s="1" ph="1"/>
      <c r="AO535" s="1" ph="1"/>
      <c r="AR535" s="1" ph="1"/>
      <c r="AV535" s="1" ph="1"/>
      <c r="AY535" s="1" ph="1"/>
      <c r="BA535" s="1" ph="1"/>
      <c r="BD535" s="1" ph="1"/>
      <c r="BE535" s="1" ph="1"/>
      <c r="BH535" s="1" ph="1"/>
    </row>
    <row r="537" spans="32:60" ht="20.399999999999999" x14ac:dyDescent="0.2">
      <c r="AF537" s="1" ph="1"/>
      <c r="AI537" s="1" ph="1"/>
      <c r="AO537" s="1" ph="1"/>
      <c r="AR537" s="1" ph="1"/>
      <c r="AV537" s="1" ph="1"/>
      <c r="AY537" s="1" ph="1"/>
      <c r="BA537" s="1" ph="1"/>
      <c r="BD537" s="1" ph="1"/>
      <c r="BE537" s="1" ph="1"/>
      <c r="BH537" s="1" ph="1"/>
    </row>
    <row r="538" spans="32:60" ht="20.399999999999999" x14ac:dyDescent="0.2">
      <c r="AF538" s="1" ph="1"/>
      <c r="AI538" s="1" ph="1"/>
      <c r="AO538" s="1" ph="1"/>
      <c r="AR538" s="1" ph="1"/>
      <c r="AV538" s="1" ph="1"/>
      <c r="AY538" s="1" ph="1"/>
      <c r="BA538" s="1" ph="1"/>
      <c r="BD538" s="1" ph="1"/>
      <c r="BE538" s="1" ph="1"/>
      <c r="BH538" s="1" ph="1"/>
    </row>
    <row r="539" spans="32:60" ht="20.399999999999999" x14ac:dyDescent="0.2">
      <c r="AF539" s="1" ph="1"/>
      <c r="AI539" s="1" ph="1"/>
      <c r="AO539" s="1" ph="1"/>
      <c r="AR539" s="1" ph="1"/>
      <c r="AV539" s="1" ph="1"/>
      <c r="AY539" s="1" ph="1"/>
      <c r="BA539" s="1" ph="1"/>
      <c r="BD539" s="1" ph="1"/>
      <c r="BE539" s="1" ph="1"/>
      <c r="BH539" s="1" ph="1"/>
    </row>
    <row r="540" spans="32:60" ht="20.399999999999999" x14ac:dyDescent="0.2">
      <c r="AF540" s="1" ph="1"/>
      <c r="AI540" s="1" ph="1"/>
      <c r="AO540" s="1" ph="1"/>
      <c r="AR540" s="1" ph="1"/>
      <c r="AV540" s="1" ph="1"/>
      <c r="AY540" s="1" ph="1"/>
      <c r="BA540" s="1" ph="1"/>
      <c r="BD540" s="1" ph="1"/>
      <c r="BE540" s="1" ph="1"/>
      <c r="BH540" s="1" ph="1"/>
    </row>
  </sheetData>
  <mergeCells count="41">
    <mergeCell ref="N11:N14"/>
    <mergeCell ref="B7:C14"/>
    <mergeCell ref="D7:D14"/>
    <mergeCell ref="E11:E14"/>
    <mergeCell ref="H11:H14"/>
    <mergeCell ref="K11:K14"/>
    <mergeCell ref="G12:G14"/>
    <mergeCell ref="I12:I14"/>
    <mergeCell ref="J12:J14"/>
    <mergeCell ref="L12:L14"/>
    <mergeCell ref="M12:M14"/>
    <mergeCell ref="X12:X14"/>
    <mergeCell ref="Y12:Y14"/>
    <mergeCell ref="AA12:AA14"/>
    <mergeCell ref="AB12:AB14"/>
    <mergeCell ref="B15:C17"/>
    <mergeCell ref="O12:O14"/>
    <mergeCell ref="P12:P14"/>
    <mergeCell ref="R12:R14"/>
    <mergeCell ref="S12:S14"/>
    <mergeCell ref="U12:U14"/>
    <mergeCell ref="V12:V14"/>
    <mergeCell ref="Q11:Q14"/>
    <mergeCell ref="T11:T14"/>
    <mergeCell ref="W11:W14"/>
    <mergeCell ref="Z11:Z14"/>
    <mergeCell ref="F12:F14"/>
    <mergeCell ref="C30:C32"/>
    <mergeCell ref="C33:C35"/>
    <mergeCell ref="B36:B59"/>
    <mergeCell ref="C36:C38"/>
    <mergeCell ref="C39:C41"/>
    <mergeCell ref="C42:C44"/>
    <mergeCell ref="C45:C47"/>
    <mergeCell ref="C48:C50"/>
    <mergeCell ref="C51:C53"/>
    <mergeCell ref="B18:B35"/>
    <mergeCell ref="C18:C20"/>
    <mergeCell ref="C21:C23"/>
    <mergeCell ref="C24:C26"/>
    <mergeCell ref="C27:C29"/>
  </mergeCells>
  <phoneticPr fontId="2"/>
  <pageMargins left="0.74" right="0.28000000000000003" top="0.77" bottom="0.59" header="0.45" footer="0.19685039370078741"/>
  <pageSetup paperSize="9" scale="63" firstPageNumber="1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9B7F8-2F6B-4A8F-9676-1BFCAE8649D7}">
  <sheetPr codeName="Sheet20">
    <tabColor rgb="FF00B0F0"/>
  </sheetPr>
  <dimension ref="B2:BH540"/>
  <sheetViews>
    <sheetView view="pageBreakPreview" topLeftCell="A5" zoomScaleNormal="95" zoomScaleSheetLayoutView="100" workbookViewId="0">
      <selection activeCell="C26" sqref="C26:C27"/>
    </sheetView>
  </sheetViews>
  <sheetFormatPr defaultColWidth="9" defaultRowHeight="13.2" x14ac:dyDescent="0.2"/>
  <cols>
    <col min="1" max="1" width="5" style="1" customWidth="1"/>
    <col min="2" max="2" width="3.6640625" style="1" customWidth="1"/>
    <col min="3" max="3" width="15.88671875" style="1" customWidth="1"/>
    <col min="4" max="4" width="8.88671875" style="1" customWidth="1"/>
    <col min="5" max="5" width="9.6640625" style="2" bestFit="1" customWidth="1"/>
    <col min="6" max="7" width="7.6640625" style="1" customWidth="1"/>
    <col min="8" max="13" width="7.33203125" style="102" customWidth="1"/>
    <col min="14" max="14" width="9" style="103" customWidth="1"/>
    <col min="15" max="16" width="7.33203125" style="102" customWidth="1"/>
    <col min="17" max="17" width="9.109375" style="102" bestFit="1" customWidth="1"/>
    <col min="18" max="19" width="7.33203125" style="103" customWidth="1"/>
    <col min="20" max="20" width="9.5546875" style="103" bestFit="1" customWidth="1"/>
    <col min="21" max="22" width="7.33203125" style="102" customWidth="1"/>
    <col min="23" max="23" width="8.109375" style="103" customWidth="1"/>
    <col min="24" max="25" width="7.33203125" style="1" customWidth="1"/>
    <col min="26" max="26" width="8.109375" style="103" customWidth="1"/>
    <col min="27" max="28" width="7.33203125" style="1" customWidth="1"/>
    <col min="29" max="29" width="5.109375" style="1" customWidth="1"/>
    <col min="30" max="16384" width="9" style="1"/>
  </cols>
  <sheetData>
    <row r="2" spans="2:29" ht="14.4" x14ac:dyDescent="0.2">
      <c r="B2" s="26" t="s">
        <v>240</v>
      </c>
    </row>
    <row r="3" spans="2:29" x14ac:dyDescent="0.2">
      <c r="T3" s="43" t="s">
        <v>207</v>
      </c>
      <c r="X3" s="2"/>
      <c r="AA3" s="2"/>
    </row>
    <row r="4" spans="2:29" x14ac:dyDescent="0.2">
      <c r="T4" s="43" t="s">
        <v>208</v>
      </c>
      <c r="X4" s="2"/>
      <c r="AA4" s="2"/>
    </row>
    <row r="5" spans="2:29" x14ac:dyDescent="0.2">
      <c r="T5" s="43" t="s">
        <v>209</v>
      </c>
      <c r="X5" s="2"/>
      <c r="AA5" s="2"/>
    </row>
    <row r="6" spans="2:29" ht="13.8" thickBot="1" x14ac:dyDescent="0.25">
      <c r="F6" s="2"/>
      <c r="G6" s="2"/>
      <c r="N6" s="102"/>
      <c r="R6" s="102"/>
      <c r="S6" s="102"/>
      <c r="T6" s="102"/>
      <c r="W6" s="102"/>
      <c r="X6" s="2"/>
      <c r="Z6" s="102"/>
      <c r="AA6" s="2" t="s">
        <v>210</v>
      </c>
      <c r="AC6" s="2"/>
    </row>
    <row r="7" spans="2:29" ht="8.25" customHeight="1" thickBot="1" x14ac:dyDescent="0.25">
      <c r="B7" s="1576"/>
      <c r="C7" s="1577"/>
      <c r="D7" s="1573" t="s">
        <v>211</v>
      </c>
      <c r="E7" s="1215"/>
      <c r="F7" s="1216"/>
      <c r="G7" s="1216"/>
      <c r="H7" s="1217"/>
      <c r="I7" s="1217"/>
      <c r="J7" s="1217"/>
      <c r="K7" s="1217"/>
      <c r="L7" s="1217"/>
      <c r="M7" s="1217"/>
      <c r="N7" s="1217"/>
      <c r="O7" s="1217"/>
      <c r="P7" s="1217"/>
      <c r="Q7" s="1218"/>
      <c r="R7" s="1218"/>
      <c r="S7" s="1218"/>
      <c r="T7" s="1217"/>
      <c r="U7" s="1217"/>
      <c r="V7" s="1217"/>
      <c r="W7" s="1217"/>
      <c r="X7" s="13"/>
      <c r="Y7" s="1235"/>
      <c r="Z7" s="1217"/>
      <c r="AA7" s="13"/>
      <c r="AB7" s="273"/>
    </row>
    <row r="8" spans="2:29" ht="13.5" customHeight="1" thickTop="1" thickBot="1" x14ac:dyDescent="0.25">
      <c r="B8" s="1578"/>
      <c r="C8" s="1579"/>
      <c r="D8" s="1574"/>
      <c r="E8" s="210"/>
      <c r="F8" s="211"/>
      <c r="G8" s="211"/>
      <c r="H8" s="179"/>
      <c r="I8" s="180"/>
      <c r="J8" s="181"/>
      <c r="K8" s="179"/>
      <c r="L8" s="180"/>
      <c r="M8" s="180"/>
      <c r="N8" s="192"/>
      <c r="O8" s="192"/>
      <c r="P8" s="192"/>
      <c r="Q8" s="193"/>
      <c r="R8" s="193"/>
      <c r="S8" s="193"/>
      <c r="T8" s="192"/>
      <c r="U8" s="192"/>
      <c r="V8" s="192"/>
      <c r="W8" s="192"/>
      <c r="X8" s="194"/>
      <c r="Y8" s="194"/>
      <c r="Z8" s="192"/>
      <c r="AA8" s="194"/>
      <c r="AB8" s="1220"/>
    </row>
    <row r="9" spans="2:29" ht="12.75" customHeight="1" x14ac:dyDescent="0.2">
      <c r="B9" s="1578"/>
      <c r="C9" s="1579"/>
      <c r="D9" s="1574"/>
      <c r="E9" s="210"/>
      <c r="F9" s="211"/>
      <c r="G9" s="211"/>
      <c r="H9" s="182"/>
      <c r="J9" s="183"/>
      <c r="K9" s="182"/>
      <c r="N9" s="203"/>
      <c r="O9" s="204"/>
      <c r="P9" s="204"/>
      <c r="Q9" s="222"/>
      <c r="R9" s="204"/>
      <c r="S9" s="204"/>
      <c r="T9" s="222"/>
      <c r="U9" s="204"/>
      <c r="V9" s="223"/>
      <c r="W9" s="203"/>
      <c r="X9" s="135"/>
      <c r="Y9" s="293"/>
      <c r="Z9" s="222"/>
      <c r="AA9" s="135"/>
      <c r="AB9" s="293"/>
    </row>
    <row r="10" spans="2:29" ht="12" customHeight="1" x14ac:dyDescent="0.2">
      <c r="B10" s="1578"/>
      <c r="C10" s="1579"/>
      <c r="D10" s="1574"/>
      <c r="E10" s="210"/>
      <c r="F10" s="211"/>
      <c r="G10" s="211"/>
      <c r="H10" s="182"/>
      <c r="I10" s="105"/>
      <c r="J10" s="184"/>
      <c r="K10" s="182"/>
      <c r="L10" s="105"/>
      <c r="M10" s="106"/>
      <c r="N10" s="205"/>
      <c r="O10" s="206"/>
      <c r="P10" s="206"/>
      <c r="Q10" s="227"/>
      <c r="R10" s="228"/>
      <c r="S10" s="229"/>
      <c r="T10" s="227"/>
      <c r="U10" s="228"/>
      <c r="V10" s="231"/>
      <c r="W10" s="205"/>
      <c r="X10" s="218"/>
      <c r="Y10" s="294"/>
      <c r="Z10" s="297"/>
      <c r="AA10" s="218"/>
      <c r="AB10" s="294"/>
      <c r="AC10" s="104"/>
    </row>
    <row r="11" spans="2:29" ht="12" customHeight="1" x14ac:dyDescent="0.2">
      <c r="B11" s="1578"/>
      <c r="C11" s="1579"/>
      <c r="D11" s="1574"/>
      <c r="E11" s="1570" t="s">
        <v>241</v>
      </c>
      <c r="F11" s="212"/>
      <c r="G11" s="212"/>
      <c r="H11" s="1560" t="s">
        <v>242</v>
      </c>
      <c r="I11" s="107"/>
      <c r="J11" s="185"/>
      <c r="K11" s="1560" t="s">
        <v>243</v>
      </c>
      <c r="L11" s="107"/>
      <c r="M11" s="108"/>
      <c r="N11" s="1582" t="s">
        <v>244</v>
      </c>
      <c r="O11" s="207"/>
      <c r="P11" s="207"/>
      <c r="Q11" s="1593" t="s">
        <v>245</v>
      </c>
      <c r="R11" s="107"/>
      <c r="S11" s="230"/>
      <c r="T11" s="1593" t="s">
        <v>246</v>
      </c>
      <c r="U11" s="107"/>
      <c r="V11" s="108"/>
      <c r="W11" s="1555" t="s">
        <v>247</v>
      </c>
      <c r="X11" s="220"/>
      <c r="Y11" s="295"/>
      <c r="Z11" s="1563" t="s">
        <v>248</v>
      </c>
      <c r="AA11" s="220"/>
      <c r="AB11" s="295"/>
      <c r="AC11" s="104"/>
    </row>
    <row r="12" spans="2:29" ht="12.75" customHeight="1" x14ac:dyDescent="0.2">
      <c r="B12" s="1578"/>
      <c r="C12" s="1579"/>
      <c r="D12" s="1574"/>
      <c r="E12" s="1571"/>
      <c r="F12" s="1566" t="s">
        <v>220</v>
      </c>
      <c r="G12" s="1568" t="s">
        <v>221</v>
      </c>
      <c r="H12" s="1561"/>
      <c r="I12" s="1538" t="s">
        <v>220</v>
      </c>
      <c r="J12" s="1585" t="s">
        <v>221</v>
      </c>
      <c r="K12" s="1561"/>
      <c r="L12" s="1538" t="s">
        <v>220</v>
      </c>
      <c r="M12" s="1521" t="s">
        <v>221</v>
      </c>
      <c r="N12" s="1583"/>
      <c r="O12" s="1547" t="s">
        <v>220</v>
      </c>
      <c r="P12" s="1549" t="s">
        <v>221</v>
      </c>
      <c r="Q12" s="1594"/>
      <c r="R12" s="1538" t="s">
        <v>220</v>
      </c>
      <c r="S12" s="1538" t="s">
        <v>221</v>
      </c>
      <c r="T12" s="1594"/>
      <c r="U12" s="1538" t="s">
        <v>220</v>
      </c>
      <c r="V12" s="1553" t="s">
        <v>221</v>
      </c>
      <c r="W12" s="1556"/>
      <c r="X12" s="1558" t="s">
        <v>220</v>
      </c>
      <c r="Y12" s="1545" t="s">
        <v>221</v>
      </c>
      <c r="Z12" s="1564"/>
      <c r="AA12" s="1558" t="s">
        <v>220</v>
      </c>
      <c r="AB12" s="1545" t="s">
        <v>221</v>
      </c>
      <c r="AC12" s="104"/>
    </row>
    <row r="13" spans="2:29" ht="9.75" customHeight="1" x14ac:dyDescent="0.2">
      <c r="B13" s="1578"/>
      <c r="C13" s="1579"/>
      <c r="D13" s="1574"/>
      <c r="E13" s="1571"/>
      <c r="F13" s="1566"/>
      <c r="G13" s="1568"/>
      <c r="H13" s="1561"/>
      <c r="I13" s="1538"/>
      <c r="J13" s="1585"/>
      <c r="K13" s="1561"/>
      <c r="L13" s="1538"/>
      <c r="M13" s="1521"/>
      <c r="N13" s="1583"/>
      <c r="O13" s="1547"/>
      <c r="P13" s="1549"/>
      <c r="Q13" s="1594"/>
      <c r="R13" s="1538"/>
      <c r="S13" s="1538"/>
      <c r="T13" s="1594"/>
      <c r="U13" s="1538"/>
      <c r="V13" s="1553"/>
      <c r="W13" s="1556"/>
      <c r="X13" s="1558"/>
      <c r="Y13" s="1545"/>
      <c r="Z13" s="1564"/>
      <c r="AA13" s="1558"/>
      <c r="AB13" s="1545"/>
      <c r="AC13" s="104"/>
    </row>
    <row r="14" spans="2:29" ht="72" customHeight="1" x14ac:dyDescent="0.2">
      <c r="B14" s="1580"/>
      <c r="C14" s="1581"/>
      <c r="D14" s="1575"/>
      <c r="E14" s="1572"/>
      <c r="F14" s="1567"/>
      <c r="G14" s="1569"/>
      <c r="H14" s="1562"/>
      <c r="I14" s="1539"/>
      <c r="J14" s="1586"/>
      <c r="K14" s="1562"/>
      <c r="L14" s="1539"/>
      <c r="M14" s="1522"/>
      <c r="N14" s="1584"/>
      <c r="O14" s="1548"/>
      <c r="P14" s="1550"/>
      <c r="Q14" s="1595"/>
      <c r="R14" s="1539"/>
      <c r="S14" s="1539"/>
      <c r="T14" s="1595"/>
      <c r="U14" s="1539"/>
      <c r="V14" s="1554"/>
      <c r="W14" s="1557"/>
      <c r="X14" s="1559"/>
      <c r="Y14" s="1546"/>
      <c r="Z14" s="1565"/>
      <c r="AA14" s="1559"/>
      <c r="AB14" s="1546"/>
      <c r="AC14" s="104"/>
    </row>
    <row r="15" spans="2:29" ht="12.9" customHeight="1" x14ac:dyDescent="0.2">
      <c r="B15" s="1500" t="s">
        <v>182</v>
      </c>
      <c r="C15" s="1516"/>
      <c r="D15" s="466">
        <f>SUM(D18,D21,D24,D27,D30,D33,)</f>
        <v>427</v>
      </c>
      <c r="E15" s="47">
        <f>E18+E21+E24+E27+E30+E33</f>
        <v>3420</v>
      </c>
      <c r="F15" s="47">
        <f>F18+F21+F24+F27+F30+F33</f>
        <v>1890</v>
      </c>
      <c r="G15" s="176">
        <f>G18+G21+G24+G27+G30+G33</f>
        <v>1530</v>
      </c>
      <c r="H15" s="186">
        <f>H18+H21+H24+H27+H30+H33</f>
        <v>1416</v>
      </c>
      <c r="I15" s="110">
        <f t="shared" ref="I15:AB15" si="0">I18+I21+I24+I27+I30+I33</f>
        <v>974</v>
      </c>
      <c r="J15" s="187">
        <f t="shared" si="0"/>
        <v>442</v>
      </c>
      <c r="K15" s="196">
        <f>K18+K21+K24+K27+K30+K33</f>
        <v>2004</v>
      </c>
      <c r="L15" s="110">
        <f>L18+L21+L24+L27+L30+L33</f>
        <v>916</v>
      </c>
      <c r="M15" s="113">
        <f t="shared" si="0"/>
        <v>1088</v>
      </c>
      <c r="N15" s="112">
        <f>N18+N21+N24+N27+N30+N33</f>
        <v>1306</v>
      </c>
      <c r="O15" s="110">
        <f t="shared" si="0"/>
        <v>512</v>
      </c>
      <c r="P15" s="113">
        <f t="shared" si="0"/>
        <v>794</v>
      </c>
      <c r="Q15" s="110">
        <f>Q18+Q21+Q24+Q27+Q30+Q33</f>
        <v>701</v>
      </c>
      <c r="R15" s="110">
        <f>R18+R21+R24+R27+R30+R33</f>
        <v>349</v>
      </c>
      <c r="S15" s="110">
        <f>S18+S21+S24+S27+S30+S33</f>
        <v>352</v>
      </c>
      <c r="T15" s="110">
        <f>T18+T21+T24+T27+T30+T33</f>
        <v>605</v>
      </c>
      <c r="U15" s="110">
        <f t="shared" si="0"/>
        <v>163</v>
      </c>
      <c r="V15" s="224">
        <f t="shared" si="0"/>
        <v>442</v>
      </c>
      <c r="W15" s="112">
        <f>W18+W21+W24+W27+W30+W33</f>
        <v>32</v>
      </c>
      <c r="X15" s="47">
        <f>X18+X21+X24+X27+X30+X33</f>
        <v>12</v>
      </c>
      <c r="Y15" s="290">
        <f>Y18+Y21+Y24+Y27+Y30+Y33</f>
        <v>20</v>
      </c>
      <c r="Z15" s="113">
        <f t="shared" si="0"/>
        <v>666</v>
      </c>
      <c r="AA15" s="47">
        <f t="shared" si="0"/>
        <v>392</v>
      </c>
      <c r="AB15" s="290">
        <f t="shared" si="0"/>
        <v>274</v>
      </c>
      <c r="AC15" s="170"/>
    </row>
    <row r="16" spans="2:29" ht="12.9" customHeight="1" x14ac:dyDescent="0.2">
      <c r="B16" s="1501"/>
      <c r="C16" s="1517"/>
      <c r="D16" s="468"/>
      <c r="E16" s="383"/>
      <c r="F16" s="383">
        <f>ROUND(F15/E15,3)</f>
        <v>0.55300000000000005</v>
      </c>
      <c r="G16" s="384">
        <f>ROUND(G15/E15,3)</f>
        <v>0.44700000000000001</v>
      </c>
      <c r="H16" s="385">
        <f>ROUND(H15/E15,3)</f>
        <v>0.41399999999999998</v>
      </c>
      <c r="I16" s="386">
        <f>ROUND(I15/E15,3)</f>
        <v>0.28499999999999998</v>
      </c>
      <c r="J16" s="387">
        <f>ROUND(J15/E15,3)</f>
        <v>0.129</v>
      </c>
      <c r="K16" s="385">
        <f>ROUND(K15/E15,3)</f>
        <v>0.58599999999999997</v>
      </c>
      <c r="L16" s="386">
        <f>ROUND(L15/E15,3)</f>
        <v>0.26800000000000002</v>
      </c>
      <c r="M16" s="388">
        <f>ROUND(M15/E15,3)</f>
        <v>0.318</v>
      </c>
      <c r="N16" s="389">
        <f>ROUND(N15/E15,3)</f>
        <v>0.38200000000000001</v>
      </c>
      <c r="O16" s="386">
        <f>ROUND(O15/E15,3)</f>
        <v>0.15</v>
      </c>
      <c r="P16" s="388">
        <f>ROUND(P15/E15,3)</f>
        <v>0.23200000000000001</v>
      </c>
      <c r="Q16" s="386">
        <f>ROUND(Q15/E15,3)</f>
        <v>0.20499999999999999</v>
      </c>
      <c r="R16" s="386">
        <f>ROUND(R15/E15,3)</f>
        <v>0.10199999999999999</v>
      </c>
      <c r="S16" s="386">
        <f>ROUND(S15/E15,3)</f>
        <v>0.10299999999999999</v>
      </c>
      <c r="T16" s="386">
        <f>ROUND(T15/E15,3)</f>
        <v>0.17699999999999999</v>
      </c>
      <c r="U16" s="386">
        <f>ROUND(U15/E15,3)</f>
        <v>4.8000000000000001E-2</v>
      </c>
      <c r="V16" s="390">
        <f>ROUND(V15/E15,3)</f>
        <v>0.129</v>
      </c>
      <c r="W16" s="389">
        <f>ROUND(W15/E15,3)</f>
        <v>8.9999999999999993E-3</v>
      </c>
      <c r="X16" s="383">
        <f>ROUND(X15/E15,3)</f>
        <v>4.0000000000000001E-3</v>
      </c>
      <c r="Y16" s="391">
        <f>ROUND(Y15/E15,3)</f>
        <v>6.0000000000000001E-3</v>
      </c>
      <c r="Z16" s="392">
        <f>ROUND(Z15/E15,3)</f>
        <v>0.19500000000000001</v>
      </c>
      <c r="AA16" s="383">
        <f>ROUND(AA15/E15,3)</f>
        <v>0.115</v>
      </c>
      <c r="AB16" s="391">
        <f>ROUND(AB15/E15,3)</f>
        <v>0.08</v>
      </c>
      <c r="AC16" s="171"/>
    </row>
    <row r="17" spans="2:29" ht="12.75" customHeight="1" thickBot="1" x14ac:dyDescent="0.25">
      <c r="B17" s="1518"/>
      <c r="C17" s="1519"/>
      <c r="D17" s="471"/>
      <c r="E17" s="439"/>
      <c r="F17" s="394">
        <f>ROUND(F15/F15,3)</f>
        <v>1</v>
      </c>
      <c r="G17" s="395">
        <f>ROUND(G15/G15,3)</f>
        <v>1</v>
      </c>
      <c r="H17" s="396"/>
      <c r="I17" s="397">
        <f>ROUND(I15/F15,3)</f>
        <v>0.51500000000000001</v>
      </c>
      <c r="J17" s="398">
        <f>ROUND(J15/G15,3)</f>
        <v>0.28899999999999998</v>
      </c>
      <c r="K17" s="399"/>
      <c r="L17" s="397">
        <f>ROUND(L15/F15,3)</f>
        <v>0.48499999999999999</v>
      </c>
      <c r="M17" s="400">
        <f>ROUND(M15/G15,3)</f>
        <v>0.71099999999999997</v>
      </c>
      <c r="N17" s="401"/>
      <c r="O17" s="397">
        <f>ROUND(O15/F15,3)</f>
        <v>0.27100000000000002</v>
      </c>
      <c r="P17" s="400">
        <f>ROUND(P15/G15,3)</f>
        <v>0.51900000000000002</v>
      </c>
      <c r="Q17" s="402"/>
      <c r="R17" s="397">
        <f>ROUND(R15/F15,3)</f>
        <v>0.185</v>
      </c>
      <c r="S17" s="397">
        <f>ROUND(S15/G15,3)</f>
        <v>0.23</v>
      </c>
      <c r="T17" s="402"/>
      <c r="U17" s="397">
        <f>ROUND(U15/F15,3)</f>
        <v>8.5999999999999993E-2</v>
      </c>
      <c r="V17" s="403">
        <f>ROUND(V15/G15,3)</f>
        <v>0.28899999999999998</v>
      </c>
      <c r="W17" s="401"/>
      <c r="X17" s="394">
        <f>ROUND(X15/F15,3)</f>
        <v>6.0000000000000001E-3</v>
      </c>
      <c r="Y17" s="404">
        <f>ROUND(Y15/G15,3)</f>
        <v>1.2999999999999999E-2</v>
      </c>
      <c r="Z17" s="405"/>
      <c r="AA17" s="394">
        <f>ROUND(AA15/F15,3)</f>
        <v>0.20699999999999999</v>
      </c>
      <c r="AB17" s="404">
        <f>ROUND(AB15/G15,3)</f>
        <v>0.17899999999999999</v>
      </c>
      <c r="AC17" s="171"/>
    </row>
    <row r="18" spans="2:29" ht="12.9" customHeight="1" thickTop="1" x14ac:dyDescent="0.2">
      <c r="B18" s="1503" t="s">
        <v>183</v>
      </c>
      <c r="C18" s="1506" t="s">
        <v>184</v>
      </c>
      <c r="D18" s="473">
        <v>49</v>
      </c>
      <c r="E18" s="116">
        <f>F18+G18</f>
        <v>122</v>
      </c>
      <c r="F18" s="116">
        <f>I18+L18</f>
        <v>104</v>
      </c>
      <c r="G18" s="177">
        <f>J18+M18</f>
        <v>18</v>
      </c>
      <c r="H18" s="188">
        <f>SUM(I18:J18)</f>
        <v>110</v>
      </c>
      <c r="I18" s="118">
        <v>95</v>
      </c>
      <c r="J18" s="189">
        <v>15</v>
      </c>
      <c r="K18" s="198">
        <f>L18+M18</f>
        <v>12</v>
      </c>
      <c r="L18" s="118">
        <f>O18+AA18+X18</f>
        <v>9</v>
      </c>
      <c r="M18" s="120">
        <f>P18+AB18+Y18</f>
        <v>3</v>
      </c>
      <c r="N18" s="117">
        <f>O18+P18</f>
        <v>7</v>
      </c>
      <c r="O18" s="118">
        <f>R18+U18</f>
        <v>6</v>
      </c>
      <c r="P18" s="118">
        <f>S18+V18</f>
        <v>1</v>
      </c>
      <c r="Q18" s="298">
        <f>R18+S18</f>
        <v>1</v>
      </c>
      <c r="R18" s="118">
        <v>0</v>
      </c>
      <c r="S18" s="118">
        <v>1</v>
      </c>
      <c r="T18" s="118">
        <f>SUM(U18:V18)</f>
        <v>6</v>
      </c>
      <c r="U18" s="118">
        <v>6</v>
      </c>
      <c r="V18" s="225">
        <v>0</v>
      </c>
      <c r="W18" s="117">
        <f>SUM(X18:Y18)</f>
        <v>0</v>
      </c>
      <c r="X18" s="116">
        <v>0</v>
      </c>
      <c r="Y18" s="291">
        <v>0</v>
      </c>
      <c r="Z18" s="298">
        <f>SUM(AA18:AB18)</f>
        <v>5</v>
      </c>
      <c r="AA18" s="116">
        <v>3</v>
      </c>
      <c r="AB18" s="291">
        <v>2</v>
      </c>
      <c r="AC18" s="170"/>
    </row>
    <row r="19" spans="2:29" ht="12.9" customHeight="1" x14ac:dyDescent="0.2">
      <c r="B19" s="1504"/>
      <c r="C19" s="1501"/>
      <c r="D19" s="468"/>
      <c r="E19" s="383"/>
      <c r="F19" s="383">
        <f>ROUND(F18/E18,3)</f>
        <v>0.85199999999999998</v>
      </c>
      <c r="G19" s="384">
        <f>ROUND(G18/E18,3)</f>
        <v>0.14799999999999999</v>
      </c>
      <c r="H19" s="385">
        <f>ROUND(H18/E18,3)</f>
        <v>0.90200000000000002</v>
      </c>
      <c r="I19" s="386">
        <f>ROUND(I18/E18,3)</f>
        <v>0.77900000000000003</v>
      </c>
      <c r="J19" s="387">
        <f>ROUND(J18/E18,3)</f>
        <v>0.123</v>
      </c>
      <c r="K19" s="407">
        <f>ROUND(K18/E18,3)</f>
        <v>9.8000000000000004E-2</v>
      </c>
      <c r="L19" s="386">
        <f>ROUND(L18/E18,3)</f>
        <v>7.3999999999999996E-2</v>
      </c>
      <c r="M19" s="388">
        <f>ROUND(M18/E18,3)</f>
        <v>2.5000000000000001E-2</v>
      </c>
      <c r="N19" s="389">
        <f>ROUND(N18/E18,3)</f>
        <v>5.7000000000000002E-2</v>
      </c>
      <c r="O19" s="386">
        <f>ROUND(O18/E18,3)</f>
        <v>4.9000000000000002E-2</v>
      </c>
      <c r="P19" s="386">
        <f>ROUND(P18/E18,3)</f>
        <v>8.0000000000000002E-3</v>
      </c>
      <c r="Q19" s="392">
        <f>ROUND(Q18/E18,3)</f>
        <v>8.0000000000000002E-3</v>
      </c>
      <c r="R19" s="386">
        <f>ROUND(R18/E18,3)</f>
        <v>0</v>
      </c>
      <c r="S19" s="386">
        <f>ROUND(S18/E18,3)</f>
        <v>8.0000000000000002E-3</v>
      </c>
      <c r="T19" s="386">
        <f>ROUND(T18/E18,3)</f>
        <v>4.9000000000000002E-2</v>
      </c>
      <c r="U19" s="386">
        <f>ROUND(U18/E18,3)</f>
        <v>4.9000000000000002E-2</v>
      </c>
      <c r="V19" s="390">
        <f>ROUND(V18/E18,3)</f>
        <v>0</v>
      </c>
      <c r="W19" s="389">
        <f>ROUND(W18/E18,3)</f>
        <v>0</v>
      </c>
      <c r="X19" s="383">
        <f>ROUND(X18/E18,3)</f>
        <v>0</v>
      </c>
      <c r="Y19" s="409">
        <f>ROUND(Y18/E18,3)</f>
        <v>0</v>
      </c>
      <c r="Z19" s="392">
        <f>ROUND(Z18/E18,3)</f>
        <v>4.1000000000000002E-2</v>
      </c>
      <c r="AA19" s="383">
        <f>ROUND(AA18/E18,3)</f>
        <v>2.5000000000000001E-2</v>
      </c>
      <c r="AB19" s="409">
        <f>ROUND(AB18/E18,3)</f>
        <v>1.6E-2</v>
      </c>
      <c r="AC19" s="171"/>
    </row>
    <row r="20" spans="2:29" ht="12.9" customHeight="1" x14ac:dyDescent="0.2">
      <c r="B20" s="1504"/>
      <c r="C20" s="1502"/>
      <c r="D20" s="158"/>
      <c r="E20" s="440"/>
      <c r="F20" s="411">
        <f>ROUND(F18/F18,3)</f>
        <v>1</v>
      </c>
      <c r="G20" s="412">
        <f>ROUND(G18/G18,3)</f>
        <v>1</v>
      </c>
      <c r="H20" s="413"/>
      <c r="I20" s="414">
        <f>ROUND(I18/F18,3)</f>
        <v>0.91300000000000003</v>
      </c>
      <c r="J20" s="415">
        <f>ROUND(J18/G18,3)</f>
        <v>0.83299999999999996</v>
      </c>
      <c r="K20" s="416"/>
      <c r="L20" s="414">
        <f>ROUND(L18/F18,3)</f>
        <v>8.6999999999999994E-2</v>
      </c>
      <c r="M20" s="417">
        <f>ROUND(M18/G18,3)</f>
        <v>0.16700000000000001</v>
      </c>
      <c r="N20" s="418"/>
      <c r="O20" s="414">
        <f>ROUND(O18/F18,3)</f>
        <v>5.8000000000000003E-2</v>
      </c>
      <c r="P20" s="414">
        <f>ROUND(P18/G18,3)</f>
        <v>5.6000000000000001E-2</v>
      </c>
      <c r="Q20" s="420"/>
      <c r="R20" s="414">
        <f>ROUND(R18/F18,3)</f>
        <v>0</v>
      </c>
      <c r="S20" s="414">
        <f>ROUND(S18/G18,3)</f>
        <v>5.6000000000000001E-2</v>
      </c>
      <c r="T20" s="420"/>
      <c r="U20" s="414">
        <f>ROUND(U18/F18,3)</f>
        <v>5.8000000000000003E-2</v>
      </c>
      <c r="V20" s="421">
        <f>ROUND(V18/G18,3)</f>
        <v>0</v>
      </c>
      <c r="W20" s="418"/>
      <c r="X20" s="411">
        <f>ROUND(X18/F18,3)</f>
        <v>0</v>
      </c>
      <c r="Y20" s="422">
        <f>ROUND(Y18/G18,3)</f>
        <v>0</v>
      </c>
      <c r="Z20" s="423"/>
      <c r="AA20" s="411">
        <f>ROUND(AA18/F18,3)</f>
        <v>2.9000000000000001E-2</v>
      </c>
      <c r="AB20" s="422">
        <f>ROUND(AB18/G18,3)</f>
        <v>0.111</v>
      </c>
      <c r="AC20" s="171"/>
    </row>
    <row r="21" spans="2:29" ht="12.9" customHeight="1" x14ac:dyDescent="0.2">
      <c r="B21" s="1504"/>
      <c r="C21" s="1514" t="s">
        <v>185</v>
      </c>
      <c r="D21" s="476">
        <v>87</v>
      </c>
      <c r="E21" s="47">
        <f>F21+G21</f>
        <v>1025</v>
      </c>
      <c r="F21" s="47">
        <f>I21+L21</f>
        <v>713</v>
      </c>
      <c r="G21" s="176">
        <f>J21+M21</f>
        <v>312</v>
      </c>
      <c r="H21" s="186">
        <f>SUM(I21:J21)</f>
        <v>603</v>
      </c>
      <c r="I21" s="110">
        <v>461</v>
      </c>
      <c r="J21" s="187">
        <v>142</v>
      </c>
      <c r="K21" s="196">
        <f>L21+M21</f>
        <v>422</v>
      </c>
      <c r="L21" s="110">
        <f>O21+AA21+X21</f>
        <v>252</v>
      </c>
      <c r="M21" s="113">
        <f>P21+AB21+Y21</f>
        <v>170</v>
      </c>
      <c r="N21" s="109">
        <f>O21+P21</f>
        <v>262</v>
      </c>
      <c r="O21" s="110">
        <f>R21+U21</f>
        <v>147</v>
      </c>
      <c r="P21" s="111">
        <f>S21+V21</f>
        <v>115</v>
      </c>
      <c r="Q21" s="110">
        <f t="shared" ref="Q21" si="1">R21+S21</f>
        <v>178</v>
      </c>
      <c r="R21" s="110">
        <v>126</v>
      </c>
      <c r="S21" s="110">
        <v>52</v>
      </c>
      <c r="T21" s="110">
        <f>SUM(U21:V21)</f>
        <v>84</v>
      </c>
      <c r="U21" s="110">
        <v>21</v>
      </c>
      <c r="V21" s="224">
        <v>63</v>
      </c>
      <c r="W21" s="109">
        <f>SUM(X21:Y21)</f>
        <v>4</v>
      </c>
      <c r="X21" s="47">
        <v>4</v>
      </c>
      <c r="Y21" s="292">
        <v>0</v>
      </c>
      <c r="Z21" s="299">
        <f>SUM(AA21:AB21)</f>
        <v>156</v>
      </c>
      <c r="AA21" s="47">
        <v>101</v>
      </c>
      <c r="AB21" s="292">
        <v>55</v>
      </c>
      <c r="AC21" s="170"/>
    </row>
    <row r="22" spans="2:29" ht="12.9" customHeight="1" x14ac:dyDescent="0.2">
      <c r="B22" s="1504"/>
      <c r="C22" s="1587"/>
      <c r="D22" s="468"/>
      <c r="E22" s="383"/>
      <c r="F22" s="383">
        <f>ROUND(F21/E21,3)</f>
        <v>0.69599999999999995</v>
      </c>
      <c r="G22" s="384">
        <f>ROUND(G21/E21,3)</f>
        <v>0.30399999999999999</v>
      </c>
      <c r="H22" s="385">
        <f>ROUND(H21/E21,3)</f>
        <v>0.58799999999999997</v>
      </c>
      <c r="I22" s="386">
        <f>ROUND(I21/E21,3)</f>
        <v>0.45</v>
      </c>
      <c r="J22" s="387">
        <f>ROUND(J21/E21,3)</f>
        <v>0.13900000000000001</v>
      </c>
      <c r="K22" s="407">
        <f>ROUND(K21/E21,3)</f>
        <v>0.41199999999999998</v>
      </c>
      <c r="L22" s="386">
        <f>ROUND(L21/E21,3)</f>
        <v>0.246</v>
      </c>
      <c r="M22" s="388">
        <f>ROUND(M21/E21,3)</f>
        <v>0.16600000000000001</v>
      </c>
      <c r="N22" s="389">
        <f>ROUND(N21/E21,3)</f>
        <v>0.25600000000000001</v>
      </c>
      <c r="O22" s="386">
        <f>ROUND(O21/E21,3)</f>
        <v>0.14299999999999999</v>
      </c>
      <c r="P22" s="408">
        <f>ROUND(P21/E21,3)</f>
        <v>0.112</v>
      </c>
      <c r="Q22" s="386">
        <f t="shared" ref="Q22" si="2">ROUND(Q21/E21,3)</f>
        <v>0.17399999999999999</v>
      </c>
      <c r="R22" s="386">
        <f>ROUND(R21/E21,3)</f>
        <v>0.123</v>
      </c>
      <c r="S22" s="386">
        <f>ROUND(S21/E21,3)</f>
        <v>5.0999999999999997E-2</v>
      </c>
      <c r="T22" s="386">
        <f>ROUND(T21/E21,3)</f>
        <v>8.2000000000000003E-2</v>
      </c>
      <c r="U22" s="386">
        <f>ROUND(U21/E21,3)</f>
        <v>0.02</v>
      </c>
      <c r="V22" s="390">
        <f>ROUND(V21/E21,3)</f>
        <v>6.0999999999999999E-2</v>
      </c>
      <c r="W22" s="389">
        <f>ROUND(W21/E21,3)</f>
        <v>4.0000000000000001E-3</v>
      </c>
      <c r="X22" s="383">
        <f>ROUND(X21/E21,3)</f>
        <v>4.0000000000000001E-3</v>
      </c>
      <c r="Y22" s="409">
        <f>ROUND(Y21/E21,3)</f>
        <v>0</v>
      </c>
      <c r="Z22" s="392">
        <f>ROUND(Z21/E21,3)</f>
        <v>0.152</v>
      </c>
      <c r="AA22" s="383">
        <f>ROUND(AA21/E21,3)</f>
        <v>9.9000000000000005E-2</v>
      </c>
      <c r="AB22" s="409">
        <f>ROUND(AB21/E21,3)</f>
        <v>5.3999999999999999E-2</v>
      </c>
      <c r="AC22" s="171"/>
    </row>
    <row r="23" spans="2:29" ht="12.9" customHeight="1" x14ac:dyDescent="0.2">
      <c r="B23" s="1504"/>
      <c r="C23" s="1512"/>
      <c r="D23" s="477"/>
      <c r="E23" s="440"/>
      <c r="F23" s="411">
        <f>ROUND(F21/F21,3)</f>
        <v>1</v>
      </c>
      <c r="G23" s="412">
        <f>ROUND(G21/G21,3)</f>
        <v>1</v>
      </c>
      <c r="H23" s="413"/>
      <c r="I23" s="414">
        <f>ROUND(I21/F21,3)</f>
        <v>0.64700000000000002</v>
      </c>
      <c r="J23" s="415">
        <f>ROUND(J21/G21,3)</f>
        <v>0.45500000000000002</v>
      </c>
      <c r="K23" s="416"/>
      <c r="L23" s="414">
        <f>ROUND(L21/F21,3)</f>
        <v>0.35299999999999998</v>
      </c>
      <c r="M23" s="417">
        <f>ROUND(M21/G21,3)</f>
        <v>0.54500000000000004</v>
      </c>
      <c r="N23" s="418"/>
      <c r="O23" s="414">
        <f>ROUND(O21/F21,3)</f>
        <v>0.20599999999999999</v>
      </c>
      <c r="P23" s="419">
        <f>ROUND(P21/G21,3)</f>
        <v>0.36899999999999999</v>
      </c>
      <c r="Q23" s="420"/>
      <c r="R23" s="414">
        <f>ROUND(R21/F21,3)</f>
        <v>0.17699999999999999</v>
      </c>
      <c r="S23" s="414">
        <f>ROUND(S21/G21,3)</f>
        <v>0.16700000000000001</v>
      </c>
      <c r="T23" s="420"/>
      <c r="U23" s="414">
        <f>ROUND(U21/F21,3)</f>
        <v>2.9000000000000001E-2</v>
      </c>
      <c r="V23" s="421">
        <f>ROUND(V21/G21,3)</f>
        <v>0.20200000000000001</v>
      </c>
      <c r="W23" s="418"/>
      <c r="X23" s="411">
        <f>ROUND(X21/F21,3)</f>
        <v>6.0000000000000001E-3</v>
      </c>
      <c r="Y23" s="422">
        <f>ROUND(Y21/G21,3)</f>
        <v>0</v>
      </c>
      <c r="Z23" s="423"/>
      <c r="AA23" s="411">
        <f>ROUND(AA21/F21,3)</f>
        <v>0.14199999999999999</v>
      </c>
      <c r="AB23" s="422">
        <f>ROUND(AB21/G21,3)</f>
        <v>0.17599999999999999</v>
      </c>
      <c r="AC23" s="171"/>
    </row>
    <row r="24" spans="2:29" ht="12.9" customHeight="1" x14ac:dyDescent="0.2">
      <c r="B24" s="1504"/>
      <c r="C24" s="1588" t="s">
        <v>222</v>
      </c>
      <c r="D24" s="342">
        <v>25</v>
      </c>
      <c r="E24" s="47">
        <f>F24+G24</f>
        <v>198</v>
      </c>
      <c r="F24" s="47">
        <f>I24+L24</f>
        <v>176</v>
      </c>
      <c r="G24" s="176">
        <f>J24+M24</f>
        <v>22</v>
      </c>
      <c r="H24" s="186">
        <f t="shared" ref="H24" si="3">SUM(I24:J24)</f>
        <v>59</v>
      </c>
      <c r="I24" s="110">
        <v>54</v>
      </c>
      <c r="J24" s="187">
        <v>5</v>
      </c>
      <c r="K24" s="196">
        <f>L24+M24</f>
        <v>139</v>
      </c>
      <c r="L24" s="110">
        <f>O24+AA24+X24</f>
        <v>122</v>
      </c>
      <c r="M24" s="113">
        <f>P24+AB24+Y24</f>
        <v>17</v>
      </c>
      <c r="N24" s="109">
        <f>O24+P24</f>
        <v>35</v>
      </c>
      <c r="O24" s="110">
        <f>R24+U24</f>
        <v>20</v>
      </c>
      <c r="P24" s="111">
        <f>S24+V24</f>
        <v>15</v>
      </c>
      <c r="Q24" s="110">
        <f t="shared" ref="Q24" si="4">R24+S24</f>
        <v>13</v>
      </c>
      <c r="R24" s="110">
        <v>9</v>
      </c>
      <c r="S24" s="110">
        <v>4</v>
      </c>
      <c r="T24" s="110">
        <f>SUM(U24:V24)</f>
        <v>22</v>
      </c>
      <c r="U24" s="110">
        <v>11</v>
      </c>
      <c r="V24" s="224">
        <v>11</v>
      </c>
      <c r="W24" s="109">
        <f t="shared" ref="W24" si="5">SUM(X24:Y24)</f>
        <v>0</v>
      </c>
      <c r="X24" s="47">
        <v>0</v>
      </c>
      <c r="Y24" s="292">
        <v>0</v>
      </c>
      <c r="Z24" s="299">
        <f t="shared" ref="Z24" si="6">SUM(AA24:AB24)</f>
        <v>104</v>
      </c>
      <c r="AA24" s="47">
        <v>102</v>
      </c>
      <c r="AB24" s="292">
        <v>2</v>
      </c>
      <c r="AC24" s="170"/>
    </row>
    <row r="25" spans="2:29" ht="12.9" customHeight="1" x14ac:dyDescent="0.2">
      <c r="B25" s="1504"/>
      <c r="C25" s="1589"/>
      <c r="D25" s="468"/>
      <c r="E25" s="383"/>
      <c r="F25" s="383">
        <f>ROUND(F24/E24,3)</f>
        <v>0.88900000000000001</v>
      </c>
      <c r="G25" s="384">
        <f>ROUND(G24/E24,3)</f>
        <v>0.111</v>
      </c>
      <c r="H25" s="385">
        <f t="shared" ref="H25" si="7">ROUND(H24/E24,3)</f>
        <v>0.29799999999999999</v>
      </c>
      <c r="I25" s="386">
        <f>ROUND(I24/E24,3)</f>
        <v>0.27300000000000002</v>
      </c>
      <c r="J25" s="387">
        <f>ROUND(J24/E24,3)</f>
        <v>2.5000000000000001E-2</v>
      </c>
      <c r="K25" s="407">
        <f>ROUND(K24/E24,3)</f>
        <v>0.70199999999999996</v>
      </c>
      <c r="L25" s="386">
        <f>ROUND(L24/E24,3)</f>
        <v>0.61599999999999999</v>
      </c>
      <c r="M25" s="388">
        <f>ROUND(M24/E24,3)</f>
        <v>8.5999999999999993E-2</v>
      </c>
      <c r="N25" s="389">
        <f>ROUND(N24/E24,3)</f>
        <v>0.17699999999999999</v>
      </c>
      <c r="O25" s="386">
        <f>ROUND(O24/E24,3)</f>
        <v>0.10100000000000001</v>
      </c>
      <c r="P25" s="408">
        <f>ROUND(P24/E24,3)</f>
        <v>7.5999999999999998E-2</v>
      </c>
      <c r="Q25" s="386">
        <f t="shared" ref="Q25" si="8">ROUND(Q24/E24,3)</f>
        <v>6.6000000000000003E-2</v>
      </c>
      <c r="R25" s="386">
        <f>ROUND(R24/E24,3)</f>
        <v>4.4999999999999998E-2</v>
      </c>
      <c r="S25" s="386">
        <f>ROUND(S24/E24,3)</f>
        <v>0.02</v>
      </c>
      <c r="T25" s="386">
        <f>ROUND(T24/E24,3)</f>
        <v>0.111</v>
      </c>
      <c r="U25" s="386">
        <f>ROUND(U24/E24,3)</f>
        <v>5.6000000000000001E-2</v>
      </c>
      <c r="V25" s="390">
        <f>ROUND(V24/E24,3)</f>
        <v>5.6000000000000001E-2</v>
      </c>
      <c r="W25" s="389">
        <f t="shared" ref="W25" si="9">ROUND(W24/E24,3)</f>
        <v>0</v>
      </c>
      <c r="X25" s="383">
        <f>ROUND(X24/E24,3)</f>
        <v>0</v>
      </c>
      <c r="Y25" s="409">
        <f>ROUND(Y24/E24,3)</f>
        <v>0</v>
      </c>
      <c r="Z25" s="392">
        <f>ROUND(Z24/E24,3)</f>
        <v>0.52500000000000002</v>
      </c>
      <c r="AA25" s="383">
        <f>ROUND(AA24/E24,3)</f>
        <v>0.51500000000000001</v>
      </c>
      <c r="AB25" s="409">
        <f>ROUND(AB24/E24,3)</f>
        <v>0.01</v>
      </c>
      <c r="AC25" s="171"/>
    </row>
    <row r="26" spans="2:29" ht="12.9" customHeight="1" x14ac:dyDescent="0.2">
      <c r="B26" s="1504"/>
      <c r="C26" s="1590"/>
      <c r="D26" s="477"/>
      <c r="E26" s="440"/>
      <c r="F26" s="411">
        <f>ROUND(F24/F24,3)</f>
        <v>1</v>
      </c>
      <c r="G26" s="412">
        <f>ROUND(G24/G24,3)</f>
        <v>1</v>
      </c>
      <c r="H26" s="413"/>
      <c r="I26" s="414">
        <f>ROUND(I24/F24,3)</f>
        <v>0.307</v>
      </c>
      <c r="J26" s="415">
        <f>ROUND(J24/G24,3)</f>
        <v>0.22700000000000001</v>
      </c>
      <c r="K26" s="416"/>
      <c r="L26" s="414">
        <f>ROUND(L24/F24,3)</f>
        <v>0.69299999999999995</v>
      </c>
      <c r="M26" s="417">
        <f>ROUND(M24/G24,3)</f>
        <v>0.77300000000000002</v>
      </c>
      <c r="N26" s="418"/>
      <c r="O26" s="414">
        <f>ROUND(O24/F24,3)</f>
        <v>0.114</v>
      </c>
      <c r="P26" s="419">
        <f>ROUND(P24/G24,3)</f>
        <v>0.68200000000000005</v>
      </c>
      <c r="Q26" s="420"/>
      <c r="R26" s="414">
        <f>ROUND(R24/F24,3)</f>
        <v>5.0999999999999997E-2</v>
      </c>
      <c r="S26" s="414">
        <f>ROUND(S24/G24,3)</f>
        <v>0.182</v>
      </c>
      <c r="T26" s="420"/>
      <c r="U26" s="414">
        <f>ROUND(U24/F24,3)</f>
        <v>6.3E-2</v>
      </c>
      <c r="V26" s="421">
        <f>ROUND(V24/G24,3)</f>
        <v>0.5</v>
      </c>
      <c r="W26" s="418"/>
      <c r="X26" s="411">
        <f>ROUND(X24/F24,3)</f>
        <v>0</v>
      </c>
      <c r="Y26" s="422">
        <f>ROUND(Y24/G24,3)</f>
        <v>0</v>
      </c>
      <c r="Z26" s="423"/>
      <c r="AA26" s="411">
        <f>ROUND(AA24/F24,3)</f>
        <v>0.57999999999999996</v>
      </c>
      <c r="AB26" s="422">
        <f>ROUND(AB24/G24,3)</f>
        <v>9.0999999999999998E-2</v>
      </c>
      <c r="AC26" s="171"/>
    </row>
    <row r="27" spans="2:29" ht="12.9" customHeight="1" x14ac:dyDescent="0.2">
      <c r="B27" s="1504"/>
      <c r="C27" s="1591" t="s">
        <v>187</v>
      </c>
      <c r="D27" s="342">
        <v>82</v>
      </c>
      <c r="E27" s="47">
        <f>F27+G27</f>
        <v>314</v>
      </c>
      <c r="F27" s="47">
        <f>I27+L27</f>
        <v>160</v>
      </c>
      <c r="G27" s="176">
        <f>J27+M27</f>
        <v>154</v>
      </c>
      <c r="H27" s="186">
        <f t="shared" ref="H27" si="10">SUM(I27:J27)</f>
        <v>94</v>
      </c>
      <c r="I27" s="110">
        <v>70</v>
      </c>
      <c r="J27" s="187">
        <v>24</v>
      </c>
      <c r="K27" s="196">
        <f>L27+M27</f>
        <v>220</v>
      </c>
      <c r="L27" s="110">
        <f>O27+AA27+X27</f>
        <v>90</v>
      </c>
      <c r="M27" s="113">
        <f>P27+AB27+Y27</f>
        <v>130</v>
      </c>
      <c r="N27" s="109">
        <f>O27+P27</f>
        <v>139</v>
      </c>
      <c r="O27" s="110">
        <f>R27+U27</f>
        <v>44</v>
      </c>
      <c r="P27" s="111">
        <f>S27+V27</f>
        <v>95</v>
      </c>
      <c r="Q27" s="110">
        <f t="shared" ref="Q27" si="11">R27+S27</f>
        <v>39</v>
      </c>
      <c r="R27" s="110">
        <v>11</v>
      </c>
      <c r="S27" s="110">
        <v>28</v>
      </c>
      <c r="T27" s="110">
        <f>SUM(U27:V27)</f>
        <v>100</v>
      </c>
      <c r="U27" s="110">
        <v>33</v>
      </c>
      <c r="V27" s="224">
        <v>67</v>
      </c>
      <c r="W27" s="109">
        <f t="shared" ref="W27" si="12">SUM(X27:Y27)</f>
        <v>8</v>
      </c>
      <c r="X27" s="47">
        <v>8</v>
      </c>
      <c r="Y27" s="292">
        <v>0</v>
      </c>
      <c r="Z27" s="299">
        <f t="shared" ref="Z27" si="13">SUM(AA27:AB27)</f>
        <v>73</v>
      </c>
      <c r="AA27" s="47">
        <v>38</v>
      </c>
      <c r="AB27" s="292">
        <v>35</v>
      </c>
      <c r="AC27" s="170"/>
    </row>
    <row r="28" spans="2:29" ht="12.9" customHeight="1" x14ac:dyDescent="0.2">
      <c r="B28" s="1504"/>
      <c r="C28" s="1551"/>
      <c r="D28" s="468"/>
      <c r="E28" s="383"/>
      <c r="F28" s="383">
        <f>ROUND(F27/E27,3)</f>
        <v>0.51</v>
      </c>
      <c r="G28" s="384">
        <f>ROUND(G27/E27,3)</f>
        <v>0.49</v>
      </c>
      <c r="H28" s="385">
        <f t="shared" ref="H28" si="14">ROUND(H27/E27,3)</f>
        <v>0.29899999999999999</v>
      </c>
      <c r="I28" s="386">
        <f>ROUND(I27/E27,3)</f>
        <v>0.223</v>
      </c>
      <c r="J28" s="387">
        <f>ROUND(J27/E27,3)</f>
        <v>7.5999999999999998E-2</v>
      </c>
      <c r="K28" s="407">
        <f>ROUND(K27/E27,3)</f>
        <v>0.70099999999999996</v>
      </c>
      <c r="L28" s="386">
        <f>ROUND(L27/E27,3)</f>
        <v>0.28699999999999998</v>
      </c>
      <c r="M28" s="388">
        <f>ROUND(M27/E27,3)</f>
        <v>0.41399999999999998</v>
      </c>
      <c r="N28" s="389">
        <f>ROUND(N27/E27,3)</f>
        <v>0.443</v>
      </c>
      <c r="O28" s="386">
        <f>ROUND(O27/E27,3)</f>
        <v>0.14000000000000001</v>
      </c>
      <c r="P28" s="408">
        <f>ROUND(P27/E27,3)</f>
        <v>0.30299999999999999</v>
      </c>
      <c r="Q28" s="386">
        <f t="shared" ref="Q28" si="15">ROUND(Q27/E27,3)</f>
        <v>0.124</v>
      </c>
      <c r="R28" s="386">
        <f>ROUND(R27/E27,3)</f>
        <v>3.5000000000000003E-2</v>
      </c>
      <c r="S28" s="386">
        <f>ROUND(S27/E27,3)</f>
        <v>8.8999999999999996E-2</v>
      </c>
      <c r="T28" s="386">
        <f>ROUND(T27/E27,3)</f>
        <v>0.318</v>
      </c>
      <c r="U28" s="386">
        <f>ROUND(U27/E27,3)</f>
        <v>0.105</v>
      </c>
      <c r="V28" s="390">
        <f>ROUND(V27/E27,3)</f>
        <v>0.21299999999999999</v>
      </c>
      <c r="W28" s="389">
        <f t="shared" ref="W28" si="16">ROUND(W27/E27,3)</f>
        <v>2.5000000000000001E-2</v>
      </c>
      <c r="X28" s="383">
        <f>ROUND(X27/E27,3)</f>
        <v>2.5000000000000001E-2</v>
      </c>
      <c r="Y28" s="409">
        <f>ROUND(Y27/E27,3)</f>
        <v>0</v>
      </c>
      <c r="Z28" s="392">
        <f t="shared" ref="Z28" si="17">ROUND(Z27/E27,3)</f>
        <v>0.23200000000000001</v>
      </c>
      <c r="AA28" s="383">
        <f>ROUND(AA27/E27,3)</f>
        <v>0.121</v>
      </c>
      <c r="AB28" s="409">
        <f>ROUND(AB27/E27,3)</f>
        <v>0.111</v>
      </c>
      <c r="AC28" s="171"/>
    </row>
    <row r="29" spans="2:29" ht="12.9" customHeight="1" x14ac:dyDescent="0.2">
      <c r="B29" s="1504"/>
      <c r="C29" s="1592"/>
      <c r="D29" s="477"/>
      <c r="E29" s="440"/>
      <c r="F29" s="411">
        <f>ROUND(F27/F27,3)</f>
        <v>1</v>
      </c>
      <c r="G29" s="412">
        <f>ROUND(G27/G27,3)</f>
        <v>1</v>
      </c>
      <c r="H29" s="413"/>
      <c r="I29" s="414">
        <f>ROUND(I27/F27,3)</f>
        <v>0.438</v>
      </c>
      <c r="J29" s="415">
        <f>ROUND(J27/G27,3)</f>
        <v>0.156</v>
      </c>
      <c r="K29" s="416"/>
      <c r="L29" s="414">
        <f>ROUND(L27/F27,3)</f>
        <v>0.56299999999999994</v>
      </c>
      <c r="M29" s="417">
        <f>ROUND(M27/G27,3)</f>
        <v>0.84399999999999997</v>
      </c>
      <c r="N29" s="418"/>
      <c r="O29" s="414">
        <f>ROUND(O27/F27,3)</f>
        <v>0.27500000000000002</v>
      </c>
      <c r="P29" s="419">
        <f>ROUND(P27/G27,3)</f>
        <v>0.61699999999999999</v>
      </c>
      <c r="Q29" s="420"/>
      <c r="R29" s="414">
        <f>ROUND(R27/F27,3)</f>
        <v>6.9000000000000006E-2</v>
      </c>
      <c r="S29" s="414">
        <f>ROUND(S27/G27,3)</f>
        <v>0.182</v>
      </c>
      <c r="T29" s="420"/>
      <c r="U29" s="414">
        <f>ROUND(U27/F27,3)</f>
        <v>0.20599999999999999</v>
      </c>
      <c r="V29" s="421">
        <f>ROUND(V27/G27,3)</f>
        <v>0.435</v>
      </c>
      <c r="W29" s="418"/>
      <c r="X29" s="411">
        <f>ROUND(X27/F27,3)</f>
        <v>0.05</v>
      </c>
      <c r="Y29" s="422">
        <f>ROUND(Y27/G27,3)</f>
        <v>0</v>
      </c>
      <c r="Z29" s="423"/>
      <c r="AA29" s="411">
        <f>ROUND(AA27/F27,3)</f>
        <v>0.23799999999999999</v>
      </c>
      <c r="AB29" s="422">
        <f>ROUND(AB27/G27,3)</f>
        <v>0.22700000000000001</v>
      </c>
      <c r="AC29" s="171"/>
    </row>
    <row r="30" spans="2:29" ht="12.9" customHeight="1" x14ac:dyDescent="0.2">
      <c r="B30" s="1504"/>
      <c r="C30" s="1514" t="s">
        <v>188</v>
      </c>
      <c r="D30" s="342">
        <v>8</v>
      </c>
      <c r="E30" s="47">
        <f>F30+G30</f>
        <v>168</v>
      </c>
      <c r="F30" s="47">
        <f>I30+L30</f>
        <v>72</v>
      </c>
      <c r="G30" s="176">
        <f>J30+M30</f>
        <v>96</v>
      </c>
      <c r="H30" s="186">
        <f t="shared" ref="H30" si="18">SUM(I30:J30)</f>
        <v>21</v>
      </c>
      <c r="I30" s="110">
        <v>15</v>
      </c>
      <c r="J30" s="187">
        <v>6</v>
      </c>
      <c r="K30" s="196">
        <f>L30+M30</f>
        <v>147</v>
      </c>
      <c r="L30" s="110">
        <f>O30+AA30+X30</f>
        <v>57</v>
      </c>
      <c r="M30" s="113">
        <f>P30+AB30+Y30</f>
        <v>90</v>
      </c>
      <c r="N30" s="109">
        <f>O30+P30</f>
        <v>40</v>
      </c>
      <c r="O30" s="110">
        <f>R30+U30</f>
        <v>1</v>
      </c>
      <c r="P30" s="111">
        <f>S30+V30</f>
        <v>39</v>
      </c>
      <c r="Q30" s="110">
        <f t="shared" ref="Q30" si="19">R30+S30</f>
        <v>37</v>
      </c>
      <c r="R30" s="110">
        <v>1</v>
      </c>
      <c r="S30" s="110">
        <v>36</v>
      </c>
      <c r="T30" s="110">
        <f>SUM(U30:V30)</f>
        <v>3</v>
      </c>
      <c r="U30" s="110">
        <v>0</v>
      </c>
      <c r="V30" s="224">
        <v>3</v>
      </c>
      <c r="W30" s="109">
        <f t="shared" ref="W30" si="20">SUM(X30:Y30)</f>
        <v>0</v>
      </c>
      <c r="X30" s="47">
        <v>0</v>
      </c>
      <c r="Y30" s="292">
        <v>0</v>
      </c>
      <c r="Z30" s="299">
        <f t="shared" ref="Z30" si="21">SUM(AA30:AB30)</f>
        <v>107</v>
      </c>
      <c r="AA30" s="47">
        <v>56</v>
      </c>
      <c r="AB30" s="292">
        <v>51</v>
      </c>
      <c r="AC30" s="170"/>
    </row>
    <row r="31" spans="2:29" ht="12.9" customHeight="1" x14ac:dyDescent="0.2">
      <c r="B31" s="1504"/>
      <c r="C31" s="1587"/>
      <c r="D31" s="468"/>
      <c r="E31" s="383"/>
      <c r="F31" s="383">
        <f>ROUND(F30/E30,3)</f>
        <v>0.42899999999999999</v>
      </c>
      <c r="G31" s="384">
        <f>ROUND(G30/E30,3)</f>
        <v>0.57099999999999995</v>
      </c>
      <c r="H31" s="385">
        <f t="shared" ref="H31:H52" si="22">ROUND(H30/E30,3)</f>
        <v>0.125</v>
      </c>
      <c r="I31" s="386">
        <f>ROUND(I30/E30,3)</f>
        <v>8.8999999999999996E-2</v>
      </c>
      <c r="J31" s="387">
        <f>ROUND(J30/E30,3)</f>
        <v>3.5999999999999997E-2</v>
      </c>
      <c r="K31" s="407">
        <f>ROUND(K30/E30,3)</f>
        <v>0.875</v>
      </c>
      <c r="L31" s="386">
        <f>ROUND(L30/E30,3)</f>
        <v>0.33900000000000002</v>
      </c>
      <c r="M31" s="388">
        <f>ROUND(M30/E30,3)</f>
        <v>0.53600000000000003</v>
      </c>
      <c r="N31" s="389">
        <f>ROUND(N30/E30,3)</f>
        <v>0.23799999999999999</v>
      </c>
      <c r="O31" s="386">
        <f>ROUND(O30/E30,3)</f>
        <v>6.0000000000000001E-3</v>
      </c>
      <c r="P31" s="408">
        <f>ROUND(P30/E30,3)</f>
        <v>0.23200000000000001</v>
      </c>
      <c r="Q31" s="386">
        <f t="shared" ref="Q31" si="23">ROUND(Q30/E30,3)</f>
        <v>0.22</v>
      </c>
      <c r="R31" s="386">
        <f>ROUND(R30/E30,3)</f>
        <v>6.0000000000000001E-3</v>
      </c>
      <c r="S31" s="386">
        <f>ROUND(S30/E30,3)</f>
        <v>0.214</v>
      </c>
      <c r="T31" s="386">
        <f>ROUND(T30/E30,3)</f>
        <v>1.7999999999999999E-2</v>
      </c>
      <c r="U31" s="386">
        <f>ROUND(U30/E30,3)</f>
        <v>0</v>
      </c>
      <c r="V31" s="390">
        <f>ROUND(V30/E30,3)</f>
        <v>1.7999999999999999E-2</v>
      </c>
      <c r="W31" s="389">
        <f t="shared" ref="W31" si="24">ROUND(W30/E30,3)</f>
        <v>0</v>
      </c>
      <c r="X31" s="383">
        <f>ROUND(X30/E30,3)</f>
        <v>0</v>
      </c>
      <c r="Y31" s="409">
        <f>ROUND(Y30/E30,3)</f>
        <v>0</v>
      </c>
      <c r="Z31" s="392">
        <f t="shared" ref="Z31" si="25">ROUND(Z30/E30,3)</f>
        <v>0.63700000000000001</v>
      </c>
      <c r="AA31" s="383">
        <f>ROUND(AA30/E30,3)</f>
        <v>0.33300000000000002</v>
      </c>
      <c r="AB31" s="409">
        <f>ROUND(AB30/E30,3)</f>
        <v>0.30399999999999999</v>
      </c>
      <c r="AC31" s="171"/>
    </row>
    <row r="32" spans="2:29" ht="12.9" customHeight="1" x14ac:dyDescent="0.2">
      <c r="B32" s="1504"/>
      <c r="C32" s="1512"/>
      <c r="D32" s="477"/>
      <c r="E32" s="440"/>
      <c r="F32" s="411">
        <f>ROUND(F30/F30,3)</f>
        <v>1</v>
      </c>
      <c r="G32" s="412">
        <f>ROUND(G30/G30,3)</f>
        <v>1</v>
      </c>
      <c r="H32" s="413"/>
      <c r="I32" s="414">
        <f>ROUND(I30/F30,3)</f>
        <v>0.20799999999999999</v>
      </c>
      <c r="J32" s="415">
        <f>ROUND(J30/G30,3)</f>
        <v>6.3E-2</v>
      </c>
      <c r="K32" s="416"/>
      <c r="L32" s="414">
        <f>ROUND(L30/F30,3)</f>
        <v>0.79200000000000004</v>
      </c>
      <c r="M32" s="417">
        <f>ROUND(M30/G30,3)</f>
        <v>0.93799999999999994</v>
      </c>
      <c r="N32" s="418"/>
      <c r="O32" s="414">
        <f>ROUND(O30/F30,3)</f>
        <v>1.4E-2</v>
      </c>
      <c r="P32" s="419">
        <f>ROUND(P30/G30,3)</f>
        <v>0.40600000000000003</v>
      </c>
      <c r="Q32" s="420"/>
      <c r="R32" s="414">
        <f>ROUND(R30/F30,3)</f>
        <v>1.4E-2</v>
      </c>
      <c r="S32" s="414">
        <f>ROUND(S30/G30,3)</f>
        <v>0.375</v>
      </c>
      <c r="T32" s="420"/>
      <c r="U32" s="414">
        <f>ROUND(U30/F30,3)</f>
        <v>0</v>
      </c>
      <c r="V32" s="421">
        <f>ROUND(V30/G30,3)</f>
        <v>3.1E-2</v>
      </c>
      <c r="W32" s="418"/>
      <c r="X32" s="411">
        <f>ROUND(X30/F30,3)</f>
        <v>0</v>
      </c>
      <c r="Y32" s="422">
        <f>ROUND(Y30/G30,3)</f>
        <v>0</v>
      </c>
      <c r="Z32" s="423"/>
      <c r="AA32" s="411">
        <f>ROUND(AA30/F30,3)</f>
        <v>0.77800000000000002</v>
      </c>
      <c r="AB32" s="422">
        <f>ROUND(AB30/G30,3)</f>
        <v>0.53100000000000003</v>
      </c>
      <c r="AC32" s="171"/>
    </row>
    <row r="33" spans="2:29" ht="12.9" customHeight="1" x14ac:dyDescent="0.2">
      <c r="B33" s="1504"/>
      <c r="C33" s="1587" t="s">
        <v>189</v>
      </c>
      <c r="D33" s="342">
        <v>176</v>
      </c>
      <c r="E33" s="47">
        <f>F33+G33</f>
        <v>1593</v>
      </c>
      <c r="F33" s="47">
        <f>I33+L33</f>
        <v>665</v>
      </c>
      <c r="G33" s="176">
        <f>J33+M33</f>
        <v>928</v>
      </c>
      <c r="H33" s="186">
        <f>SUM(I33:J33)</f>
        <v>529</v>
      </c>
      <c r="I33" s="110">
        <v>279</v>
      </c>
      <c r="J33" s="187">
        <v>250</v>
      </c>
      <c r="K33" s="196">
        <f>L33+M33</f>
        <v>1064</v>
      </c>
      <c r="L33" s="110">
        <f>O33+AA33+X33</f>
        <v>386</v>
      </c>
      <c r="M33" s="113">
        <f>P33+AB33+Y33</f>
        <v>678</v>
      </c>
      <c r="N33" s="109">
        <f>O33+P33</f>
        <v>823</v>
      </c>
      <c r="O33" s="110">
        <f>R33+U33</f>
        <v>294</v>
      </c>
      <c r="P33" s="111">
        <f>S33+V33</f>
        <v>529</v>
      </c>
      <c r="Q33" s="110">
        <f t="shared" ref="Q33" si="26">R33+S33</f>
        <v>433</v>
      </c>
      <c r="R33" s="110">
        <v>202</v>
      </c>
      <c r="S33" s="110">
        <v>231</v>
      </c>
      <c r="T33" s="110">
        <f>SUM(U33:V33)</f>
        <v>390</v>
      </c>
      <c r="U33" s="110">
        <v>92</v>
      </c>
      <c r="V33" s="224">
        <v>298</v>
      </c>
      <c r="W33" s="109">
        <f t="shared" ref="W33" si="27">SUM(X33:Y33)</f>
        <v>20</v>
      </c>
      <c r="X33" s="47">
        <v>0</v>
      </c>
      <c r="Y33" s="292">
        <v>20</v>
      </c>
      <c r="Z33" s="299">
        <f t="shared" ref="Z33" si="28">SUM(AA33:AB33)</f>
        <v>221</v>
      </c>
      <c r="AA33" s="47">
        <v>92</v>
      </c>
      <c r="AB33" s="292">
        <v>129</v>
      </c>
      <c r="AC33" s="170"/>
    </row>
    <row r="34" spans="2:29" ht="12.9" customHeight="1" x14ac:dyDescent="0.2">
      <c r="B34" s="1504"/>
      <c r="C34" s="1587"/>
      <c r="D34" s="468"/>
      <c r="E34" s="383"/>
      <c r="F34" s="383">
        <f>ROUND(F33/E33,3)</f>
        <v>0.41699999999999998</v>
      </c>
      <c r="G34" s="384">
        <f>ROUND(G33/E33,3)</f>
        <v>0.58299999999999996</v>
      </c>
      <c r="H34" s="385">
        <f t="shared" ref="H34" si="29">ROUND(H33/E33,3)</f>
        <v>0.33200000000000002</v>
      </c>
      <c r="I34" s="386">
        <f>ROUND(I33/E33,3)</f>
        <v>0.17499999999999999</v>
      </c>
      <c r="J34" s="387">
        <f>ROUND(J33/E33,3)</f>
        <v>0.157</v>
      </c>
      <c r="K34" s="407">
        <f>ROUND(K33/E33,3)</f>
        <v>0.66800000000000004</v>
      </c>
      <c r="L34" s="386">
        <f>ROUND(L33/E33,3)</f>
        <v>0.24199999999999999</v>
      </c>
      <c r="M34" s="388">
        <f>ROUND(M33/E33,3)</f>
        <v>0.42599999999999999</v>
      </c>
      <c r="N34" s="389">
        <f>ROUND(N33/E33,3)</f>
        <v>0.51700000000000002</v>
      </c>
      <c r="O34" s="386">
        <f>ROUND(O33/E33,3)</f>
        <v>0.185</v>
      </c>
      <c r="P34" s="408">
        <f>ROUND(P33/E33,3)</f>
        <v>0.33200000000000002</v>
      </c>
      <c r="Q34" s="386">
        <f t="shared" ref="Q34" si="30">ROUND(Q33/E33,3)</f>
        <v>0.27200000000000002</v>
      </c>
      <c r="R34" s="386">
        <f>ROUND(R33/E33,3)</f>
        <v>0.127</v>
      </c>
      <c r="S34" s="386">
        <f>ROUND(S33/E33,3)</f>
        <v>0.14499999999999999</v>
      </c>
      <c r="T34" s="386">
        <f>ROUND(T33/E33,3)</f>
        <v>0.245</v>
      </c>
      <c r="U34" s="386">
        <f>ROUND(U33/E33,3)</f>
        <v>5.8000000000000003E-2</v>
      </c>
      <c r="V34" s="390">
        <f>ROUND(V33/E33,3)</f>
        <v>0.187</v>
      </c>
      <c r="W34" s="389">
        <f t="shared" ref="W34" si="31">ROUND(W33/E33,3)</f>
        <v>1.2999999999999999E-2</v>
      </c>
      <c r="X34" s="383">
        <f>ROUND(X33/E33,3)</f>
        <v>0</v>
      </c>
      <c r="Y34" s="409">
        <f>ROUND(Y33/E33,3)</f>
        <v>1.2999999999999999E-2</v>
      </c>
      <c r="Z34" s="392">
        <f t="shared" ref="Z34" si="32">ROUND(Z33/E33,3)</f>
        <v>0.13900000000000001</v>
      </c>
      <c r="AA34" s="383">
        <f>ROUND(AA33/E33,3)</f>
        <v>5.8000000000000003E-2</v>
      </c>
      <c r="AB34" s="409">
        <f>ROUND(AB33/E33,3)</f>
        <v>8.1000000000000003E-2</v>
      </c>
      <c r="AC34" s="171"/>
    </row>
    <row r="35" spans="2:29" ht="12.9" customHeight="1" thickBot="1" x14ac:dyDescent="0.25">
      <c r="B35" s="1505"/>
      <c r="C35" s="1587"/>
      <c r="D35" s="478"/>
      <c r="E35" s="440"/>
      <c r="F35" s="411">
        <f>ROUND(F33/F33,3)</f>
        <v>1</v>
      </c>
      <c r="G35" s="412">
        <f>ROUND(G33/G33,3)</f>
        <v>1</v>
      </c>
      <c r="H35" s="428"/>
      <c r="I35" s="414">
        <f>ROUND(I33/F33,3)</f>
        <v>0.42</v>
      </c>
      <c r="J35" s="415">
        <f>ROUND(J33/G33,3)</f>
        <v>0.26900000000000002</v>
      </c>
      <c r="K35" s="416"/>
      <c r="L35" s="425">
        <f>ROUND(L33/F33,3)</f>
        <v>0.57999999999999996</v>
      </c>
      <c r="M35" s="417">
        <f>ROUND(M33/G33,3)</f>
        <v>0.73099999999999998</v>
      </c>
      <c r="N35" s="418"/>
      <c r="O35" s="414">
        <f>ROUND(O33/F33,3)</f>
        <v>0.442</v>
      </c>
      <c r="P35" s="419">
        <f>ROUND(P33/G33,3)</f>
        <v>0.56999999999999995</v>
      </c>
      <c r="Q35" s="434"/>
      <c r="R35" s="414">
        <f>ROUND(R33/F33,3)</f>
        <v>0.30399999999999999</v>
      </c>
      <c r="S35" s="414">
        <f>ROUND(S33/G33,3)</f>
        <v>0.249</v>
      </c>
      <c r="T35" s="420"/>
      <c r="U35" s="414">
        <f>ROUND(U33/F33,3)</f>
        <v>0.13800000000000001</v>
      </c>
      <c r="V35" s="421">
        <f>ROUND(V33/G33,3)</f>
        <v>0.32100000000000001</v>
      </c>
      <c r="W35" s="418"/>
      <c r="X35" s="411">
        <f>ROUND(X33/F33,3)</f>
        <v>0</v>
      </c>
      <c r="Y35" s="422">
        <f>ROUND(Y33/G33,3)</f>
        <v>2.1999999999999999E-2</v>
      </c>
      <c r="Z35" s="423"/>
      <c r="AA35" s="411">
        <f>ROUND(AA33/F33,3)</f>
        <v>0.13800000000000001</v>
      </c>
      <c r="AB35" s="422">
        <f>ROUND(AB33/G33,3)</f>
        <v>0.13900000000000001</v>
      </c>
      <c r="AC35" s="171"/>
    </row>
    <row r="36" spans="2:29" ht="12.9" customHeight="1" thickTop="1" x14ac:dyDescent="0.2">
      <c r="B36" s="1503" t="s">
        <v>190</v>
      </c>
      <c r="C36" s="1511" t="s">
        <v>191</v>
      </c>
      <c r="D36" s="342">
        <v>106</v>
      </c>
      <c r="E36" s="116">
        <f>F36+G36</f>
        <v>103</v>
      </c>
      <c r="F36" s="116">
        <f>I36+L36</f>
        <v>44</v>
      </c>
      <c r="G36" s="177">
        <f>J36+M36</f>
        <v>59</v>
      </c>
      <c r="H36" s="190">
        <f t="shared" ref="H36:H51" si="33">SUM(I36:J36)</f>
        <v>52</v>
      </c>
      <c r="I36" s="118">
        <v>31</v>
      </c>
      <c r="J36" s="189">
        <v>21</v>
      </c>
      <c r="K36" s="198">
        <f>L36+M36</f>
        <v>51</v>
      </c>
      <c r="L36" s="123">
        <f>O36+AA36+X36</f>
        <v>13</v>
      </c>
      <c r="M36" s="120">
        <f>P36+AB36+Y36</f>
        <v>38</v>
      </c>
      <c r="N36" s="117">
        <f>O36+P36</f>
        <v>42</v>
      </c>
      <c r="O36" s="118">
        <f>R36+U36</f>
        <v>9</v>
      </c>
      <c r="P36" s="119">
        <f>S36+V36</f>
        <v>33</v>
      </c>
      <c r="Q36" s="118">
        <f>R36+S36</f>
        <v>8</v>
      </c>
      <c r="R36" s="118">
        <v>0</v>
      </c>
      <c r="S36" s="118">
        <v>8</v>
      </c>
      <c r="T36" s="118">
        <f>U36+V36</f>
        <v>34</v>
      </c>
      <c r="U36" s="118">
        <v>9</v>
      </c>
      <c r="V36" s="225">
        <v>25</v>
      </c>
      <c r="W36" s="117">
        <f>SUM(X36:Y36)</f>
        <v>0</v>
      </c>
      <c r="X36" s="116">
        <v>0</v>
      </c>
      <c r="Y36" s="291">
        <v>0</v>
      </c>
      <c r="Z36" s="298">
        <f>SUM(AA36:AB36)</f>
        <v>9</v>
      </c>
      <c r="AA36" s="116">
        <v>4</v>
      </c>
      <c r="AB36" s="291">
        <v>5</v>
      </c>
      <c r="AC36" s="170"/>
    </row>
    <row r="37" spans="2:29" ht="12.9" customHeight="1" x14ac:dyDescent="0.2">
      <c r="B37" s="1504"/>
      <c r="C37" s="1512"/>
      <c r="D37" s="468"/>
      <c r="E37" s="383"/>
      <c r="F37" s="383">
        <f>ROUND(F36/E36,3)</f>
        <v>0.42699999999999999</v>
      </c>
      <c r="G37" s="384">
        <f>ROUND(G36/E36,3)</f>
        <v>0.57299999999999995</v>
      </c>
      <c r="H37" s="385">
        <f t="shared" si="22"/>
        <v>0.505</v>
      </c>
      <c r="I37" s="386">
        <f>ROUND(I36/E36,3)</f>
        <v>0.30099999999999999</v>
      </c>
      <c r="J37" s="387">
        <f>ROUND(J36/E36,3)</f>
        <v>0.20399999999999999</v>
      </c>
      <c r="K37" s="407">
        <f>ROUND(K36/E36,3)</f>
        <v>0.495</v>
      </c>
      <c r="L37" s="386">
        <f>ROUND(L36/E36,3)</f>
        <v>0.126</v>
      </c>
      <c r="M37" s="388">
        <f>ROUND(M36/E36,3)</f>
        <v>0.36899999999999999</v>
      </c>
      <c r="N37" s="389">
        <f>ROUND(N36/E36,3)</f>
        <v>0.40799999999999997</v>
      </c>
      <c r="O37" s="386">
        <f>ROUND(O36/E36,3)</f>
        <v>8.6999999999999994E-2</v>
      </c>
      <c r="P37" s="408">
        <f>ROUND(P36/E36,3)</f>
        <v>0.32</v>
      </c>
      <c r="Q37" s="386">
        <f>ROUND(Q36/E36,3)</f>
        <v>7.8E-2</v>
      </c>
      <c r="R37" s="386">
        <f>ROUND(R36/E36,3)</f>
        <v>0</v>
      </c>
      <c r="S37" s="386">
        <f>ROUND(S36/E36,3)</f>
        <v>7.8E-2</v>
      </c>
      <c r="T37" s="386">
        <f>ROUND(T36/E36,3)</f>
        <v>0.33</v>
      </c>
      <c r="U37" s="386">
        <f>ROUND(U36/E36,3)</f>
        <v>8.6999999999999994E-2</v>
      </c>
      <c r="V37" s="390">
        <f>ROUND(V36/E36,3)</f>
        <v>0.24299999999999999</v>
      </c>
      <c r="W37" s="389">
        <f>ROUND(W36/E36,3)</f>
        <v>0</v>
      </c>
      <c r="X37" s="383">
        <f>ROUND(X36/E36,3)</f>
        <v>0</v>
      </c>
      <c r="Y37" s="409">
        <f>ROUND(Y36/E36,3)</f>
        <v>0</v>
      </c>
      <c r="Z37" s="392">
        <f>ROUND(Z36/E36,3)</f>
        <v>8.6999999999999994E-2</v>
      </c>
      <c r="AA37" s="383">
        <f>ROUND(AA36/E36,3)</f>
        <v>3.9E-2</v>
      </c>
      <c r="AB37" s="409">
        <f>ROUND(AB36/E36,3)</f>
        <v>4.9000000000000002E-2</v>
      </c>
      <c r="AC37" s="171"/>
    </row>
    <row r="38" spans="2:29" ht="12.9" customHeight="1" x14ac:dyDescent="0.2">
      <c r="B38" s="1504"/>
      <c r="C38" s="1513"/>
      <c r="D38" s="477"/>
      <c r="E38" s="440"/>
      <c r="F38" s="411">
        <f>ROUND(F36/F36,3)</f>
        <v>1</v>
      </c>
      <c r="G38" s="412">
        <f>ROUND(G36/G36,3)</f>
        <v>1</v>
      </c>
      <c r="H38" s="413"/>
      <c r="I38" s="414">
        <f>ROUND(I36/F36,3)</f>
        <v>0.70499999999999996</v>
      </c>
      <c r="J38" s="415">
        <f>ROUND(J36/G36,3)</f>
        <v>0.35599999999999998</v>
      </c>
      <c r="K38" s="416"/>
      <c r="L38" s="414">
        <f>ROUND(L36/F36,3)</f>
        <v>0.29499999999999998</v>
      </c>
      <c r="M38" s="421">
        <f>ROUND(M36/G36,3)</f>
        <v>0.64400000000000002</v>
      </c>
      <c r="N38" s="418"/>
      <c r="O38" s="414">
        <f>ROUND(O36/F36,3)</f>
        <v>0.20499999999999999</v>
      </c>
      <c r="P38" s="419">
        <f>ROUND(P36/G36,3)</f>
        <v>0.55900000000000005</v>
      </c>
      <c r="Q38" s="420"/>
      <c r="R38" s="414">
        <f>ROUND(R36/F36,3)</f>
        <v>0</v>
      </c>
      <c r="S38" s="414">
        <f>ROUND(S36/G36,3)</f>
        <v>0.13600000000000001</v>
      </c>
      <c r="T38" s="420"/>
      <c r="U38" s="414">
        <f>ROUND(U36/F36,3)</f>
        <v>0.20499999999999999</v>
      </c>
      <c r="V38" s="421">
        <f>ROUND(V36/G36,3)</f>
        <v>0.42399999999999999</v>
      </c>
      <c r="W38" s="418"/>
      <c r="X38" s="411">
        <f>ROUND(X36/F36,3)</f>
        <v>0</v>
      </c>
      <c r="Y38" s="422">
        <f>ROUND(Y36/G36,3)</f>
        <v>0</v>
      </c>
      <c r="Z38" s="423"/>
      <c r="AA38" s="411">
        <f>ROUND(AA36/F36,3)</f>
        <v>9.0999999999999998E-2</v>
      </c>
      <c r="AB38" s="422">
        <f>ROUND(AB36/G36,3)</f>
        <v>8.5000000000000006E-2</v>
      </c>
      <c r="AC38" s="171"/>
    </row>
    <row r="39" spans="2:29" ht="12.9" customHeight="1" x14ac:dyDescent="0.2">
      <c r="B39" s="1504"/>
      <c r="C39" s="1513" t="s">
        <v>192</v>
      </c>
      <c r="D39" s="342">
        <v>171</v>
      </c>
      <c r="E39" s="47">
        <f>F39+G39</f>
        <v>356</v>
      </c>
      <c r="F39" s="47">
        <f>I39+L39</f>
        <v>213</v>
      </c>
      <c r="G39" s="176">
        <f>J39+M39</f>
        <v>143</v>
      </c>
      <c r="H39" s="186">
        <f t="shared" si="33"/>
        <v>224</v>
      </c>
      <c r="I39" s="110">
        <v>153</v>
      </c>
      <c r="J39" s="187">
        <v>71</v>
      </c>
      <c r="K39" s="196">
        <f>L39+M39</f>
        <v>132</v>
      </c>
      <c r="L39" s="110">
        <f>O39+AA39+X39</f>
        <v>60</v>
      </c>
      <c r="M39" s="124">
        <f>P39+AB39+Y39</f>
        <v>72</v>
      </c>
      <c r="N39" s="109">
        <f>O39+P39</f>
        <v>91</v>
      </c>
      <c r="O39" s="110">
        <f>R39+U39</f>
        <v>30</v>
      </c>
      <c r="P39" s="111">
        <f>S39+V39</f>
        <v>61</v>
      </c>
      <c r="Q39" s="110">
        <f t="shared" ref="Q39" si="34">R39+S39</f>
        <v>17</v>
      </c>
      <c r="R39" s="110">
        <v>9</v>
      </c>
      <c r="S39" s="110">
        <v>8</v>
      </c>
      <c r="T39" s="110">
        <f t="shared" ref="T39" si="35">U39+V39</f>
        <v>74</v>
      </c>
      <c r="U39" s="110">
        <v>21</v>
      </c>
      <c r="V39" s="224">
        <v>53</v>
      </c>
      <c r="W39" s="109">
        <f>SUM(X39:Y39)</f>
        <v>2</v>
      </c>
      <c r="X39" s="47">
        <v>0</v>
      </c>
      <c r="Y39" s="292">
        <v>2</v>
      </c>
      <c r="Z39" s="299">
        <f>SUM(AA39:AB39)</f>
        <v>39</v>
      </c>
      <c r="AA39" s="47">
        <v>30</v>
      </c>
      <c r="AB39" s="292">
        <v>9</v>
      </c>
      <c r="AC39" s="170"/>
    </row>
    <row r="40" spans="2:29" ht="12.9" customHeight="1" x14ac:dyDescent="0.2">
      <c r="B40" s="1504"/>
      <c r="C40" s="1513"/>
      <c r="D40" s="468"/>
      <c r="E40" s="383"/>
      <c r="F40" s="383">
        <f>ROUND(F39/E39,3)</f>
        <v>0.59799999999999998</v>
      </c>
      <c r="G40" s="384">
        <f>ROUND(G39/E39,3)</f>
        <v>0.40200000000000002</v>
      </c>
      <c r="H40" s="385">
        <f t="shared" si="22"/>
        <v>0.629</v>
      </c>
      <c r="I40" s="386">
        <f>ROUND(I39/E39,3)</f>
        <v>0.43</v>
      </c>
      <c r="J40" s="387">
        <f>ROUND(J39/E39,3)</f>
        <v>0.19900000000000001</v>
      </c>
      <c r="K40" s="407">
        <f>ROUND(K39/E39,3)</f>
        <v>0.371</v>
      </c>
      <c r="L40" s="386">
        <f>ROUND(L39/E39,3)</f>
        <v>0.16900000000000001</v>
      </c>
      <c r="M40" s="388">
        <f>ROUND(M39/E39,3)</f>
        <v>0.20200000000000001</v>
      </c>
      <c r="N40" s="389">
        <f>ROUND(N39/E39,3)</f>
        <v>0.25600000000000001</v>
      </c>
      <c r="O40" s="386">
        <f>ROUND(O39/E39,3)</f>
        <v>8.4000000000000005E-2</v>
      </c>
      <c r="P40" s="408">
        <f>ROUND(P39/E39,3)</f>
        <v>0.17100000000000001</v>
      </c>
      <c r="Q40" s="386">
        <f t="shared" ref="Q40" si="36">ROUND(Q39/E39,3)</f>
        <v>4.8000000000000001E-2</v>
      </c>
      <c r="R40" s="386">
        <f>ROUND(R39/E39,3)</f>
        <v>2.5000000000000001E-2</v>
      </c>
      <c r="S40" s="386">
        <f>ROUND(S39/E39,3)</f>
        <v>2.1999999999999999E-2</v>
      </c>
      <c r="T40" s="386">
        <f>ROUND(T39/E39,3)</f>
        <v>0.20799999999999999</v>
      </c>
      <c r="U40" s="386">
        <f>ROUND(U39/E39,3)</f>
        <v>5.8999999999999997E-2</v>
      </c>
      <c r="V40" s="390">
        <f>ROUND(V39/E39,3)</f>
        <v>0.14899999999999999</v>
      </c>
      <c r="W40" s="389">
        <f>ROUND(W39/E39,3)</f>
        <v>6.0000000000000001E-3</v>
      </c>
      <c r="X40" s="383">
        <f>ROUND(X39/E39,3)</f>
        <v>0</v>
      </c>
      <c r="Y40" s="409">
        <f>ROUND(Y39/E39,3)</f>
        <v>6.0000000000000001E-3</v>
      </c>
      <c r="Z40" s="392">
        <f>ROUND(Z39/E39,3)</f>
        <v>0.11</v>
      </c>
      <c r="AA40" s="383">
        <f>ROUND(AA39/E39,3)</f>
        <v>8.4000000000000005E-2</v>
      </c>
      <c r="AB40" s="409">
        <f>ROUND(AB39/E39,3)</f>
        <v>2.5000000000000001E-2</v>
      </c>
      <c r="AC40" s="171"/>
    </row>
    <row r="41" spans="2:29" ht="12.9" customHeight="1" x14ac:dyDescent="0.2">
      <c r="B41" s="1504"/>
      <c r="C41" s="1513"/>
      <c r="D41" s="477"/>
      <c r="E41" s="440"/>
      <c r="F41" s="411">
        <f>ROUND(F39/F39,3)</f>
        <v>1</v>
      </c>
      <c r="G41" s="412">
        <f>ROUND(G39/G39,3)</f>
        <v>1</v>
      </c>
      <c r="H41" s="413"/>
      <c r="I41" s="414">
        <f>ROUND(I39/F39,3)</f>
        <v>0.71799999999999997</v>
      </c>
      <c r="J41" s="415">
        <f>ROUND(J39/G39,3)</f>
        <v>0.497</v>
      </c>
      <c r="K41" s="416"/>
      <c r="L41" s="414">
        <f>ROUND(L39/F39,3)</f>
        <v>0.28199999999999997</v>
      </c>
      <c r="M41" s="417">
        <f>ROUND(M39/G39,3)</f>
        <v>0.503</v>
      </c>
      <c r="N41" s="418"/>
      <c r="O41" s="414">
        <f>ROUND(O39/F39,3)</f>
        <v>0.14099999999999999</v>
      </c>
      <c r="P41" s="419">
        <f>ROUND(P39/G39,3)</f>
        <v>0.42699999999999999</v>
      </c>
      <c r="Q41" s="420"/>
      <c r="R41" s="414">
        <f>ROUND(R39/F39,3)</f>
        <v>4.2000000000000003E-2</v>
      </c>
      <c r="S41" s="414">
        <f>ROUND(S39/G39,3)</f>
        <v>5.6000000000000001E-2</v>
      </c>
      <c r="T41" s="420"/>
      <c r="U41" s="414">
        <f>ROUND(U39/F39,3)</f>
        <v>9.9000000000000005E-2</v>
      </c>
      <c r="V41" s="421">
        <f>ROUND(V39/G39,3)</f>
        <v>0.371</v>
      </c>
      <c r="W41" s="418"/>
      <c r="X41" s="411">
        <f>ROUND(X39/F39,3)</f>
        <v>0</v>
      </c>
      <c r="Y41" s="422">
        <f>ROUND(Y39/G39,3)</f>
        <v>1.4E-2</v>
      </c>
      <c r="Z41" s="423"/>
      <c r="AA41" s="411">
        <f>ROUND(AA39/F39,3)</f>
        <v>0.14099999999999999</v>
      </c>
      <c r="AB41" s="422">
        <f>ROUND(AB39/G39,3)</f>
        <v>6.3E-2</v>
      </c>
      <c r="AC41" s="171"/>
    </row>
    <row r="42" spans="2:29" ht="12.9" customHeight="1" x14ac:dyDescent="0.2">
      <c r="B42" s="1504"/>
      <c r="C42" s="1512" t="s">
        <v>193</v>
      </c>
      <c r="D42" s="342">
        <v>49</v>
      </c>
      <c r="E42" s="48">
        <f>F42+G42</f>
        <v>224</v>
      </c>
      <c r="F42" s="48">
        <f>I42+L42</f>
        <v>109</v>
      </c>
      <c r="G42" s="178">
        <f>J42+M42</f>
        <v>115</v>
      </c>
      <c r="H42" s="186">
        <f t="shared" si="33"/>
        <v>99</v>
      </c>
      <c r="I42" s="123">
        <v>63</v>
      </c>
      <c r="J42" s="191">
        <v>36</v>
      </c>
      <c r="K42" s="201">
        <f>L42+M42</f>
        <v>125</v>
      </c>
      <c r="L42" s="110">
        <f>O42+AA42+X42</f>
        <v>46</v>
      </c>
      <c r="M42" s="124">
        <f>P42+AB42+Y42</f>
        <v>79</v>
      </c>
      <c r="N42" s="125">
        <f>O42+P42</f>
        <v>119</v>
      </c>
      <c r="O42" s="123">
        <f>R42+U42</f>
        <v>41</v>
      </c>
      <c r="P42" s="126">
        <f>S42+V42</f>
        <v>78</v>
      </c>
      <c r="Q42" s="110">
        <f t="shared" ref="Q42" si="37">R42+S42</f>
        <v>18</v>
      </c>
      <c r="R42" s="123">
        <v>7</v>
      </c>
      <c r="S42" s="123">
        <v>11</v>
      </c>
      <c r="T42" s="110">
        <f t="shared" ref="T42:T51" si="38">U42+V42</f>
        <v>101</v>
      </c>
      <c r="U42" s="123">
        <v>34</v>
      </c>
      <c r="V42" s="226">
        <v>67</v>
      </c>
      <c r="W42" s="109">
        <f t="shared" ref="W42" si="39">SUM(X42:Y42)</f>
        <v>1</v>
      </c>
      <c r="X42" s="48">
        <v>1</v>
      </c>
      <c r="Y42" s="296">
        <v>0</v>
      </c>
      <c r="Z42" s="299">
        <f t="shared" ref="Z42" si="40">SUM(AA42:AB42)</f>
        <v>5</v>
      </c>
      <c r="AA42" s="48">
        <v>4</v>
      </c>
      <c r="AB42" s="296">
        <v>1</v>
      </c>
      <c r="AC42" s="170"/>
    </row>
    <row r="43" spans="2:29" ht="12.9" customHeight="1" x14ac:dyDescent="0.2">
      <c r="B43" s="1504"/>
      <c r="C43" s="1513"/>
      <c r="D43" s="468"/>
      <c r="E43" s="383"/>
      <c r="F43" s="383">
        <f>ROUND(F42/E42,3)</f>
        <v>0.48699999999999999</v>
      </c>
      <c r="G43" s="384">
        <f>ROUND(G42/E42,3)</f>
        <v>0.51300000000000001</v>
      </c>
      <c r="H43" s="385">
        <f t="shared" si="22"/>
        <v>0.442</v>
      </c>
      <c r="I43" s="386">
        <f>ROUND(I42/E42,3)</f>
        <v>0.28100000000000003</v>
      </c>
      <c r="J43" s="387">
        <f>ROUND(J42/E42,3)</f>
        <v>0.161</v>
      </c>
      <c r="K43" s="407">
        <f>ROUND(K42/E42,3)</f>
        <v>0.55800000000000005</v>
      </c>
      <c r="L43" s="386">
        <f>ROUND(L42/E42,3)</f>
        <v>0.20499999999999999</v>
      </c>
      <c r="M43" s="388">
        <f>ROUND(M42/E42,3)</f>
        <v>0.35299999999999998</v>
      </c>
      <c r="N43" s="389">
        <f>ROUND(N42/E42,3)</f>
        <v>0.53100000000000003</v>
      </c>
      <c r="O43" s="386">
        <f>ROUND(O42/E42,3)</f>
        <v>0.183</v>
      </c>
      <c r="P43" s="408">
        <f>ROUND(P42/E42,3)</f>
        <v>0.34799999999999998</v>
      </c>
      <c r="Q43" s="386">
        <f t="shared" ref="Q43" si="41">ROUND(Q42/E42,3)</f>
        <v>0.08</v>
      </c>
      <c r="R43" s="386">
        <f>ROUND(R42/E42,3)</f>
        <v>3.1E-2</v>
      </c>
      <c r="S43" s="386">
        <f>ROUND(S42/E42,3)</f>
        <v>4.9000000000000002E-2</v>
      </c>
      <c r="T43" s="386">
        <f t="shared" ref="T43" si="42">ROUND(T42/E42,3)</f>
        <v>0.45100000000000001</v>
      </c>
      <c r="U43" s="386">
        <f>ROUND(U42/E42,3)</f>
        <v>0.152</v>
      </c>
      <c r="V43" s="390">
        <f>ROUND(V42/E42,3)</f>
        <v>0.29899999999999999</v>
      </c>
      <c r="W43" s="389">
        <f t="shared" ref="W43" si="43">ROUND(W42/E42,3)</f>
        <v>4.0000000000000001E-3</v>
      </c>
      <c r="X43" s="383">
        <f>ROUND(X42/E42,3)</f>
        <v>4.0000000000000001E-3</v>
      </c>
      <c r="Y43" s="409">
        <f>ROUND(Y42/E42,3)</f>
        <v>0</v>
      </c>
      <c r="Z43" s="392">
        <f t="shared" ref="Z43" si="44">ROUND(Z42/E42,3)</f>
        <v>2.1999999999999999E-2</v>
      </c>
      <c r="AA43" s="383">
        <f>ROUND(AA42/E42,3)</f>
        <v>1.7999999999999999E-2</v>
      </c>
      <c r="AB43" s="409">
        <f>ROUND(AB42/E42,3)</f>
        <v>4.0000000000000001E-3</v>
      </c>
      <c r="AC43" s="171"/>
    </row>
    <row r="44" spans="2:29" ht="12.9" customHeight="1" x14ac:dyDescent="0.2">
      <c r="B44" s="1504"/>
      <c r="C44" s="1513"/>
      <c r="D44" s="477"/>
      <c r="E44" s="440"/>
      <c r="F44" s="411">
        <f>ROUND(F42/F42,3)</f>
        <v>1</v>
      </c>
      <c r="G44" s="412">
        <f>ROUND(G42/G42,3)</f>
        <v>1</v>
      </c>
      <c r="H44" s="413"/>
      <c r="I44" s="414">
        <f>ROUND(I42/F42,3)</f>
        <v>0.57799999999999996</v>
      </c>
      <c r="J44" s="415">
        <f>ROUND(J42/G42,3)</f>
        <v>0.313</v>
      </c>
      <c r="K44" s="416"/>
      <c r="L44" s="414">
        <f>ROUND(L42/F42,3)</f>
        <v>0.42199999999999999</v>
      </c>
      <c r="M44" s="417">
        <f>ROUND(M42/G42,3)</f>
        <v>0.68700000000000006</v>
      </c>
      <c r="N44" s="418"/>
      <c r="O44" s="414">
        <f>ROUND(O42/F42,3)</f>
        <v>0.376</v>
      </c>
      <c r="P44" s="419">
        <f>ROUND(P42/G42,3)</f>
        <v>0.67800000000000005</v>
      </c>
      <c r="Q44" s="420"/>
      <c r="R44" s="414">
        <f>ROUND(R42/F42,3)</f>
        <v>6.4000000000000001E-2</v>
      </c>
      <c r="S44" s="414">
        <f>ROUND(S42/G42,3)</f>
        <v>9.6000000000000002E-2</v>
      </c>
      <c r="T44" s="420"/>
      <c r="U44" s="414">
        <f>ROUND(U42/F42,3)</f>
        <v>0.312</v>
      </c>
      <c r="V44" s="421">
        <f>ROUND(V42/G42,3)</f>
        <v>0.58299999999999996</v>
      </c>
      <c r="W44" s="418"/>
      <c r="X44" s="411">
        <f>ROUND(X42/F42,3)</f>
        <v>8.9999999999999993E-3</v>
      </c>
      <c r="Y44" s="422">
        <f>ROUND(Y42/G42,3)</f>
        <v>0</v>
      </c>
      <c r="Z44" s="423"/>
      <c r="AA44" s="411">
        <f>ROUND(AA42/F42,3)</f>
        <v>3.6999999999999998E-2</v>
      </c>
      <c r="AB44" s="422">
        <f>ROUND(AB42/G42,3)</f>
        <v>8.9999999999999993E-3</v>
      </c>
      <c r="AC44" s="171"/>
    </row>
    <row r="45" spans="2:29" ht="12.9" customHeight="1" x14ac:dyDescent="0.2">
      <c r="B45" s="1504"/>
      <c r="C45" s="1513" t="s">
        <v>194</v>
      </c>
      <c r="D45" s="342">
        <v>38</v>
      </c>
      <c r="E45" s="47">
        <f>F45+G45</f>
        <v>292</v>
      </c>
      <c r="F45" s="47">
        <f>I45+L45</f>
        <v>165</v>
      </c>
      <c r="G45" s="176">
        <f>J45+M45</f>
        <v>127</v>
      </c>
      <c r="H45" s="186">
        <f t="shared" si="33"/>
        <v>160</v>
      </c>
      <c r="I45" s="110">
        <v>109</v>
      </c>
      <c r="J45" s="187">
        <v>51</v>
      </c>
      <c r="K45" s="196">
        <f>L45+M45</f>
        <v>132</v>
      </c>
      <c r="L45" s="110">
        <f>O45+AA45+X45</f>
        <v>56</v>
      </c>
      <c r="M45" s="124">
        <f>P45+AB45+Y45</f>
        <v>76</v>
      </c>
      <c r="N45" s="109">
        <f>O45+P45</f>
        <v>89</v>
      </c>
      <c r="O45" s="110">
        <f>R45+U45</f>
        <v>29</v>
      </c>
      <c r="P45" s="111">
        <f>S45+V45</f>
        <v>60</v>
      </c>
      <c r="Q45" s="110">
        <f t="shared" ref="Q45" si="45">R45+S45</f>
        <v>28</v>
      </c>
      <c r="R45" s="110">
        <v>12</v>
      </c>
      <c r="S45" s="110">
        <v>16</v>
      </c>
      <c r="T45" s="110">
        <f t="shared" si="38"/>
        <v>61</v>
      </c>
      <c r="U45" s="110">
        <v>17</v>
      </c>
      <c r="V45" s="224">
        <v>44</v>
      </c>
      <c r="W45" s="109">
        <f t="shared" ref="W45" si="46">SUM(X45:Y45)</f>
        <v>1</v>
      </c>
      <c r="X45" s="47">
        <v>1</v>
      </c>
      <c r="Y45" s="292">
        <v>0</v>
      </c>
      <c r="Z45" s="299">
        <f t="shared" ref="Z45" si="47">SUM(AA45:AB45)</f>
        <v>42</v>
      </c>
      <c r="AA45" s="47">
        <v>26</v>
      </c>
      <c r="AB45" s="292">
        <v>16</v>
      </c>
      <c r="AC45" s="170"/>
    </row>
    <row r="46" spans="2:29" ht="12.9" customHeight="1" x14ac:dyDescent="0.2">
      <c r="B46" s="1504"/>
      <c r="C46" s="1513"/>
      <c r="D46" s="468"/>
      <c r="E46" s="383"/>
      <c r="F46" s="383">
        <f>ROUND(F45/E45,3)</f>
        <v>0.56499999999999995</v>
      </c>
      <c r="G46" s="384">
        <f>ROUND(G45/E45,3)</f>
        <v>0.435</v>
      </c>
      <c r="H46" s="385">
        <f t="shared" si="22"/>
        <v>0.54800000000000004</v>
      </c>
      <c r="I46" s="386">
        <f>ROUND(I45/E45,3)</f>
        <v>0.373</v>
      </c>
      <c r="J46" s="387">
        <f>ROUND(J45/E45,3)</f>
        <v>0.17499999999999999</v>
      </c>
      <c r="K46" s="407">
        <f>ROUND(K45/E45,3)</f>
        <v>0.45200000000000001</v>
      </c>
      <c r="L46" s="386">
        <f>ROUND(L45/E45,3)</f>
        <v>0.192</v>
      </c>
      <c r="M46" s="388">
        <f>ROUND(M45/E45,3)</f>
        <v>0.26</v>
      </c>
      <c r="N46" s="389">
        <f>ROUND(N45/E45,3)</f>
        <v>0.30499999999999999</v>
      </c>
      <c r="O46" s="386">
        <f>ROUND(O45/E45,3)</f>
        <v>9.9000000000000005E-2</v>
      </c>
      <c r="P46" s="408">
        <f>ROUND(P45/E45,3)</f>
        <v>0.20499999999999999</v>
      </c>
      <c r="Q46" s="386">
        <f t="shared" ref="Q46" si="48">ROUND(Q45/E45,3)</f>
        <v>9.6000000000000002E-2</v>
      </c>
      <c r="R46" s="386">
        <f>ROUND(R45/E45,3)</f>
        <v>4.1000000000000002E-2</v>
      </c>
      <c r="S46" s="386">
        <f>ROUND(S45/E45,3)</f>
        <v>5.5E-2</v>
      </c>
      <c r="T46" s="386">
        <f t="shared" ref="T46" si="49">ROUND(T45/E45,3)</f>
        <v>0.20899999999999999</v>
      </c>
      <c r="U46" s="386">
        <f>ROUND(U45/E45,3)</f>
        <v>5.8000000000000003E-2</v>
      </c>
      <c r="V46" s="390">
        <f>ROUND(V45/E45,3)</f>
        <v>0.151</v>
      </c>
      <c r="W46" s="389">
        <f t="shared" ref="W46" si="50">ROUND(W45/E45,3)</f>
        <v>3.0000000000000001E-3</v>
      </c>
      <c r="X46" s="383">
        <f>ROUND(X45/E45,3)</f>
        <v>3.0000000000000001E-3</v>
      </c>
      <c r="Y46" s="409">
        <f>ROUND(Y45/E45,3)</f>
        <v>0</v>
      </c>
      <c r="Z46" s="392">
        <f t="shared" ref="Z46" si="51">ROUND(Z45/E45,3)</f>
        <v>0.14399999999999999</v>
      </c>
      <c r="AA46" s="383">
        <f>ROUND(AA45/E45,3)</f>
        <v>8.8999999999999996E-2</v>
      </c>
      <c r="AB46" s="409">
        <f>ROUND(AB45/E45,3)</f>
        <v>5.5E-2</v>
      </c>
      <c r="AC46" s="171"/>
    </row>
    <row r="47" spans="2:29" ht="12.9" customHeight="1" x14ac:dyDescent="0.2">
      <c r="B47" s="1504"/>
      <c r="C47" s="1513"/>
      <c r="D47" s="477"/>
      <c r="E47" s="440"/>
      <c r="F47" s="411">
        <f>ROUND(F45/F45,3)</f>
        <v>1</v>
      </c>
      <c r="G47" s="412">
        <f>ROUND(G45/G45,3)</f>
        <v>1</v>
      </c>
      <c r="H47" s="413"/>
      <c r="I47" s="414">
        <f>ROUND(I45/F45,3)</f>
        <v>0.66100000000000003</v>
      </c>
      <c r="J47" s="415">
        <f>ROUND(J45/G45,3)</f>
        <v>0.40200000000000002</v>
      </c>
      <c r="K47" s="416"/>
      <c r="L47" s="414">
        <f>ROUND(L45/F45,3)</f>
        <v>0.33900000000000002</v>
      </c>
      <c r="M47" s="417">
        <f>ROUND(M45/G45,3)</f>
        <v>0.59799999999999998</v>
      </c>
      <c r="N47" s="418"/>
      <c r="O47" s="414">
        <f>ROUND(O45/F45,3)</f>
        <v>0.17599999999999999</v>
      </c>
      <c r="P47" s="419">
        <f>ROUND(P45/G45,3)</f>
        <v>0.47199999999999998</v>
      </c>
      <c r="Q47" s="420"/>
      <c r="R47" s="414">
        <f>ROUND(R45/F45,3)</f>
        <v>7.2999999999999995E-2</v>
      </c>
      <c r="S47" s="414">
        <f>ROUND(S45/G45,3)</f>
        <v>0.126</v>
      </c>
      <c r="T47" s="420"/>
      <c r="U47" s="414">
        <f>ROUND(U45/F45,3)</f>
        <v>0.10299999999999999</v>
      </c>
      <c r="V47" s="421">
        <f>ROUND(V45/G45,3)</f>
        <v>0.34599999999999997</v>
      </c>
      <c r="W47" s="418"/>
      <c r="X47" s="411">
        <f>ROUND(X45/F45,3)</f>
        <v>6.0000000000000001E-3</v>
      </c>
      <c r="Y47" s="422">
        <f>ROUND(Y45/G45,3)</f>
        <v>0</v>
      </c>
      <c r="Z47" s="423"/>
      <c r="AA47" s="411">
        <f>ROUND(AA45/F45,3)</f>
        <v>0.158</v>
      </c>
      <c r="AB47" s="422">
        <f>ROUND(AB45/G45,3)</f>
        <v>0.126</v>
      </c>
      <c r="AC47" s="171"/>
    </row>
    <row r="48" spans="2:29" ht="12.9" customHeight="1" x14ac:dyDescent="0.2">
      <c r="B48" s="1504"/>
      <c r="C48" s="1513" t="s">
        <v>195</v>
      </c>
      <c r="D48" s="342">
        <v>33</v>
      </c>
      <c r="E48" s="47">
        <f>F48+G48</f>
        <v>493</v>
      </c>
      <c r="F48" s="47">
        <f>I48+L48</f>
        <v>227</v>
      </c>
      <c r="G48" s="176">
        <f>J48+M48</f>
        <v>266</v>
      </c>
      <c r="H48" s="186">
        <f t="shared" si="33"/>
        <v>178</v>
      </c>
      <c r="I48" s="110">
        <v>116</v>
      </c>
      <c r="J48" s="187">
        <v>62</v>
      </c>
      <c r="K48" s="196">
        <f>L48+M48</f>
        <v>315</v>
      </c>
      <c r="L48" s="110">
        <f>O48+AA48+X48</f>
        <v>111</v>
      </c>
      <c r="M48" s="124">
        <f>P48+AB48+Y48</f>
        <v>204</v>
      </c>
      <c r="N48" s="109">
        <f>O48+P48</f>
        <v>171</v>
      </c>
      <c r="O48" s="110">
        <f>R48+U48</f>
        <v>47</v>
      </c>
      <c r="P48" s="111">
        <f>S48+V48</f>
        <v>124</v>
      </c>
      <c r="Q48" s="110">
        <f t="shared" ref="Q48" si="52">R48+S48</f>
        <v>57</v>
      </c>
      <c r="R48" s="110">
        <v>16</v>
      </c>
      <c r="S48" s="110">
        <v>41</v>
      </c>
      <c r="T48" s="110">
        <f t="shared" si="38"/>
        <v>114</v>
      </c>
      <c r="U48" s="110">
        <v>31</v>
      </c>
      <c r="V48" s="224">
        <v>83</v>
      </c>
      <c r="W48" s="109">
        <f t="shared" ref="W48" si="53">SUM(X48:Y48)</f>
        <v>8</v>
      </c>
      <c r="X48" s="47">
        <v>7</v>
      </c>
      <c r="Y48" s="292">
        <v>1</v>
      </c>
      <c r="Z48" s="299">
        <f t="shared" ref="Z48" si="54">SUM(AA48:AB48)</f>
        <v>136</v>
      </c>
      <c r="AA48" s="47">
        <v>57</v>
      </c>
      <c r="AB48" s="292">
        <v>79</v>
      </c>
      <c r="AC48" s="170"/>
    </row>
    <row r="49" spans="2:29" ht="12.9" customHeight="1" x14ac:dyDescent="0.2">
      <c r="B49" s="1504"/>
      <c r="C49" s="1514"/>
      <c r="D49" s="468"/>
      <c r="E49" s="383"/>
      <c r="F49" s="383">
        <f>ROUND(F48/E48,3)</f>
        <v>0.46</v>
      </c>
      <c r="G49" s="384">
        <f>ROUND(G48/E48,3)</f>
        <v>0.54</v>
      </c>
      <c r="H49" s="385">
        <f t="shared" si="22"/>
        <v>0.36099999999999999</v>
      </c>
      <c r="I49" s="386">
        <f>ROUND(I48/E48,3)</f>
        <v>0.23499999999999999</v>
      </c>
      <c r="J49" s="387">
        <f>ROUND(J48/E48,3)</f>
        <v>0.126</v>
      </c>
      <c r="K49" s="407">
        <f>ROUND(K48/E48,3)</f>
        <v>0.63900000000000001</v>
      </c>
      <c r="L49" s="386">
        <f>ROUND(L48/E48,3)</f>
        <v>0.22500000000000001</v>
      </c>
      <c r="M49" s="388">
        <f>ROUND(M48/E48,3)</f>
        <v>0.41399999999999998</v>
      </c>
      <c r="N49" s="389">
        <f>ROUND(N48/E48,3)</f>
        <v>0.34699999999999998</v>
      </c>
      <c r="O49" s="386">
        <f>ROUND(O48/E48,3)</f>
        <v>9.5000000000000001E-2</v>
      </c>
      <c r="P49" s="408">
        <f>ROUND(P48/E48,3)</f>
        <v>0.252</v>
      </c>
      <c r="Q49" s="386">
        <f t="shared" ref="Q49" si="55">ROUND(Q48/E48,3)</f>
        <v>0.11600000000000001</v>
      </c>
      <c r="R49" s="386">
        <f>ROUND(R48/E48,3)</f>
        <v>3.2000000000000001E-2</v>
      </c>
      <c r="S49" s="386">
        <f>ROUND(S48/E48,3)</f>
        <v>8.3000000000000004E-2</v>
      </c>
      <c r="T49" s="386">
        <f>ROUND(T48/E48,3)</f>
        <v>0.23100000000000001</v>
      </c>
      <c r="U49" s="386">
        <f>ROUND(U48/E48,3)</f>
        <v>6.3E-2</v>
      </c>
      <c r="V49" s="390">
        <f>ROUND(V48/E48,3)</f>
        <v>0.16800000000000001</v>
      </c>
      <c r="W49" s="389">
        <f t="shared" ref="W49" si="56">ROUND(W48/E48,3)</f>
        <v>1.6E-2</v>
      </c>
      <c r="X49" s="383">
        <f>ROUND(X48/E48,3)</f>
        <v>1.4E-2</v>
      </c>
      <c r="Y49" s="409">
        <f>ROUND(Y48/E48,3)</f>
        <v>2E-3</v>
      </c>
      <c r="Z49" s="392">
        <f t="shared" ref="Z49" si="57">ROUND(Z48/E48,3)</f>
        <v>0.27600000000000002</v>
      </c>
      <c r="AA49" s="383">
        <f>ROUND(AA48/E48,3)</f>
        <v>0.11600000000000001</v>
      </c>
      <c r="AB49" s="409">
        <f>ROUND(AB48/E48,3)</f>
        <v>0.16</v>
      </c>
      <c r="AC49" s="171"/>
    </row>
    <row r="50" spans="2:29" ht="12.9" customHeight="1" x14ac:dyDescent="0.2">
      <c r="B50" s="1504"/>
      <c r="C50" s="1514"/>
      <c r="D50" s="477"/>
      <c r="E50" s="440"/>
      <c r="F50" s="411">
        <f>ROUND(F48/F48,3)</f>
        <v>1</v>
      </c>
      <c r="G50" s="412">
        <f>ROUND(G48/G48,3)</f>
        <v>1</v>
      </c>
      <c r="H50" s="413"/>
      <c r="I50" s="414">
        <f>ROUND(I48/F48,3)</f>
        <v>0.51100000000000001</v>
      </c>
      <c r="J50" s="415">
        <f>ROUND(J48/G48,3)</f>
        <v>0.23300000000000001</v>
      </c>
      <c r="K50" s="416"/>
      <c r="L50" s="414">
        <f>ROUND(L48/F48,3)</f>
        <v>0.48899999999999999</v>
      </c>
      <c r="M50" s="417">
        <f>ROUND(M48/G48,3)</f>
        <v>0.76700000000000002</v>
      </c>
      <c r="N50" s="418"/>
      <c r="O50" s="414">
        <f>ROUND(O48/F48,3)</f>
        <v>0.20699999999999999</v>
      </c>
      <c r="P50" s="419">
        <f>ROUND(P48/G48,3)</f>
        <v>0.46600000000000003</v>
      </c>
      <c r="Q50" s="420"/>
      <c r="R50" s="414">
        <f>ROUND(R48/F48,3)</f>
        <v>7.0000000000000007E-2</v>
      </c>
      <c r="S50" s="414">
        <f>ROUND(S48/G48,3)</f>
        <v>0.154</v>
      </c>
      <c r="T50" s="420"/>
      <c r="U50" s="414">
        <f>ROUND(U48/F48,3)</f>
        <v>0.13700000000000001</v>
      </c>
      <c r="V50" s="421">
        <f>ROUND(V48/G48,3)</f>
        <v>0.312</v>
      </c>
      <c r="W50" s="418"/>
      <c r="X50" s="411">
        <f>ROUND(X48/F48,3)</f>
        <v>3.1E-2</v>
      </c>
      <c r="Y50" s="422">
        <f>ROUND(Y48/G48,3)</f>
        <v>4.0000000000000001E-3</v>
      </c>
      <c r="Z50" s="423"/>
      <c r="AA50" s="411">
        <f>ROUND(AA48/F48,3)</f>
        <v>0.251</v>
      </c>
      <c r="AB50" s="422">
        <f>ROUND(AB48/G48,3)</f>
        <v>0.29699999999999999</v>
      </c>
      <c r="AC50" s="171"/>
    </row>
    <row r="51" spans="2:29" ht="12.9" customHeight="1" x14ac:dyDescent="0.2">
      <c r="B51" s="1504"/>
      <c r="C51" s="1513" t="s">
        <v>196</v>
      </c>
      <c r="D51" s="342">
        <v>30</v>
      </c>
      <c r="E51" s="48">
        <f>F51+G51</f>
        <v>1952</v>
      </c>
      <c r="F51" s="47">
        <f>I51+L51</f>
        <v>1132</v>
      </c>
      <c r="G51" s="176">
        <f>J51+M51</f>
        <v>820</v>
      </c>
      <c r="H51" s="186">
        <f t="shared" si="33"/>
        <v>703</v>
      </c>
      <c r="I51" s="123">
        <v>502</v>
      </c>
      <c r="J51" s="191">
        <v>201</v>
      </c>
      <c r="K51" s="201">
        <f>L51+M51</f>
        <v>1249</v>
      </c>
      <c r="L51" s="110">
        <f>O51+AA51+X51</f>
        <v>630</v>
      </c>
      <c r="M51" s="124">
        <f>P51+AB51+Y51</f>
        <v>619</v>
      </c>
      <c r="N51" s="125">
        <f>O51+P51</f>
        <v>794</v>
      </c>
      <c r="O51" s="123">
        <f>R51+U51</f>
        <v>356</v>
      </c>
      <c r="P51" s="126">
        <f>S51+V51</f>
        <v>438</v>
      </c>
      <c r="Q51" s="110">
        <f t="shared" ref="Q51" si="58">R51+S51</f>
        <v>573</v>
      </c>
      <c r="R51" s="123">
        <v>305</v>
      </c>
      <c r="S51" s="123">
        <v>268</v>
      </c>
      <c r="T51" s="110">
        <f t="shared" si="38"/>
        <v>221</v>
      </c>
      <c r="U51" s="123">
        <v>51</v>
      </c>
      <c r="V51" s="226">
        <v>170</v>
      </c>
      <c r="W51" s="109">
        <f t="shared" ref="W51" si="59">SUM(X51:Y51)</f>
        <v>20</v>
      </c>
      <c r="X51" s="48">
        <v>3</v>
      </c>
      <c r="Y51" s="296">
        <v>17</v>
      </c>
      <c r="Z51" s="299">
        <f t="shared" ref="Z51" si="60">SUM(AA51:AB51)</f>
        <v>435</v>
      </c>
      <c r="AA51" s="48">
        <v>271</v>
      </c>
      <c r="AB51" s="296">
        <v>164</v>
      </c>
      <c r="AC51" s="170"/>
    </row>
    <row r="52" spans="2:29" ht="12.9" customHeight="1" x14ac:dyDescent="0.2">
      <c r="B52" s="1504"/>
      <c r="C52" s="1514"/>
      <c r="D52" s="468"/>
      <c r="E52" s="383"/>
      <c r="F52" s="383">
        <f>ROUND(F51/E51,3)</f>
        <v>0.57999999999999996</v>
      </c>
      <c r="G52" s="384">
        <f>ROUND(G51/E51,3)</f>
        <v>0.42</v>
      </c>
      <c r="H52" s="385">
        <f t="shared" si="22"/>
        <v>0.36</v>
      </c>
      <c r="I52" s="386">
        <f>ROUND(I51/E51,3)</f>
        <v>0.25700000000000001</v>
      </c>
      <c r="J52" s="387">
        <f>ROUND(J51/E51,3)</f>
        <v>0.10299999999999999</v>
      </c>
      <c r="K52" s="407">
        <f>ROUND(K51/E51,3)</f>
        <v>0.64</v>
      </c>
      <c r="L52" s="386">
        <f>ROUND(L51/E51,3)</f>
        <v>0.32300000000000001</v>
      </c>
      <c r="M52" s="388">
        <f>ROUND(M51/E51,3)</f>
        <v>0.317</v>
      </c>
      <c r="N52" s="389">
        <f>ROUND(N51/E51,3)</f>
        <v>0.40699999999999997</v>
      </c>
      <c r="O52" s="386">
        <f>ROUND(O51/E51,3)</f>
        <v>0.182</v>
      </c>
      <c r="P52" s="408">
        <f>ROUND(P51/E51,3)</f>
        <v>0.224</v>
      </c>
      <c r="Q52" s="386">
        <f>ROUND(Q51/E51,3)</f>
        <v>0.29399999999999998</v>
      </c>
      <c r="R52" s="386">
        <f>ROUND(R51/E51,3)</f>
        <v>0.156</v>
      </c>
      <c r="S52" s="386">
        <f>ROUND(S51/E51,3)</f>
        <v>0.13700000000000001</v>
      </c>
      <c r="T52" s="386">
        <f t="shared" ref="T52" si="61">ROUND(T51/E51,3)</f>
        <v>0.113</v>
      </c>
      <c r="U52" s="386">
        <f>ROUND(U51/E51,3)</f>
        <v>2.5999999999999999E-2</v>
      </c>
      <c r="V52" s="390">
        <f>ROUND(V51/E51,3)</f>
        <v>8.6999999999999994E-2</v>
      </c>
      <c r="W52" s="389">
        <f t="shared" ref="W52" si="62">ROUND(W51/E51,3)</f>
        <v>0.01</v>
      </c>
      <c r="X52" s="383">
        <f>ROUND(X51/E51,3)</f>
        <v>2E-3</v>
      </c>
      <c r="Y52" s="409">
        <f>ROUND(Y51/E51,3)</f>
        <v>8.9999999999999993E-3</v>
      </c>
      <c r="Z52" s="392">
        <f t="shared" ref="Z52" si="63">ROUND(Z51/E51,3)</f>
        <v>0.223</v>
      </c>
      <c r="AA52" s="383">
        <f>ROUND(AA51/E51,3)</f>
        <v>0.13900000000000001</v>
      </c>
      <c r="AB52" s="409">
        <f>ROUND(AB51/E51,3)</f>
        <v>8.4000000000000005E-2</v>
      </c>
      <c r="AC52" s="171"/>
    </row>
    <row r="53" spans="2:29" ht="12.9" customHeight="1" thickBot="1" x14ac:dyDescent="0.25">
      <c r="B53" s="1504"/>
      <c r="C53" s="1515"/>
      <c r="D53" s="478"/>
      <c r="E53" s="441"/>
      <c r="F53" s="426">
        <f>ROUND(F51/F51,3)</f>
        <v>1</v>
      </c>
      <c r="G53" s="427">
        <f>ROUND(G51/G51,3)</f>
        <v>1</v>
      </c>
      <c r="H53" s="428"/>
      <c r="I53" s="425">
        <f>ROUND(I51/F51,3)</f>
        <v>0.443</v>
      </c>
      <c r="J53" s="429">
        <f>ROUND(J51/G51,3)</f>
        <v>0.245</v>
      </c>
      <c r="K53" s="430"/>
      <c r="L53" s="425">
        <f>ROUND(L51/F51,3)</f>
        <v>0.55700000000000005</v>
      </c>
      <c r="M53" s="431">
        <f>ROUND(M51/G51,3)</f>
        <v>0.755</v>
      </c>
      <c r="N53" s="432"/>
      <c r="O53" s="425">
        <f>ROUND(O51/F51,3)</f>
        <v>0.314</v>
      </c>
      <c r="P53" s="433">
        <f>ROUND(P51/G51,3)</f>
        <v>0.53400000000000003</v>
      </c>
      <c r="Q53" s="434"/>
      <c r="R53" s="425">
        <f>ROUND(R51/F51,3)</f>
        <v>0.26900000000000002</v>
      </c>
      <c r="S53" s="425">
        <f>ROUND(S51/G51,3)</f>
        <v>0.32700000000000001</v>
      </c>
      <c r="T53" s="434"/>
      <c r="U53" s="425">
        <f>ROUND(U51/F51,3)</f>
        <v>4.4999999999999998E-2</v>
      </c>
      <c r="V53" s="435">
        <f>ROUND(V51/G51,3)</f>
        <v>0.20699999999999999</v>
      </c>
      <c r="W53" s="432"/>
      <c r="X53" s="426">
        <f>ROUND(X51/F51,3)</f>
        <v>3.0000000000000001E-3</v>
      </c>
      <c r="Y53" s="436">
        <f>ROUND(Y51/G51,3)</f>
        <v>2.1000000000000001E-2</v>
      </c>
      <c r="Z53" s="432"/>
      <c r="AA53" s="426">
        <f>ROUND(AA51/F51,3)</f>
        <v>0.23899999999999999</v>
      </c>
      <c r="AB53" s="436">
        <f>ROUND(AB51/G51,3)</f>
        <v>0.2</v>
      </c>
      <c r="AC53" s="171"/>
    </row>
    <row r="54" spans="2:29" ht="12.9" customHeight="1" thickTop="1" x14ac:dyDescent="0.2">
      <c r="B54" s="1504"/>
      <c r="C54" s="44" t="s">
        <v>197</v>
      </c>
      <c r="D54" s="167">
        <f>D39+D42+D45+D48</f>
        <v>291</v>
      </c>
      <c r="E54" s="47">
        <f>E39+E42+E45+E48</f>
        <v>1365</v>
      </c>
      <c r="F54" s="47">
        <f t="shared" ref="F54:AB54" si="64">F39+F42+F45+F48</f>
        <v>714</v>
      </c>
      <c r="G54" s="176">
        <f t="shared" si="64"/>
        <v>651</v>
      </c>
      <c r="H54" s="190">
        <f t="shared" si="64"/>
        <v>661</v>
      </c>
      <c r="I54" s="110">
        <f>I39+I42+I45+I48</f>
        <v>441</v>
      </c>
      <c r="J54" s="187">
        <f t="shared" si="64"/>
        <v>220</v>
      </c>
      <c r="K54" s="196">
        <f t="shared" si="64"/>
        <v>704</v>
      </c>
      <c r="L54" s="110">
        <f>L39+L42+L45+L48</f>
        <v>273</v>
      </c>
      <c r="M54" s="113">
        <f t="shared" si="64"/>
        <v>431</v>
      </c>
      <c r="N54" s="109">
        <f t="shared" si="64"/>
        <v>470</v>
      </c>
      <c r="O54" s="110">
        <f t="shared" si="64"/>
        <v>147</v>
      </c>
      <c r="P54" s="111">
        <f t="shared" si="64"/>
        <v>323</v>
      </c>
      <c r="Q54" s="110">
        <f t="shared" si="64"/>
        <v>120</v>
      </c>
      <c r="R54" s="110">
        <f t="shared" si="64"/>
        <v>44</v>
      </c>
      <c r="S54" s="110">
        <f>S39+S42+S45+S48</f>
        <v>76</v>
      </c>
      <c r="T54" s="123">
        <f t="shared" si="64"/>
        <v>350</v>
      </c>
      <c r="U54" s="110">
        <f t="shared" si="64"/>
        <v>103</v>
      </c>
      <c r="V54" s="224">
        <f t="shared" si="64"/>
        <v>247</v>
      </c>
      <c r="W54" s="125">
        <f t="shared" si="64"/>
        <v>12</v>
      </c>
      <c r="X54" s="47">
        <f t="shared" si="64"/>
        <v>9</v>
      </c>
      <c r="Y54" s="292">
        <f t="shared" si="64"/>
        <v>3</v>
      </c>
      <c r="Z54" s="300">
        <f t="shared" si="64"/>
        <v>222</v>
      </c>
      <c r="AA54" s="47">
        <f t="shared" si="64"/>
        <v>117</v>
      </c>
      <c r="AB54" s="292">
        <f t="shared" si="64"/>
        <v>105</v>
      </c>
      <c r="AC54" s="171"/>
    </row>
    <row r="55" spans="2:29" ht="12.9" customHeight="1" x14ac:dyDescent="0.2">
      <c r="B55" s="1504"/>
      <c r="C55" s="42" t="s">
        <v>198</v>
      </c>
      <c r="D55" s="468"/>
      <c r="E55" s="383"/>
      <c r="F55" s="383">
        <f>ROUND(F54/E54,3)</f>
        <v>0.52300000000000002</v>
      </c>
      <c r="G55" s="384">
        <f>ROUND(G54/E54,3)</f>
        <v>0.47699999999999998</v>
      </c>
      <c r="H55" s="385">
        <f>ROUND(H54/E54,3)</f>
        <v>0.48399999999999999</v>
      </c>
      <c r="I55" s="386">
        <f>ROUND(I54/E54,3)</f>
        <v>0.32300000000000001</v>
      </c>
      <c r="J55" s="387">
        <f>ROUND(J54/E54,3)</f>
        <v>0.161</v>
      </c>
      <c r="K55" s="407">
        <f>ROUND(K54/E54,3)</f>
        <v>0.51600000000000001</v>
      </c>
      <c r="L55" s="386">
        <f>ROUND(L54/E54,3)</f>
        <v>0.2</v>
      </c>
      <c r="M55" s="388">
        <f>ROUND(M54/E54,3)</f>
        <v>0.316</v>
      </c>
      <c r="N55" s="389">
        <f>ROUND(N54/E54,3)</f>
        <v>0.34399999999999997</v>
      </c>
      <c r="O55" s="386">
        <f>ROUND(O54/E54,3)</f>
        <v>0.108</v>
      </c>
      <c r="P55" s="408">
        <f>ROUND(P54/E54,3)</f>
        <v>0.23699999999999999</v>
      </c>
      <c r="Q55" s="386">
        <f>ROUND(Q54/E54,3)</f>
        <v>8.7999999999999995E-2</v>
      </c>
      <c r="R55" s="386">
        <f>ROUND(R54/E54,3)</f>
        <v>3.2000000000000001E-2</v>
      </c>
      <c r="S55" s="386">
        <f>ROUND(S54/E54,3)</f>
        <v>5.6000000000000001E-2</v>
      </c>
      <c r="T55" s="386">
        <f>ROUND(T54/E54,3)</f>
        <v>0.25600000000000001</v>
      </c>
      <c r="U55" s="386">
        <f>ROUND(U54/E54,3)</f>
        <v>7.4999999999999997E-2</v>
      </c>
      <c r="V55" s="390">
        <f>ROUND(V54/E54,3)</f>
        <v>0.18099999999999999</v>
      </c>
      <c r="W55" s="389">
        <f>ROUND(W54/E54,3)</f>
        <v>8.9999999999999993E-3</v>
      </c>
      <c r="X55" s="383">
        <f>ROUND(X54/E54,3)</f>
        <v>7.0000000000000001E-3</v>
      </c>
      <c r="Y55" s="409">
        <f>ROUND(Y54/E54,3)</f>
        <v>2E-3</v>
      </c>
      <c r="Z55" s="392">
        <f>ROUND(Z54/E54,3)</f>
        <v>0.16300000000000001</v>
      </c>
      <c r="AA55" s="383">
        <f>ROUND(AA54/E54,3)</f>
        <v>8.5999999999999993E-2</v>
      </c>
      <c r="AB55" s="409">
        <f>ROUND(AB54/E54,3)</f>
        <v>7.6999999999999999E-2</v>
      </c>
      <c r="AC55" s="171"/>
    </row>
    <row r="56" spans="2:29" ht="12.9" customHeight="1" x14ac:dyDescent="0.2">
      <c r="B56" s="1504"/>
      <c r="C56" s="6"/>
      <c r="D56" s="477"/>
      <c r="E56" s="440"/>
      <c r="F56" s="411">
        <f>ROUND(F54/F54,3)</f>
        <v>1</v>
      </c>
      <c r="G56" s="412">
        <f>ROUND(G54/G54,3)</f>
        <v>1</v>
      </c>
      <c r="H56" s="413"/>
      <c r="I56" s="414">
        <f>ROUND(I54/F54,3)</f>
        <v>0.61799999999999999</v>
      </c>
      <c r="J56" s="415">
        <f>ROUND(J54/G54,3)</f>
        <v>0.33800000000000002</v>
      </c>
      <c r="K56" s="416"/>
      <c r="L56" s="414">
        <f>ROUND(L54/F54,3)</f>
        <v>0.38200000000000001</v>
      </c>
      <c r="M56" s="417">
        <f>ROUND(M54/G54,3)</f>
        <v>0.66200000000000003</v>
      </c>
      <c r="N56" s="418"/>
      <c r="O56" s="414">
        <f>ROUND(O54/F54,3)</f>
        <v>0.20599999999999999</v>
      </c>
      <c r="P56" s="419">
        <f>ROUND(P54/G54,3)</f>
        <v>0.496</v>
      </c>
      <c r="Q56" s="420"/>
      <c r="R56" s="414">
        <f>ROUND(R54/F54,3)</f>
        <v>6.2E-2</v>
      </c>
      <c r="S56" s="414">
        <f>ROUND(S54/G54,3)</f>
        <v>0.11700000000000001</v>
      </c>
      <c r="T56" s="420"/>
      <c r="U56" s="414">
        <f>ROUND(U54/F54,3)</f>
        <v>0.14399999999999999</v>
      </c>
      <c r="V56" s="421">
        <f>ROUND(V54/G54,3)</f>
        <v>0.379</v>
      </c>
      <c r="W56" s="418"/>
      <c r="X56" s="411">
        <f>ROUND(X54/F54,3)</f>
        <v>1.2999999999999999E-2</v>
      </c>
      <c r="Y56" s="422">
        <f>ROUND(Y54/G54,3)</f>
        <v>5.0000000000000001E-3</v>
      </c>
      <c r="Z56" s="423"/>
      <c r="AA56" s="411">
        <f>ROUND(AA54/F54,3)</f>
        <v>0.16400000000000001</v>
      </c>
      <c r="AB56" s="422">
        <f>ROUND(AB54/G54,3)</f>
        <v>0.161</v>
      </c>
      <c r="AC56" s="171"/>
    </row>
    <row r="57" spans="2:29" ht="12.9" customHeight="1" x14ac:dyDescent="0.2">
      <c r="B57" s="1504"/>
      <c r="C57" s="5" t="s">
        <v>197</v>
      </c>
      <c r="D57" s="167">
        <f>D42+D45+D48+D51</f>
        <v>150</v>
      </c>
      <c r="E57" s="47">
        <f t="shared" ref="E57:AB57" si="65">E42+E45+E48+E51</f>
        <v>2961</v>
      </c>
      <c r="F57" s="47">
        <f t="shared" si="65"/>
        <v>1633</v>
      </c>
      <c r="G57" s="176">
        <f t="shared" si="65"/>
        <v>1328</v>
      </c>
      <c r="H57" s="190">
        <f t="shared" si="65"/>
        <v>1140</v>
      </c>
      <c r="I57" s="123">
        <f>I42+I45+I48+I51</f>
        <v>790</v>
      </c>
      <c r="J57" s="191">
        <f t="shared" si="65"/>
        <v>350</v>
      </c>
      <c r="K57" s="201">
        <f t="shared" si="65"/>
        <v>1821</v>
      </c>
      <c r="L57" s="123">
        <f t="shared" si="65"/>
        <v>843</v>
      </c>
      <c r="M57" s="124">
        <f t="shared" si="65"/>
        <v>978</v>
      </c>
      <c r="N57" s="125">
        <f t="shared" si="65"/>
        <v>1173</v>
      </c>
      <c r="O57" s="123">
        <f t="shared" si="65"/>
        <v>473</v>
      </c>
      <c r="P57" s="126">
        <f t="shared" si="65"/>
        <v>700</v>
      </c>
      <c r="Q57" s="123">
        <f t="shared" si="65"/>
        <v>676</v>
      </c>
      <c r="R57" s="123">
        <f t="shared" si="65"/>
        <v>340</v>
      </c>
      <c r="S57" s="123">
        <f t="shared" si="65"/>
        <v>336</v>
      </c>
      <c r="T57" s="123">
        <f t="shared" si="65"/>
        <v>497</v>
      </c>
      <c r="U57" s="123">
        <f t="shared" si="65"/>
        <v>133</v>
      </c>
      <c r="V57" s="226">
        <f t="shared" si="65"/>
        <v>364</v>
      </c>
      <c r="W57" s="125">
        <f t="shared" si="65"/>
        <v>30</v>
      </c>
      <c r="X57" s="48">
        <f t="shared" si="65"/>
        <v>12</v>
      </c>
      <c r="Y57" s="296">
        <f t="shared" si="65"/>
        <v>18</v>
      </c>
      <c r="Z57" s="300">
        <f t="shared" si="65"/>
        <v>618</v>
      </c>
      <c r="AA57" s="48">
        <f t="shared" si="65"/>
        <v>358</v>
      </c>
      <c r="AB57" s="296">
        <f t="shared" si="65"/>
        <v>260</v>
      </c>
      <c r="AC57" s="171"/>
    </row>
    <row r="58" spans="2:29" ht="12.9" customHeight="1" x14ac:dyDescent="0.2">
      <c r="B58" s="1504"/>
      <c r="C58" s="42" t="s">
        <v>199</v>
      </c>
      <c r="D58" s="468"/>
      <c r="E58" s="383"/>
      <c r="F58" s="383">
        <f>ROUND(F57/E57,3)</f>
        <v>0.55200000000000005</v>
      </c>
      <c r="G58" s="384">
        <f>ROUND(G57/E57,3)</f>
        <v>0.44800000000000001</v>
      </c>
      <c r="H58" s="385">
        <f>ROUND(H57/E57,3)</f>
        <v>0.38500000000000001</v>
      </c>
      <c r="I58" s="386">
        <f>ROUND(I57/E57,3)</f>
        <v>0.26700000000000002</v>
      </c>
      <c r="J58" s="387">
        <f>ROUND(J57/E57,3)</f>
        <v>0.11799999999999999</v>
      </c>
      <c r="K58" s="407">
        <f>ROUND(K57/E57,3)</f>
        <v>0.61499999999999999</v>
      </c>
      <c r="L58" s="386">
        <f>ROUND(L57/E57,3)</f>
        <v>0.28499999999999998</v>
      </c>
      <c r="M58" s="388">
        <f>ROUND(M57/E57,3)</f>
        <v>0.33</v>
      </c>
      <c r="N58" s="389">
        <f>ROUND(N57/E57,3)</f>
        <v>0.39600000000000002</v>
      </c>
      <c r="O58" s="386">
        <f>ROUND(O57/E57,3)</f>
        <v>0.16</v>
      </c>
      <c r="P58" s="408">
        <f>ROUND(P57/E57,3)</f>
        <v>0.23599999999999999</v>
      </c>
      <c r="Q58" s="386">
        <f>ROUND(Q57/E57,3)</f>
        <v>0.22800000000000001</v>
      </c>
      <c r="R58" s="386">
        <f>ROUND(R57/E57,3)</f>
        <v>0.115</v>
      </c>
      <c r="S58" s="386">
        <f>ROUND(S57/E57,3)</f>
        <v>0.113</v>
      </c>
      <c r="T58" s="386">
        <f>ROUND(T57/E57,3)</f>
        <v>0.16800000000000001</v>
      </c>
      <c r="U58" s="386">
        <f>ROUND(U57/E57,3)</f>
        <v>4.4999999999999998E-2</v>
      </c>
      <c r="V58" s="390">
        <f>ROUND(V57/E57,3)</f>
        <v>0.123</v>
      </c>
      <c r="W58" s="389">
        <f>ROUND(W57/E57,3)</f>
        <v>0.01</v>
      </c>
      <c r="X58" s="383">
        <f>ROUND(X57/E57,3)</f>
        <v>4.0000000000000001E-3</v>
      </c>
      <c r="Y58" s="409">
        <f>ROUND(Y57/E57,3)</f>
        <v>6.0000000000000001E-3</v>
      </c>
      <c r="Z58" s="392">
        <f>ROUND(Z57/E57,3)</f>
        <v>0.20899999999999999</v>
      </c>
      <c r="AA58" s="383">
        <f>ROUND(AA57/E57,3)</f>
        <v>0.121</v>
      </c>
      <c r="AB58" s="409">
        <f>ROUND(AB57/E57,3)</f>
        <v>8.7999999999999995E-2</v>
      </c>
      <c r="AC58" s="171"/>
    </row>
    <row r="59" spans="2:29" ht="12.9" customHeight="1" thickBot="1" x14ac:dyDescent="0.25">
      <c r="B59" s="1510"/>
      <c r="C59" s="6"/>
      <c r="D59" s="1211"/>
      <c r="E59" s="1236"/>
      <c r="F59" s="1222">
        <f>ROUND(F57/F57,3)</f>
        <v>1</v>
      </c>
      <c r="G59" s="1223">
        <f>ROUND(G57/G57,3)</f>
        <v>1</v>
      </c>
      <c r="H59" s="1224"/>
      <c r="I59" s="1225">
        <f>ROUND(I57/F57,3)</f>
        <v>0.48399999999999999</v>
      </c>
      <c r="J59" s="1226">
        <f>ROUND(J57/G57,3)</f>
        <v>0.26400000000000001</v>
      </c>
      <c r="K59" s="1227"/>
      <c r="L59" s="1225">
        <f>ROUND(L57/F57,3)</f>
        <v>0.51600000000000001</v>
      </c>
      <c r="M59" s="1228">
        <f>ROUND(M57/G57,3)</f>
        <v>0.73599999999999999</v>
      </c>
      <c r="N59" s="1229"/>
      <c r="O59" s="1225">
        <f>ROUND(O57/F57,3)</f>
        <v>0.28999999999999998</v>
      </c>
      <c r="P59" s="1230">
        <f>ROUND(P57/G57,3)</f>
        <v>0.52700000000000002</v>
      </c>
      <c r="Q59" s="1231"/>
      <c r="R59" s="1225">
        <f>ROUND(R57/F57,3)</f>
        <v>0.20799999999999999</v>
      </c>
      <c r="S59" s="1225">
        <f>ROUND(S57/G57,3)</f>
        <v>0.253</v>
      </c>
      <c r="T59" s="1231"/>
      <c r="U59" s="1225">
        <f>ROUND(U57/F57,3)</f>
        <v>8.1000000000000003E-2</v>
      </c>
      <c r="V59" s="1232">
        <f>ROUND(V57/G57,3)</f>
        <v>0.27400000000000002</v>
      </c>
      <c r="W59" s="1229"/>
      <c r="X59" s="1222">
        <f>ROUND(X57/F57,3)</f>
        <v>7.0000000000000001E-3</v>
      </c>
      <c r="Y59" s="1233">
        <f>ROUND(Y57/G57,3)</f>
        <v>1.4E-2</v>
      </c>
      <c r="Z59" s="1234"/>
      <c r="AA59" s="1222">
        <f>ROUND(AA57/F57,3)</f>
        <v>0.219</v>
      </c>
      <c r="AB59" s="1233">
        <f>ROUND(AB57/G57,3)</f>
        <v>0.19600000000000001</v>
      </c>
      <c r="AC59" s="171"/>
    </row>
    <row r="60" spans="2:29" ht="15" customHeight="1" x14ac:dyDescent="0.2">
      <c r="E60" s="33"/>
      <c r="F60" s="33"/>
      <c r="G60" s="33"/>
      <c r="H60" s="127"/>
      <c r="I60" s="127"/>
      <c r="J60" s="127"/>
      <c r="K60" s="127"/>
      <c r="L60" s="127"/>
      <c r="M60" s="127"/>
      <c r="N60" s="127"/>
      <c r="O60" s="127"/>
      <c r="P60" s="127"/>
      <c r="Q60" s="127"/>
      <c r="R60" s="127"/>
      <c r="S60" s="127"/>
      <c r="T60" s="127"/>
      <c r="U60" s="127"/>
      <c r="V60" s="127"/>
      <c r="W60" s="127"/>
      <c r="X60" s="33"/>
      <c r="Y60" s="33"/>
      <c r="Z60" s="127"/>
      <c r="AA60" s="33"/>
      <c r="AB60" s="33"/>
      <c r="AC60" s="33"/>
    </row>
    <row r="61" spans="2:29" x14ac:dyDescent="0.2">
      <c r="B61" s="1" t="s">
        <v>235</v>
      </c>
      <c r="D61" s="7">
        <f>D36+D39+D42+D45+D48+D51</f>
        <v>427</v>
      </c>
      <c r="E61" s="7">
        <f>E36+E39+E42+E45+E48+E51</f>
        <v>3420</v>
      </c>
      <c r="F61" s="7">
        <f t="shared" ref="F61:AB61" si="66">F36+F39+F42+F45+F48+F51</f>
        <v>1890</v>
      </c>
      <c r="G61" s="7">
        <f t="shared" si="66"/>
        <v>1530</v>
      </c>
      <c r="H61" s="7">
        <f>H36+H39+H42+H45+H48+H51</f>
        <v>1416</v>
      </c>
      <c r="I61" s="7">
        <f>I36+I39+I42+I45+I48+I51</f>
        <v>974</v>
      </c>
      <c r="J61" s="7">
        <f t="shared" si="66"/>
        <v>442</v>
      </c>
      <c r="K61" s="7">
        <f>K36+K39+K42+K45+K48+K51</f>
        <v>2004</v>
      </c>
      <c r="L61" s="7">
        <f>L36+L39+L42+L45+L48+L51</f>
        <v>916</v>
      </c>
      <c r="M61" s="7">
        <f t="shared" si="66"/>
        <v>1088</v>
      </c>
      <c r="N61" s="7">
        <f t="shared" si="66"/>
        <v>1306</v>
      </c>
      <c r="O61" s="7">
        <f t="shared" si="66"/>
        <v>512</v>
      </c>
      <c r="P61" s="7">
        <f t="shared" si="66"/>
        <v>794</v>
      </c>
      <c r="Q61" s="7">
        <f t="shared" si="66"/>
        <v>701</v>
      </c>
      <c r="R61" s="7">
        <f t="shared" si="66"/>
        <v>349</v>
      </c>
      <c r="S61" s="7">
        <f>S36+S39+S42+S45+S48+S51</f>
        <v>352</v>
      </c>
      <c r="T61" s="7">
        <f>T36+T39+T42+T45+T48+T51</f>
        <v>605</v>
      </c>
      <c r="U61" s="7">
        <f t="shared" si="66"/>
        <v>163</v>
      </c>
      <c r="V61" s="7">
        <f t="shared" si="66"/>
        <v>442</v>
      </c>
      <c r="W61" s="7">
        <f>W36+W39+W42+W45+W48+W51</f>
        <v>32</v>
      </c>
      <c r="X61" s="7">
        <f t="shared" si="66"/>
        <v>12</v>
      </c>
      <c r="Y61" s="7">
        <f t="shared" si="66"/>
        <v>20</v>
      </c>
      <c r="Z61" s="7">
        <f t="shared" si="66"/>
        <v>666</v>
      </c>
      <c r="AA61" s="7">
        <f t="shared" si="66"/>
        <v>392</v>
      </c>
      <c r="AB61" s="1">
        <f t="shared" si="66"/>
        <v>274</v>
      </c>
    </row>
    <row r="62" spans="2:29" s="45" customFormat="1" x14ac:dyDescent="0.2">
      <c r="B62" s="45" t="s">
        <v>236</v>
      </c>
      <c r="E62" s="94"/>
      <c r="F62" s="94">
        <f>F61/E61</f>
        <v>0.55263157894736847</v>
      </c>
      <c r="G62" s="94">
        <f>G61/E61</f>
        <v>0.44736842105263158</v>
      </c>
      <c r="H62" s="94">
        <f>H61/E61</f>
        <v>0.41403508771929826</v>
      </c>
      <c r="I62" s="95">
        <f>I61/E61</f>
        <v>0.28479532163742688</v>
      </c>
      <c r="J62" s="95">
        <f>J61/E61</f>
        <v>0.12923976608187135</v>
      </c>
      <c r="K62" s="95">
        <f>K61/E61</f>
        <v>0.5859649122807018</v>
      </c>
      <c r="L62" s="94">
        <f>L61/E61</f>
        <v>0.26783625730994154</v>
      </c>
      <c r="M62" s="94">
        <f>M61/E61</f>
        <v>0.31812865497076026</v>
      </c>
      <c r="N62" s="94">
        <f>N61/E61</f>
        <v>0.38187134502923975</v>
      </c>
      <c r="O62" s="94">
        <f>O61/E61</f>
        <v>0.14970760233918129</v>
      </c>
      <c r="P62" s="94">
        <f>P61/E61</f>
        <v>0.23216374269005849</v>
      </c>
      <c r="Q62" s="95">
        <f>Q61/E61</f>
        <v>0.20497076023391814</v>
      </c>
      <c r="R62" s="95">
        <f>R61/E61</f>
        <v>0.102046783625731</v>
      </c>
      <c r="S62" s="94">
        <f>S61/E61</f>
        <v>0.10292397660818714</v>
      </c>
      <c r="T62" s="94">
        <f>T61/E61</f>
        <v>0.17690058479532164</v>
      </c>
      <c r="U62" s="94">
        <f>U61/E61</f>
        <v>4.7660818713450293E-2</v>
      </c>
      <c r="V62" s="94">
        <f>V61/E61</f>
        <v>0.12923976608187135</v>
      </c>
      <c r="W62" s="94">
        <f>W61/E61</f>
        <v>9.3567251461988306E-3</v>
      </c>
      <c r="X62" s="94">
        <f>X61/E61</f>
        <v>3.5087719298245615E-3</v>
      </c>
      <c r="Y62" s="95">
        <f>Y61/E61</f>
        <v>5.8479532163742687E-3</v>
      </c>
      <c r="Z62" s="95">
        <f>Z61/E61</f>
        <v>0.19473684210526315</v>
      </c>
      <c r="AA62" s="94">
        <f>AA61/E61</f>
        <v>0.11461988304093568</v>
      </c>
      <c r="AB62" s="45">
        <f>AB61/E61</f>
        <v>8.0116959064327489E-2</v>
      </c>
    </row>
    <row r="63" spans="2:29" s="45" customFormat="1" x14ac:dyDescent="0.2">
      <c r="B63" s="45" t="s">
        <v>237</v>
      </c>
      <c r="D63" s="354"/>
      <c r="F63" s="45">
        <f>ROUND(F61/F61,3)</f>
        <v>1</v>
      </c>
      <c r="G63" s="45">
        <f>ROUND(G61/G61,3)</f>
        <v>1</v>
      </c>
      <c r="I63" s="354">
        <f>ROUND(I61/F61,3)</f>
        <v>0.51500000000000001</v>
      </c>
      <c r="J63" s="354">
        <f>ROUND(J61/G61,3)</f>
        <v>0.28899999999999998</v>
      </c>
      <c r="K63" s="354"/>
      <c r="L63" s="354">
        <f>ROUND(L61/F61,3)</f>
        <v>0.48499999999999999</v>
      </c>
      <c r="M63" s="94">
        <f>ROUND(M61/G61,3)</f>
        <v>0.71099999999999997</v>
      </c>
      <c r="N63" s="94"/>
      <c r="O63" s="94">
        <f>ROUND(O61/F61,3)</f>
        <v>0.27100000000000002</v>
      </c>
      <c r="P63" s="94">
        <f>ROUND(P61/G61,3)</f>
        <v>0.51900000000000002</v>
      </c>
      <c r="Q63" s="94"/>
      <c r="R63" s="94">
        <f>ROUND(R61/F61,3)</f>
        <v>0.185</v>
      </c>
      <c r="S63" s="94">
        <f>ROUND(S61/G61,3)</f>
        <v>0.23</v>
      </c>
      <c r="T63" s="354"/>
      <c r="U63" s="94">
        <f>ROUND(U61/F61,3)</f>
        <v>8.5999999999999993E-2</v>
      </c>
      <c r="V63" s="94">
        <f>ROUND(V61/G61,3)</f>
        <v>0.28899999999999998</v>
      </c>
      <c r="W63" s="94"/>
      <c r="X63" s="94">
        <f>ROUND(X61/F61,3)</f>
        <v>6.0000000000000001E-3</v>
      </c>
      <c r="Y63" s="94">
        <f>ROUND(Y61/G61,3)</f>
        <v>1.2999999999999999E-2</v>
      </c>
      <c r="Z63" s="94"/>
      <c r="AA63" s="94">
        <f>ROUND(AA61/F61,3)</f>
        <v>0.20699999999999999</v>
      </c>
      <c r="AB63" s="45">
        <f>ROUND(AB61/G61,3)</f>
        <v>0.17899999999999999</v>
      </c>
    </row>
    <row r="64" spans="2:29" s="45" customFormat="1" x14ac:dyDescent="0.2">
      <c r="D64" s="354"/>
      <c r="I64" s="354"/>
      <c r="J64" s="354"/>
      <c r="K64" s="354"/>
      <c r="L64" s="354"/>
      <c r="M64" s="94"/>
      <c r="N64" s="94"/>
      <c r="O64" s="94"/>
      <c r="P64" s="94"/>
      <c r="Q64" s="94"/>
      <c r="R64" s="94"/>
      <c r="S64" s="94"/>
      <c r="T64" s="354"/>
      <c r="U64" s="94"/>
      <c r="V64" s="94"/>
      <c r="W64" s="94"/>
      <c r="X64" s="94"/>
      <c r="Y64" s="94"/>
      <c r="Z64" s="94"/>
      <c r="AA64" s="94"/>
    </row>
    <row r="65" spans="2:28" s="45" customFormat="1" x14ac:dyDescent="0.2">
      <c r="B65" s="45" t="s">
        <v>238</v>
      </c>
      <c r="D65" s="369">
        <f>D54+D51+D36</f>
        <v>427</v>
      </c>
      <c r="E65" s="369">
        <f t="shared" ref="E65:AB65" si="67">E54+E51+E36</f>
        <v>3420</v>
      </c>
      <c r="F65" s="369">
        <f t="shared" si="67"/>
        <v>1890</v>
      </c>
      <c r="G65" s="369">
        <f t="shared" si="67"/>
        <v>1530</v>
      </c>
      <c r="H65" s="369">
        <f t="shared" si="67"/>
        <v>1416</v>
      </c>
      <c r="I65" s="369">
        <f t="shared" si="67"/>
        <v>974</v>
      </c>
      <c r="J65" s="369">
        <f t="shared" si="67"/>
        <v>442</v>
      </c>
      <c r="K65" s="369">
        <f t="shared" si="67"/>
        <v>2004</v>
      </c>
      <c r="L65" s="369">
        <f t="shared" si="67"/>
        <v>916</v>
      </c>
      <c r="M65" s="369">
        <f t="shared" si="67"/>
        <v>1088</v>
      </c>
      <c r="N65" s="369">
        <f t="shared" si="67"/>
        <v>1306</v>
      </c>
      <c r="O65" s="369">
        <f t="shared" si="67"/>
        <v>512</v>
      </c>
      <c r="P65" s="369">
        <f t="shared" si="67"/>
        <v>794</v>
      </c>
      <c r="Q65" s="369">
        <f t="shared" si="67"/>
        <v>701</v>
      </c>
      <c r="R65" s="369">
        <f t="shared" si="67"/>
        <v>349</v>
      </c>
      <c r="S65" s="369">
        <f t="shared" si="67"/>
        <v>352</v>
      </c>
      <c r="T65" s="369">
        <f t="shared" si="67"/>
        <v>605</v>
      </c>
      <c r="U65" s="369">
        <f t="shared" si="67"/>
        <v>163</v>
      </c>
      <c r="V65" s="369">
        <f t="shared" si="67"/>
        <v>442</v>
      </c>
      <c r="W65" s="369">
        <f t="shared" si="67"/>
        <v>32</v>
      </c>
      <c r="X65" s="369">
        <f t="shared" si="67"/>
        <v>12</v>
      </c>
      <c r="Y65" s="369">
        <f t="shared" si="67"/>
        <v>20</v>
      </c>
      <c r="Z65" s="369">
        <f t="shared" si="67"/>
        <v>666</v>
      </c>
      <c r="AA65" s="369">
        <f t="shared" si="67"/>
        <v>392</v>
      </c>
      <c r="AB65" s="369">
        <f t="shared" si="67"/>
        <v>274</v>
      </c>
    </row>
    <row r="66" spans="2:28" s="45" customFormat="1" x14ac:dyDescent="0.2">
      <c r="D66" s="369">
        <f>D57+D39+D36</f>
        <v>427</v>
      </c>
      <c r="E66" s="369">
        <f t="shared" ref="E66:AB66" si="68">E57+E39+E36</f>
        <v>3420</v>
      </c>
      <c r="F66" s="369">
        <f t="shared" si="68"/>
        <v>1890</v>
      </c>
      <c r="G66" s="369">
        <f t="shared" si="68"/>
        <v>1530</v>
      </c>
      <c r="H66" s="369">
        <f t="shared" si="68"/>
        <v>1416</v>
      </c>
      <c r="I66" s="369">
        <f t="shared" si="68"/>
        <v>974</v>
      </c>
      <c r="J66" s="369">
        <f t="shared" si="68"/>
        <v>442</v>
      </c>
      <c r="K66" s="369">
        <f t="shared" si="68"/>
        <v>2004</v>
      </c>
      <c r="L66" s="369">
        <f t="shared" si="68"/>
        <v>916</v>
      </c>
      <c r="M66" s="369">
        <f t="shared" si="68"/>
        <v>1088</v>
      </c>
      <c r="N66" s="369">
        <f t="shared" si="68"/>
        <v>1306</v>
      </c>
      <c r="O66" s="369">
        <f t="shared" si="68"/>
        <v>512</v>
      </c>
      <c r="P66" s="369">
        <f t="shared" si="68"/>
        <v>794</v>
      </c>
      <c r="Q66" s="369">
        <f t="shared" si="68"/>
        <v>701</v>
      </c>
      <c r="R66" s="369">
        <f t="shared" si="68"/>
        <v>349</v>
      </c>
      <c r="S66" s="369">
        <f t="shared" si="68"/>
        <v>352</v>
      </c>
      <c r="T66" s="369">
        <f t="shared" si="68"/>
        <v>605</v>
      </c>
      <c r="U66" s="369">
        <f t="shared" si="68"/>
        <v>163</v>
      </c>
      <c r="V66" s="369">
        <f t="shared" si="68"/>
        <v>442</v>
      </c>
      <c r="W66" s="369">
        <f t="shared" si="68"/>
        <v>32</v>
      </c>
      <c r="X66" s="369">
        <f t="shared" si="68"/>
        <v>12</v>
      </c>
      <c r="Y66" s="369">
        <f t="shared" si="68"/>
        <v>20</v>
      </c>
      <c r="Z66" s="369">
        <f t="shared" si="68"/>
        <v>666</v>
      </c>
      <c r="AA66" s="369">
        <f t="shared" si="68"/>
        <v>392</v>
      </c>
      <c r="AB66" s="369">
        <f t="shared" si="68"/>
        <v>274</v>
      </c>
    </row>
    <row r="67" spans="2:28" x14ac:dyDescent="0.2">
      <c r="D67" s="2"/>
      <c r="E67" s="1"/>
      <c r="H67" s="1"/>
      <c r="I67" s="2"/>
      <c r="J67" s="2"/>
      <c r="K67" s="2"/>
      <c r="L67" s="2"/>
      <c r="M67" s="94"/>
      <c r="N67" s="94"/>
      <c r="O67" s="94"/>
      <c r="P67" s="94"/>
      <c r="Q67" s="94"/>
      <c r="R67" s="94"/>
      <c r="S67" s="94"/>
      <c r="T67" s="2"/>
      <c r="U67" s="94"/>
      <c r="V67" s="94"/>
      <c r="W67" s="94"/>
      <c r="X67" s="94"/>
      <c r="Y67" s="94"/>
      <c r="Z67" s="94"/>
      <c r="AA67" s="94"/>
    </row>
    <row r="68" spans="2:28" s="357" customFormat="1" x14ac:dyDescent="0.2">
      <c r="B68" s="371" t="s">
        <v>239</v>
      </c>
      <c r="C68" s="371"/>
      <c r="D68" s="372">
        <f>D15-D61</f>
        <v>0</v>
      </c>
      <c r="E68" s="372">
        <f t="shared" ref="E68:AB70" si="69">E15-E61</f>
        <v>0</v>
      </c>
      <c r="F68" s="372">
        <f>F15-F61</f>
        <v>0</v>
      </c>
      <c r="G68" s="372">
        <f>G15-G61</f>
        <v>0</v>
      </c>
      <c r="H68" s="372">
        <f t="shared" si="69"/>
        <v>0</v>
      </c>
      <c r="I68" s="372">
        <f t="shared" si="69"/>
        <v>0</v>
      </c>
      <c r="J68" s="372">
        <f t="shared" si="69"/>
        <v>0</v>
      </c>
      <c r="K68" s="372">
        <f>K15-K61</f>
        <v>0</v>
      </c>
      <c r="L68" s="372">
        <f>L15-L61</f>
        <v>0</v>
      </c>
      <c r="M68" s="372">
        <f t="shared" si="69"/>
        <v>0</v>
      </c>
      <c r="N68" s="372">
        <f t="shared" si="69"/>
        <v>0</v>
      </c>
      <c r="O68" s="372">
        <f t="shared" si="69"/>
        <v>0</v>
      </c>
      <c r="P68" s="372">
        <f t="shared" si="69"/>
        <v>0</v>
      </c>
      <c r="Q68" s="372">
        <f>Q15-Q61</f>
        <v>0</v>
      </c>
      <c r="R68" s="372">
        <f t="shared" si="69"/>
        <v>0</v>
      </c>
      <c r="S68" s="372">
        <f>S15-S61</f>
        <v>0</v>
      </c>
      <c r="T68" s="372">
        <f>T15-T61</f>
        <v>0</v>
      </c>
      <c r="U68" s="372">
        <f t="shared" si="69"/>
        <v>0</v>
      </c>
      <c r="V68" s="372">
        <f t="shared" si="69"/>
        <v>0</v>
      </c>
      <c r="W68" s="372">
        <f>W15-W61</f>
        <v>0</v>
      </c>
      <c r="X68" s="372">
        <f t="shared" si="69"/>
        <v>0</v>
      </c>
      <c r="Y68" s="372">
        <f t="shared" si="69"/>
        <v>0</v>
      </c>
      <c r="Z68" s="372">
        <f t="shared" si="69"/>
        <v>0</v>
      </c>
      <c r="AA68" s="372">
        <f t="shared" si="69"/>
        <v>0</v>
      </c>
      <c r="AB68" s="371">
        <f t="shared" si="69"/>
        <v>0</v>
      </c>
    </row>
    <row r="69" spans="2:28" s="357" customFormat="1" x14ac:dyDescent="0.2">
      <c r="B69" s="371"/>
      <c r="C69" s="371"/>
      <c r="D69" s="372"/>
      <c r="E69" s="372"/>
      <c r="F69" s="372">
        <f>F16-F62</f>
        <v>3.6842105263157343E-4</v>
      </c>
      <c r="G69" s="372">
        <f>G16-G62</f>
        <v>-3.6842105263157343E-4</v>
      </c>
      <c r="H69" s="372">
        <f>H16-H62</f>
        <v>-3.5087719298276809E-5</v>
      </c>
      <c r="I69" s="372">
        <f>I16-I62</f>
        <v>2.0467836257309635E-4</v>
      </c>
      <c r="J69" s="372">
        <f t="shared" si="69"/>
        <v>-2.397660818713454E-4</v>
      </c>
      <c r="K69" s="372">
        <f t="shared" si="69"/>
        <v>3.5087719298165787E-5</v>
      </c>
      <c r="L69" s="372">
        <f t="shared" si="69"/>
        <v>1.6374269005847708E-4</v>
      </c>
      <c r="M69" s="372">
        <f t="shared" si="69"/>
        <v>-1.2865497076025578E-4</v>
      </c>
      <c r="N69" s="372">
        <f t="shared" si="69"/>
        <v>1.2865497076025578E-4</v>
      </c>
      <c r="O69" s="372">
        <f t="shared" si="69"/>
        <v>2.9239766081870511E-4</v>
      </c>
      <c r="P69" s="372">
        <f t="shared" si="69"/>
        <v>-1.6374269005847708E-4</v>
      </c>
      <c r="Q69" s="372">
        <f>Q16-Q62</f>
        <v>2.9239766081851082E-5</v>
      </c>
      <c r="R69" s="372">
        <f t="shared" si="69"/>
        <v>-4.6783625731003364E-5</v>
      </c>
      <c r="S69" s="372">
        <f t="shared" si="69"/>
        <v>7.6023391812854446E-5</v>
      </c>
      <c r="T69" s="372">
        <f>T16-T62</f>
        <v>9.9415204678349189E-5</v>
      </c>
      <c r="U69" s="372">
        <f t="shared" si="69"/>
        <v>3.3918128654970847E-4</v>
      </c>
      <c r="V69" s="372">
        <f t="shared" si="69"/>
        <v>-2.397660818713454E-4</v>
      </c>
      <c r="W69" s="372">
        <f t="shared" si="69"/>
        <v>-3.5672514619883126E-4</v>
      </c>
      <c r="X69" s="372">
        <f t="shared" si="69"/>
        <v>4.9122807017543861E-4</v>
      </c>
      <c r="Y69" s="372">
        <f t="shared" si="69"/>
        <v>1.5204678362573144E-4</v>
      </c>
      <c r="Z69" s="372">
        <f t="shared" si="69"/>
        <v>2.6315789473685403E-4</v>
      </c>
      <c r="AA69" s="372">
        <f t="shared" si="69"/>
        <v>3.8011695906432774E-4</v>
      </c>
      <c r="AB69" s="371">
        <f>AB16-AB62</f>
        <v>-1.1695906432748759E-4</v>
      </c>
    </row>
    <row r="70" spans="2:28" s="357" customFormat="1" x14ac:dyDescent="0.2">
      <c r="B70" s="371"/>
      <c r="C70" s="371"/>
      <c r="D70" s="372"/>
      <c r="E70" s="372"/>
      <c r="F70" s="372">
        <f>F17-F63</f>
        <v>0</v>
      </c>
      <c r="G70" s="372">
        <f t="shared" si="69"/>
        <v>0</v>
      </c>
      <c r="H70" s="372"/>
      <c r="I70" s="372">
        <f>I17-I63</f>
        <v>0</v>
      </c>
      <c r="J70" s="372">
        <f t="shared" si="69"/>
        <v>0</v>
      </c>
      <c r="K70" s="372"/>
      <c r="L70" s="372">
        <f t="shared" si="69"/>
        <v>0</v>
      </c>
      <c r="M70" s="372">
        <f t="shared" si="69"/>
        <v>0</v>
      </c>
      <c r="N70" s="372"/>
      <c r="O70" s="372">
        <f t="shared" si="69"/>
        <v>0</v>
      </c>
      <c r="P70" s="372">
        <f t="shared" si="69"/>
        <v>0</v>
      </c>
      <c r="Q70" s="372"/>
      <c r="R70" s="372">
        <f t="shared" si="69"/>
        <v>0</v>
      </c>
      <c r="S70" s="372">
        <f>S17-S63</f>
        <v>0</v>
      </c>
      <c r="T70" s="372"/>
      <c r="U70" s="373">
        <f t="shared" si="69"/>
        <v>0</v>
      </c>
      <c r="V70" s="373">
        <f t="shared" si="69"/>
        <v>0</v>
      </c>
      <c r="W70" s="373"/>
      <c r="X70" s="373">
        <f t="shared" si="69"/>
        <v>0</v>
      </c>
      <c r="Y70" s="373">
        <f t="shared" si="69"/>
        <v>0</v>
      </c>
      <c r="Z70" s="373"/>
      <c r="AA70" s="373">
        <f>AA17-AA63</f>
        <v>0</v>
      </c>
      <c r="AB70" s="371">
        <f t="shared" si="69"/>
        <v>0</v>
      </c>
    </row>
    <row r="71" spans="2:28" x14ac:dyDescent="0.2">
      <c r="B71" s="371"/>
      <c r="C71" s="371"/>
      <c r="D71" s="371"/>
      <c r="E71" s="372"/>
      <c r="F71" s="371"/>
      <c r="G71" s="371"/>
      <c r="H71" s="374"/>
      <c r="I71" s="374"/>
      <c r="J71" s="374"/>
      <c r="K71" s="374"/>
      <c r="L71" s="374"/>
      <c r="M71" s="374"/>
      <c r="N71" s="375"/>
      <c r="O71" s="374"/>
      <c r="P71" s="374"/>
      <c r="Q71" s="374"/>
      <c r="R71" s="375"/>
      <c r="S71" s="375"/>
      <c r="T71" s="375"/>
      <c r="U71" s="374"/>
      <c r="V71" s="374"/>
      <c r="W71" s="375"/>
      <c r="X71" s="371"/>
      <c r="Y71" s="371"/>
      <c r="Z71" s="375"/>
      <c r="AA71" s="371"/>
      <c r="AB71" s="371"/>
    </row>
    <row r="72" spans="2:28" x14ac:dyDescent="0.2">
      <c r="B72" s="371"/>
      <c r="C72" s="371"/>
      <c r="D72" s="371">
        <f>D65-D61</f>
        <v>0</v>
      </c>
      <c r="E72" s="371">
        <f t="shared" ref="E72:AB72" si="70">E65-E61</f>
        <v>0</v>
      </c>
      <c r="F72" s="371">
        <f t="shared" si="70"/>
        <v>0</v>
      </c>
      <c r="G72" s="371">
        <f t="shared" si="70"/>
        <v>0</v>
      </c>
      <c r="H72" s="371">
        <f t="shared" si="70"/>
        <v>0</v>
      </c>
      <c r="I72" s="371">
        <f t="shared" si="70"/>
        <v>0</v>
      </c>
      <c r="J72" s="371">
        <f t="shared" si="70"/>
        <v>0</v>
      </c>
      <c r="K72" s="371">
        <f t="shared" si="70"/>
        <v>0</v>
      </c>
      <c r="L72" s="371">
        <f t="shared" si="70"/>
        <v>0</v>
      </c>
      <c r="M72" s="371">
        <f t="shared" si="70"/>
        <v>0</v>
      </c>
      <c r="N72" s="371">
        <f t="shared" si="70"/>
        <v>0</v>
      </c>
      <c r="O72" s="371">
        <f t="shared" si="70"/>
        <v>0</v>
      </c>
      <c r="P72" s="371">
        <f t="shared" si="70"/>
        <v>0</v>
      </c>
      <c r="Q72" s="371">
        <f t="shared" si="70"/>
        <v>0</v>
      </c>
      <c r="R72" s="371">
        <f t="shared" si="70"/>
        <v>0</v>
      </c>
      <c r="S72" s="371">
        <f t="shared" si="70"/>
        <v>0</v>
      </c>
      <c r="T72" s="371">
        <f t="shared" si="70"/>
        <v>0</v>
      </c>
      <c r="U72" s="371">
        <f t="shared" si="70"/>
        <v>0</v>
      </c>
      <c r="V72" s="371">
        <f t="shared" si="70"/>
        <v>0</v>
      </c>
      <c r="W72" s="371">
        <f t="shared" si="70"/>
        <v>0</v>
      </c>
      <c r="X72" s="371">
        <f t="shared" si="70"/>
        <v>0</v>
      </c>
      <c r="Y72" s="371">
        <f t="shared" si="70"/>
        <v>0</v>
      </c>
      <c r="Z72" s="371">
        <f t="shared" si="70"/>
        <v>0</v>
      </c>
      <c r="AA72" s="371">
        <f t="shared" si="70"/>
        <v>0</v>
      </c>
      <c r="AB72" s="371">
        <f t="shared" si="70"/>
        <v>0</v>
      </c>
    </row>
    <row r="73" spans="2:28" x14ac:dyDescent="0.2">
      <c r="B73" s="371"/>
      <c r="C73" s="371"/>
      <c r="D73" s="371">
        <f>D66-D61</f>
        <v>0</v>
      </c>
      <c r="E73" s="371">
        <f t="shared" ref="E73:AB73" si="71">E66-E61</f>
        <v>0</v>
      </c>
      <c r="F73" s="371">
        <f t="shared" si="71"/>
        <v>0</v>
      </c>
      <c r="G73" s="371">
        <f t="shared" si="71"/>
        <v>0</v>
      </c>
      <c r="H73" s="371">
        <f t="shared" si="71"/>
        <v>0</v>
      </c>
      <c r="I73" s="371">
        <f t="shared" si="71"/>
        <v>0</v>
      </c>
      <c r="J73" s="371">
        <f t="shared" si="71"/>
        <v>0</v>
      </c>
      <c r="K73" s="371">
        <f t="shared" si="71"/>
        <v>0</v>
      </c>
      <c r="L73" s="371">
        <f t="shared" si="71"/>
        <v>0</v>
      </c>
      <c r="M73" s="371">
        <f t="shared" si="71"/>
        <v>0</v>
      </c>
      <c r="N73" s="371">
        <f t="shared" si="71"/>
        <v>0</v>
      </c>
      <c r="O73" s="371">
        <f t="shared" si="71"/>
        <v>0</v>
      </c>
      <c r="P73" s="371">
        <f t="shared" si="71"/>
        <v>0</v>
      </c>
      <c r="Q73" s="371">
        <f t="shared" si="71"/>
        <v>0</v>
      </c>
      <c r="R73" s="371">
        <f t="shared" si="71"/>
        <v>0</v>
      </c>
      <c r="S73" s="371">
        <f t="shared" si="71"/>
        <v>0</v>
      </c>
      <c r="T73" s="371">
        <f t="shared" si="71"/>
        <v>0</v>
      </c>
      <c r="U73" s="371">
        <f t="shared" si="71"/>
        <v>0</v>
      </c>
      <c r="V73" s="371">
        <f t="shared" si="71"/>
        <v>0</v>
      </c>
      <c r="W73" s="371">
        <f t="shared" si="71"/>
        <v>0</v>
      </c>
      <c r="X73" s="371">
        <f t="shared" si="71"/>
        <v>0</v>
      </c>
      <c r="Y73" s="371">
        <f t="shared" si="71"/>
        <v>0</v>
      </c>
      <c r="Z73" s="371">
        <f t="shared" si="71"/>
        <v>0</v>
      </c>
      <c r="AA73" s="371">
        <f t="shared" si="71"/>
        <v>0</v>
      </c>
      <c r="AB73" s="371">
        <f t="shared" si="71"/>
        <v>0</v>
      </c>
    </row>
    <row r="340" spans="32:60" ht="20.399999999999999" x14ac:dyDescent="0.2">
      <c r="AF340" s="1" ph="1"/>
      <c r="AI340" s="1" ph="1"/>
      <c r="AO340" s="1" ph="1"/>
      <c r="AR340" s="1" ph="1"/>
      <c r="AV340" s="1" ph="1"/>
      <c r="AY340" s="1" ph="1"/>
      <c r="BA340" s="1" ph="1"/>
      <c r="BD340" s="1" ph="1"/>
      <c r="BE340" s="1" ph="1"/>
      <c r="BH340" s="1" ph="1"/>
    </row>
    <row r="351" spans="32:60" ht="20.399999999999999" x14ac:dyDescent="0.2">
      <c r="AF351" s="1" ph="1"/>
      <c r="AI351" s="1" ph="1"/>
      <c r="AO351" s="1" ph="1"/>
      <c r="AR351" s="1" ph="1"/>
      <c r="AV351" s="1" ph="1"/>
      <c r="AY351" s="1" ph="1"/>
      <c r="BA351" s="1" ph="1"/>
      <c r="BD351" s="1" ph="1"/>
      <c r="BE351" s="1" ph="1"/>
      <c r="BH351" s="1" ph="1"/>
    </row>
    <row r="365" spans="32:60" ht="20.399999999999999" x14ac:dyDescent="0.2">
      <c r="AF365" s="1" ph="1"/>
      <c r="AI365" s="1" ph="1"/>
      <c r="AO365" s="1" ph="1"/>
      <c r="AR365" s="1" ph="1"/>
      <c r="AV365" s="1" ph="1"/>
      <c r="AY365" s="1" ph="1"/>
      <c r="BA365" s="1" ph="1"/>
      <c r="BD365" s="1" ph="1"/>
      <c r="BE365" s="1" ph="1"/>
      <c r="BH365" s="1" ph="1"/>
    </row>
    <row r="404" spans="32:60" ht="20.399999999999999" x14ac:dyDescent="0.2">
      <c r="AF404" s="1" ph="1"/>
      <c r="AI404" s="1" ph="1"/>
      <c r="AO404" s="1" ph="1"/>
      <c r="AR404" s="1" ph="1"/>
      <c r="AV404" s="1" ph="1"/>
      <c r="AY404" s="1" ph="1"/>
      <c r="BA404" s="1" ph="1"/>
      <c r="BD404" s="1" ph="1"/>
      <c r="BE404" s="1" ph="1"/>
      <c r="BH404" s="1" ph="1"/>
    </row>
    <row r="415" spans="32:60" ht="20.399999999999999" x14ac:dyDescent="0.2">
      <c r="AF415" s="1" ph="1"/>
      <c r="AI415" s="1" ph="1"/>
      <c r="AO415" s="1" ph="1"/>
      <c r="AR415" s="1" ph="1"/>
      <c r="AV415" s="1" ph="1"/>
      <c r="AY415" s="1" ph="1"/>
      <c r="BA415" s="1" ph="1"/>
      <c r="BD415" s="1" ph="1"/>
      <c r="BE415" s="1" ph="1"/>
      <c r="BH415" s="1" ph="1"/>
    </row>
    <row r="429" spans="32:60" ht="20.399999999999999" x14ac:dyDescent="0.2">
      <c r="AF429" s="1" ph="1"/>
      <c r="AI429" s="1" ph="1"/>
      <c r="AO429" s="1" ph="1"/>
      <c r="AR429" s="1" ph="1"/>
      <c r="AV429" s="1" ph="1"/>
      <c r="AY429" s="1" ph="1"/>
      <c r="BA429" s="1" ph="1"/>
      <c r="BD429" s="1" ph="1"/>
      <c r="BE429" s="1" ph="1"/>
      <c r="BH429" s="1" ph="1"/>
    </row>
    <row r="430" spans="32:60" ht="20.399999999999999" x14ac:dyDescent="0.2">
      <c r="AF430" s="1" ph="1"/>
      <c r="AI430" s="1" ph="1"/>
      <c r="AO430" s="1" ph="1"/>
      <c r="AR430" s="1" ph="1"/>
      <c r="AV430" s="1" ph="1"/>
      <c r="AY430" s="1" ph="1"/>
      <c r="BA430" s="1" ph="1"/>
      <c r="BD430" s="1" ph="1"/>
      <c r="BE430" s="1" ph="1"/>
      <c r="BH430" s="1" ph="1"/>
    </row>
    <row r="443" spans="32:60" ht="20.399999999999999" x14ac:dyDescent="0.2">
      <c r="AF443" s="1" ph="1"/>
      <c r="AI443" s="1" ph="1"/>
      <c r="AO443" s="1" ph="1"/>
      <c r="AR443" s="1" ph="1"/>
      <c r="AV443" s="1" ph="1"/>
      <c r="AY443" s="1" ph="1"/>
      <c r="BA443" s="1" ph="1"/>
      <c r="BD443" s="1" ph="1"/>
      <c r="BE443" s="1" ph="1"/>
      <c r="BH443" s="1" ph="1"/>
    </row>
    <row r="445" spans="32:60" ht="20.399999999999999" x14ac:dyDescent="0.2">
      <c r="AF445" s="1" ph="1"/>
      <c r="AI445" s="1" ph="1"/>
      <c r="AO445" s="1" ph="1"/>
      <c r="AR445" s="1" ph="1"/>
      <c r="AV445" s="1" ph="1"/>
      <c r="AY445" s="1" ph="1"/>
      <c r="BA445" s="1" ph="1"/>
      <c r="BD445" s="1" ph="1"/>
      <c r="BE445" s="1" ph="1"/>
      <c r="BH445" s="1" ph="1"/>
    </row>
    <row r="446" spans="32:60" ht="20.399999999999999" x14ac:dyDescent="0.2">
      <c r="AF446" s="1" ph="1"/>
      <c r="AI446" s="1" ph="1"/>
      <c r="AO446" s="1" ph="1"/>
      <c r="AR446" s="1" ph="1"/>
      <c r="AV446" s="1" ph="1"/>
      <c r="AY446" s="1" ph="1"/>
      <c r="BA446" s="1" ph="1"/>
      <c r="BD446" s="1" ph="1"/>
      <c r="BE446" s="1" ph="1"/>
      <c r="BH446" s="1" ph="1"/>
    </row>
    <row r="485" spans="32:60" ht="20.399999999999999" x14ac:dyDescent="0.2">
      <c r="AF485" s="1" ph="1"/>
      <c r="AI485" s="1" ph="1"/>
      <c r="AO485" s="1" ph="1"/>
      <c r="AR485" s="1" ph="1"/>
      <c r="AV485" s="1" ph="1"/>
      <c r="AY485" s="1" ph="1"/>
      <c r="BA485" s="1" ph="1"/>
      <c r="BD485" s="1" ph="1"/>
      <c r="BE485" s="1" ph="1"/>
      <c r="BH485" s="1" ph="1"/>
    </row>
    <row r="496" spans="32:60" ht="20.399999999999999" x14ac:dyDescent="0.2">
      <c r="AF496" s="1" ph="1"/>
      <c r="AI496" s="1" ph="1"/>
      <c r="AO496" s="1" ph="1"/>
      <c r="AR496" s="1" ph="1"/>
      <c r="AV496" s="1" ph="1"/>
      <c r="AY496" s="1" ph="1"/>
      <c r="BA496" s="1" ph="1"/>
      <c r="BD496" s="1" ph="1"/>
      <c r="BE496" s="1" ph="1"/>
      <c r="BH496" s="1" ph="1"/>
    </row>
    <row r="510" spans="32:60" ht="20.399999999999999" x14ac:dyDescent="0.2">
      <c r="AF510" s="1" ph="1"/>
      <c r="AI510" s="1" ph="1"/>
      <c r="AO510" s="1" ph="1"/>
      <c r="AR510" s="1" ph="1"/>
      <c r="AV510" s="1" ph="1"/>
      <c r="AY510" s="1" ph="1"/>
      <c r="BA510" s="1" ph="1"/>
      <c r="BD510" s="1" ph="1"/>
      <c r="BE510" s="1" ph="1"/>
      <c r="BH510" s="1" ph="1"/>
    </row>
    <row r="511" spans="32:60" ht="20.399999999999999" x14ac:dyDescent="0.2">
      <c r="AF511" s="1" ph="1"/>
      <c r="AI511" s="1" ph="1"/>
      <c r="AO511" s="1" ph="1"/>
      <c r="AR511" s="1" ph="1"/>
      <c r="AV511" s="1" ph="1"/>
      <c r="AY511" s="1" ph="1"/>
      <c r="BA511" s="1" ph="1"/>
      <c r="BD511" s="1" ph="1"/>
      <c r="BE511" s="1" ph="1"/>
      <c r="BH511" s="1" ph="1"/>
    </row>
    <row r="524" spans="32:60" ht="20.399999999999999" x14ac:dyDescent="0.2">
      <c r="AF524" s="1" ph="1"/>
      <c r="AI524" s="1" ph="1"/>
      <c r="AO524" s="1" ph="1"/>
      <c r="AR524" s="1" ph="1"/>
      <c r="AV524" s="1" ph="1"/>
      <c r="AY524" s="1" ph="1"/>
      <c r="BA524" s="1" ph="1"/>
      <c r="BD524" s="1" ph="1"/>
      <c r="BE524" s="1" ph="1"/>
      <c r="BH524" s="1" ph="1"/>
    </row>
    <row r="526" spans="32:60" ht="20.399999999999999" x14ac:dyDescent="0.2">
      <c r="AF526" s="1" ph="1"/>
      <c r="AI526" s="1" ph="1"/>
      <c r="AO526" s="1" ph="1"/>
      <c r="AR526" s="1" ph="1"/>
      <c r="AV526" s="1" ph="1"/>
      <c r="AY526" s="1" ph="1"/>
      <c r="BA526" s="1" ph="1"/>
      <c r="BD526" s="1" ph="1"/>
      <c r="BE526" s="1" ph="1"/>
      <c r="BH526" s="1" ph="1"/>
    </row>
    <row r="527" spans="32:60" ht="20.399999999999999" x14ac:dyDescent="0.2">
      <c r="AF527" s="1" ph="1"/>
      <c r="AI527" s="1" ph="1"/>
      <c r="AO527" s="1" ph="1"/>
      <c r="AR527" s="1" ph="1"/>
      <c r="AV527" s="1" ph="1"/>
      <c r="AY527" s="1" ph="1"/>
      <c r="BA527" s="1" ph="1"/>
      <c r="BD527" s="1" ph="1"/>
      <c r="BE527" s="1" ph="1"/>
      <c r="BH527" s="1" ph="1"/>
    </row>
    <row r="530" spans="32:60" ht="20.399999999999999" x14ac:dyDescent="0.2">
      <c r="AF530" s="1" ph="1"/>
      <c r="AI530" s="1" ph="1"/>
      <c r="AO530" s="1" ph="1"/>
      <c r="AR530" s="1" ph="1"/>
      <c r="AV530" s="1" ph="1"/>
      <c r="AY530" s="1" ph="1"/>
      <c r="BA530" s="1" ph="1"/>
      <c r="BD530" s="1" ph="1"/>
      <c r="BE530" s="1" ph="1"/>
      <c r="BH530" s="1" ph="1"/>
    </row>
    <row r="531" spans="32:60" ht="20.399999999999999" x14ac:dyDescent="0.2">
      <c r="AF531" s="1" ph="1"/>
      <c r="AI531" s="1" ph="1"/>
      <c r="AO531" s="1" ph="1"/>
      <c r="AR531" s="1" ph="1"/>
      <c r="AV531" s="1" ph="1"/>
      <c r="AY531" s="1" ph="1"/>
      <c r="BA531" s="1" ph="1"/>
      <c r="BD531" s="1" ph="1"/>
      <c r="BE531" s="1" ph="1"/>
      <c r="BH531" s="1" ph="1"/>
    </row>
    <row r="532" spans="32:60" ht="20.399999999999999" x14ac:dyDescent="0.2">
      <c r="AF532" s="1" ph="1"/>
      <c r="AI532" s="1" ph="1"/>
      <c r="AO532" s="1" ph="1"/>
      <c r="AR532" s="1" ph="1"/>
      <c r="AV532" s="1" ph="1"/>
      <c r="AY532" s="1" ph="1"/>
      <c r="BA532" s="1" ph="1"/>
      <c r="BD532" s="1" ph="1"/>
      <c r="BE532" s="1" ph="1"/>
      <c r="BH532" s="1" ph="1"/>
    </row>
    <row r="534" spans="32:60" ht="20.399999999999999" x14ac:dyDescent="0.2">
      <c r="AF534" s="1" ph="1"/>
      <c r="AI534" s="1" ph="1"/>
      <c r="AO534" s="1" ph="1"/>
      <c r="AR534" s="1" ph="1"/>
      <c r="AV534" s="1" ph="1"/>
      <c r="AY534" s="1" ph="1"/>
      <c r="BA534" s="1" ph="1"/>
      <c r="BD534" s="1" ph="1"/>
      <c r="BE534" s="1" ph="1"/>
      <c r="BH534" s="1" ph="1"/>
    </row>
    <row r="535" spans="32:60" ht="20.399999999999999" x14ac:dyDescent="0.2">
      <c r="AF535" s="1" ph="1"/>
      <c r="AI535" s="1" ph="1"/>
      <c r="AO535" s="1" ph="1"/>
      <c r="AR535" s="1" ph="1"/>
      <c r="AV535" s="1" ph="1"/>
      <c r="AY535" s="1" ph="1"/>
      <c r="BA535" s="1" ph="1"/>
      <c r="BD535" s="1" ph="1"/>
      <c r="BE535" s="1" ph="1"/>
      <c r="BH535" s="1" ph="1"/>
    </row>
    <row r="537" spans="32:60" ht="20.399999999999999" x14ac:dyDescent="0.2">
      <c r="AF537" s="1" ph="1"/>
      <c r="AI537" s="1" ph="1"/>
      <c r="AO537" s="1" ph="1"/>
      <c r="AR537" s="1" ph="1"/>
      <c r="AV537" s="1" ph="1"/>
      <c r="AY537" s="1" ph="1"/>
      <c r="BA537" s="1" ph="1"/>
      <c r="BD537" s="1" ph="1"/>
      <c r="BE537" s="1" ph="1"/>
      <c r="BH537" s="1" ph="1"/>
    </row>
    <row r="538" spans="32:60" ht="20.399999999999999" x14ac:dyDescent="0.2">
      <c r="AF538" s="1" ph="1"/>
      <c r="AI538" s="1" ph="1"/>
      <c r="AO538" s="1" ph="1"/>
      <c r="AR538" s="1" ph="1"/>
      <c r="AV538" s="1" ph="1"/>
      <c r="AY538" s="1" ph="1"/>
      <c r="BA538" s="1" ph="1"/>
      <c r="BD538" s="1" ph="1"/>
      <c r="BE538" s="1" ph="1"/>
      <c r="BH538" s="1" ph="1"/>
    </row>
    <row r="539" spans="32:60" ht="20.399999999999999" x14ac:dyDescent="0.2">
      <c r="AF539" s="1" ph="1"/>
      <c r="AI539" s="1" ph="1"/>
      <c r="AO539" s="1" ph="1"/>
      <c r="AR539" s="1" ph="1"/>
      <c r="AV539" s="1" ph="1"/>
      <c r="AY539" s="1" ph="1"/>
      <c r="BA539" s="1" ph="1"/>
      <c r="BD539" s="1" ph="1"/>
      <c r="BE539" s="1" ph="1"/>
      <c r="BH539" s="1" ph="1"/>
    </row>
    <row r="540" spans="32:60" ht="20.399999999999999" x14ac:dyDescent="0.2">
      <c r="AF540" s="1" ph="1"/>
      <c r="AI540" s="1" ph="1"/>
      <c r="AO540" s="1" ph="1"/>
      <c r="AR540" s="1" ph="1"/>
      <c r="AV540" s="1" ph="1"/>
      <c r="AY540" s="1" ph="1"/>
      <c r="BA540" s="1" ph="1"/>
      <c r="BD540" s="1" ph="1"/>
      <c r="BE540" s="1" ph="1"/>
      <c r="BH540" s="1" ph="1"/>
    </row>
  </sheetData>
  <mergeCells count="41">
    <mergeCell ref="C30:C32"/>
    <mergeCell ref="C33:C35"/>
    <mergeCell ref="B36:B59"/>
    <mergeCell ref="C36:C38"/>
    <mergeCell ref="C39:C41"/>
    <mergeCell ref="C42:C44"/>
    <mergeCell ref="C45:C47"/>
    <mergeCell ref="C48:C50"/>
    <mergeCell ref="C51:C53"/>
    <mergeCell ref="B18:B35"/>
    <mergeCell ref="C18:C20"/>
    <mergeCell ref="C21:C23"/>
    <mergeCell ref="C24:C26"/>
    <mergeCell ref="C27:C29"/>
    <mergeCell ref="X12:X14"/>
    <mergeCell ref="Y12:Y14"/>
    <mergeCell ref="AA12:AA14"/>
    <mergeCell ref="AB12:AB14"/>
    <mergeCell ref="B15:C17"/>
    <mergeCell ref="O12:O14"/>
    <mergeCell ref="P12:P14"/>
    <mergeCell ref="R12:R14"/>
    <mergeCell ref="S12:S14"/>
    <mergeCell ref="U12:U14"/>
    <mergeCell ref="V12:V14"/>
    <mergeCell ref="Q11:Q14"/>
    <mergeCell ref="T11:T14"/>
    <mergeCell ref="W11:W14"/>
    <mergeCell ref="Z11:Z14"/>
    <mergeCell ref="F12:F14"/>
    <mergeCell ref="N11:N14"/>
    <mergeCell ref="B7:C14"/>
    <mergeCell ref="D7:D14"/>
    <mergeCell ref="E11:E14"/>
    <mergeCell ref="H11:H14"/>
    <mergeCell ref="K11:K14"/>
    <mergeCell ref="G12:G14"/>
    <mergeCell ref="I12:I14"/>
    <mergeCell ref="J12:J14"/>
    <mergeCell ref="L12:L14"/>
    <mergeCell ref="M12:M14"/>
  </mergeCells>
  <phoneticPr fontId="2"/>
  <pageMargins left="0.74" right="0.28000000000000003" top="0.77" bottom="0.59" header="0.45" footer="0.19685039370078741"/>
  <pageSetup paperSize="9" scale="63" firstPageNumber="1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6E759-2856-481A-967C-20C53C87C227}">
  <sheetPr codeName="Sheet21">
    <tabColor rgb="FFFFFF00"/>
  </sheetPr>
  <dimension ref="B2:BH540"/>
  <sheetViews>
    <sheetView view="pageBreakPreview" topLeftCell="C1" zoomScale="115" zoomScaleNormal="95" zoomScaleSheetLayoutView="115" workbookViewId="0">
      <selection activeCell="AB52" sqref="AB52"/>
    </sheetView>
  </sheetViews>
  <sheetFormatPr defaultColWidth="9" defaultRowHeight="13.2" x14ac:dyDescent="0.2"/>
  <cols>
    <col min="1" max="1" width="5" style="1" customWidth="1"/>
    <col min="2" max="2" width="3.6640625" style="1" customWidth="1"/>
    <col min="3" max="3" width="15.88671875" style="1" customWidth="1"/>
    <col min="4" max="4" width="8.88671875" style="1" customWidth="1"/>
    <col min="5" max="5" width="9.6640625" style="2" bestFit="1" customWidth="1"/>
    <col min="6" max="7" width="7.6640625" style="1" customWidth="1"/>
    <col min="8" max="13" width="7.33203125" style="102" customWidth="1"/>
    <col min="14" max="14" width="9" style="103" customWidth="1"/>
    <col min="15" max="16" width="7.33203125" style="102" customWidth="1"/>
    <col min="17" max="17" width="9.109375" style="102" bestFit="1" customWidth="1"/>
    <col min="18" max="19" width="7.33203125" style="103" customWidth="1"/>
    <col min="20" max="20" width="9.109375" style="103" bestFit="1" customWidth="1"/>
    <col min="21" max="22" width="7.33203125" style="102" customWidth="1"/>
    <col min="23" max="23" width="8.109375" style="103" customWidth="1"/>
    <col min="24" max="25" width="7.33203125" style="1" customWidth="1"/>
    <col min="26" max="26" width="8.109375" style="103" customWidth="1"/>
    <col min="27" max="28" width="7.33203125" style="1" customWidth="1"/>
    <col min="29" max="29" width="5.109375" style="1" customWidth="1"/>
    <col min="30" max="16384" width="9" style="1"/>
  </cols>
  <sheetData>
    <row r="2" spans="2:29" ht="14.4" x14ac:dyDescent="0.2">
      <c r="B2" s="26" t="s">
        <v>249</v>
      </c>
    </row>
    <row r="3" spans="2:29" x14ac:dyDescent="0.2">
      <c r="T3" s="43" t="s">
        <v>207</v>
      </c>
      <c r="X3" s="2"/>
      <c r="AA3" s="2"/>
    </row>
    <row r="4" spans="2:29" x14ac:dyDescent="0.2">
      <c r="T4" s="43" t="s">
        <v>208</v>
      </c>
      <c r="X4" s="2"/>
      <c r="AA4" s="2"/>
    </row>
    <row r="5" spans="2:29" x14ac:dyDescent="0.2">
      <c r="T5" s="43" t="s">
        <v>209</v>
      </c>
      <c r="X5" s="2"/>
      <c r="AA5" s="2"/>
    </row>
    <row r="6" spans="2:29" x14ac:dyDescent="0.2">
      <c r="F6" s="2"/>
      <c r="G6" s="2"/>
      <c r="N6" s="102"/>
      <c r="R6" s="102"/>
      <c r="S6" s="102"/>
      <c r="T6" s="102"/>
      <c r="W6" s="102"/>
      <c r="X6" s="2"/>
      <c r="Z6" s="102"/>
      <c r="AA6" s="2" t="s">
        <v>210</v>
      </c>
      <c r="AC6" s="2"/>
    </row>
    <row r="7" spans="2:29" ht="8.25" customHeight="1" thickBot="1" x14ac:dyDescent="0.25">
      <c r="B7" s="1576"/>
      <c r="C7" s="1577"/>
      <c r="D7" s="1596" t="s">
        <v>211</v>
      </c>
      <c r="E7" s="208"/>
      <c r="F7" s="209"/>
      <c r="G7" s="209"/>
      <c r="H7" s="213"/>
      <c r="I7" s="213"/>
      <c r="J7" s="213"/>
      <c r="K7" s="213"/>
      <c r="L7" s="213"/>
      <c r="M7" s="213"/>
      <c r="N7" s="213"/>
      <c r="O7" s="213"/>
      <c r="P7" s="213"/>
      <c r="Q7" s="214"/>
      <c r="R7" s="214"/>
      <c r="S7" s="214"/>
      <c r="T7" s="213"/>
      <c r="U7" s="213"/>
      <c r="V7" s="213"/>
      <c r="W7" s="213"/>
      <c r="X7" s="215"/>
      <c r="Y7" s="216"/>
      <c r="Z7" s="213"/>
      <c r="AA7" s="215"/>
      <c r="AB7" s="216"/>
    </row>
    <row r="8" spans="2:29" ht="13.5" customHeight="1" thickTop="1" thickBot="1" x14ac:dyDescent="0.25">
      <c r="B8" s="1578"/>
      <c r="C8" s="1579"/>
      <c r="D8" s="1574"/>
      <c r="E8" s="210"/>
      <c r="F8" s="211"/>
      <c r="G8" s="211"/>
      <c r="H8" s="179"/>
      <c r="I8" s="180"/>
      <c r="J8" s="181"/>
      <c r="K8" s="179"/>
      <c r="L8" s="180"/>
      <c r="M8" s="180"/>
      <c r="N8" s="192"/>
      <c r="O8" s="192"/>
      <c r="P8" s="192"/>
      <c r="Q8" s="193"/>
      <c r="R8" s="193"/>
      <c r="S8" s="193"/>
      <c r="T8" s="192"/>
      <c r="U8" s="192"/>
      <c r="V8" s="192"/>
      <c r="W8" s="192"/>
      <c r="X8" s="194"/>
      <c r="Y8" s="194"/>
      <c r="Z8" s="192"/>
      <c r="AA8" s="194"/>
      <c r="AB8" s="195"/>
    </row>
    <row r="9" spans="2:29" ht="12.75" customHeight="1" x14ac:dyDescent="0.2">
      <c r="B9" s="1578"/>
      <c r="C9" s="1579"/>
      <c r="D9" s="1574"/>
      <c r="E9" s="210"/>
      <c r="F9" s="211"/>
      <c r="G9" s="211"/>
      <c r="H9" s="182"/>
      <c r="J9" s="183"/>
      <c r="K9" s="182"/>
      <c r="N9" s="203"/>
      <c r="O9" s="204"/>
      <c r="P9" s="204"/>
      <c r="Q9" s="222"/>
      <c r="R9" s="204"/>
      <c r="S9" s="204"/>
      <c r="T9" s="222"/>
      <c r="U9" s="204"/>
      <c r="V9" s="223"/>
      <c r="W9" s="203"/>
      <c r="X9" s="135"/>
      <c r="Y9" s="293"/>
      <c r="Z9" s="222"/>
      <c r="AA9" s="135"/>
      <c r="AB9" s="217"/>
    </row>
    <row r="10" spans="2:29" ht="12" customHeight="1" x14ac:dyDescent="0.2">
      <c r="B10" s="1578"/>
      <c r="C10" s="1579"/>
      <c r="D10" s="1574"/>
      <c r="E10" s="210"/>
      <c r="F10" s="211"/>
      <c r="G10" s="211"/>
      <c r="H10" s="182"/>
      <c r="I10" s="105"/>
      <c r="J10" s="184"/>
      <c r="K10" s="182"/>
      <c r="L10" s="105"/>
      <c r="M10" s="106"/>
      <c r="N10" s="205"/>
      <c r="O10" s="206"/>
      <c r="P10" s="206"/>
      <c r="Q10" s="227"/>
      <c r="R10" s="228"/>
      <c r="S10" s="229"/>
      <c r="T10" s="227"/>
      <c r="U10" s="228"/>
      <c r="V10" s="231"/>
      <c r="W10" s="205"/>
      <c r="X10" s="218"/>
      <c r="Y10" s="294"/>
      <c r="Z10" s="297"/>
      <c r="AA10" s="218"/>
      <c r="AB10" s="219"/>
      <c r="AC10" s="104"/>
    </row>
    <row r="11" spans="2:29" ht="12" customHeight="1" x14ac:dyDescent="0.2">
      <c r="B11" s="1578"/>
      <c r="C11" s="1579"/>
      <c r="D11" s="1574"/>
      <c r="E11" s="1570" t="s">
        <v>227</v>
      </c>
      <c r="F11" s="212"/>
      <c r="G11" s="212"/>
      <c r="H11" s="1560" t="s">
        <v>228</v>
      </c>
      <c r="I11" s="107"/>
      <c r="J11" s="185"/>
      <c r="K11" s="1560" t="s">
        <v>229</v>
      </c>
      <c r="L11" s="107"/>
      <c r="M11" s="108"/>
      <c r="N11" s="1582" t="s">
        <v>230</v>
      </c>
      <c r="O11" s="207"/>
      <c r="P11" s="207"/>
      <c r="Q11" s="1593" t="s">
        <v>231</v>
      </c>
      <c r="R11" s="107"/>
      <c r="S11" s="230"/>
      <c r="T11" s="1593" t="s">
        <v>232</v>
      </c>
      <c r="U11" s="107"/>
      <c r="V11" s="108"/>
      <c r="W11" s="1555" t="s">
        <v>233</v>
      </c>
      <c r="X11" s="220"/>
      <c r="Y11" s="295"/>
      <c r="Z11" s="1563" t="s">
        <v>234</v>
      </c>
      <c r="AA11" s="220"/>
      <c r="AB11" s="221"/>
      <c r="AC11" s="104"/>
    </row>
    <row r="12" spans="2:29" ht="12.75" customHeight="1" x14ac:dyDescent="0.2">
      <c r="B12" s="1578"/>
      <c r="C12" s="1579"/>
      <c r="D12" s="1574"/>
      <c r="E12" s="1571"/>
      <c r="F12" s="1566" t="s">
        <v>220</v>
      </c>
      <c r="G12" s="1568" t="s">
        <v>221</v>
      </c>
      <c r="H12" s="1561"/>
      <c r="I12" s="1538" t="s">
        <v>220</v>
      </c>
      <c r="J12" s="1585" t="s">
        <v>221</v>
      </c>
      <c r="K12" s="1561"/>
      <c r="L12" s="1538" t="s">
        <v>220</v>
      </c>
      <c r="M12" s="1521" t="s">
        <v>221</v>
      </c>
      <c r="N12" s="1583"/>
      <c r="O12" s="1547" t="s">
        <v>220</v>
      </c>
      <c r="P12" s="1549" t="s">
        <v>221</v>
      </c>
      <c r="Q12" s="1594"/>
      <c r="R12" s="1538" t="s">
        <v>220</v>
      </c>
      <c r="S12" s="1538" t="s">
        <v>221</v>
      </c>
      <c r="T12" s="1594"/>
      <c r="U12" s="1538" t="s">
        <v>220</v>
      </c>
      <c r="V12" s="1553" t="s">
        <v>221</v>
      </c>
      <c r="W12" s="1556"/>
      <c r="X12" s="1558" t="s">
        <v>220</v>
      </c>
      <c r="Y12" s="1545" t="s">
        <v>221</v>
      </c>
      <c r="Z12" s="1564"/>
      <c r="AA12" s="1558" t="s">
        <v>220</v>
      </c>
      <c r="AB12" s="1597" t="s">
        <v>221</v>
      </c>
      <c r="AC12" s="104"/>
    </row>
    <row r="13" spans="2:29" ht="9.75" customHeight="1" x14ac:dyDescent="0.2">
      <c r="B13" s="1578"/>
      <c r="C13" s="1579"/>
      <c r="D13" s="1574"/>
      <c r="E13" s="1571"/>
      <c r="F13" s="1566"/>
      <c r="G13" s="1568"/>
      <c r="H13" s="1561"/>
      <c r="I13" s="1538"/>
      <c r="J13" s="1585"/>
      <c r="K13" s="1561"/>
      <c r="L13" s="1538"/>
      <c r="M13" s="1521"/>
      <c r="N13" s="1583"/>
      <c r="O13" s="1547"/>
      <c r="P13" s="1549"/>
      <c r="Q13" s="1594"/>
      <c r="R13" s="1538"/>
      <c r="S13" s="1538"/>
      <c r="T13" s="1594"/>
      <c r="U13" s="1538"/>
      <c r="V13" s="1553"/>
      <c r="W13" s="1556"/>
      <c r="X13" s="1558"/>
      <c r="Y13" s="1545"/>
      <c r="Z13" s="1564"/>
      <c r="AA13" s="1558"/>
      <c r="AB13" s="1597"/>
      <c r="AC13" s="104"/>
    </row>
    <row r="14" spans="2:29" ht="72" customHeight="1" x14ac:dyDescent="0.2">
      <c r="B14" s="1580"/>
      <c r="C14" s="1581"/>
      <c r="D14" s="1575"/>
      <c r="E14" s="1572"/>
      <c r="F14" s="1567"/>
      <c r="G14" s="1569"/>
      <c r="H14" s="1562"/>
      <c r="I14" s="1539"/>
      <c r="J14" s="1586"/>
      <c r="K14" s="1562"/>
      <c r="L14" s="1539"/>
      <c r="M14" s="1522"/>
      <c r="N14" s="1584"/>
      <c r="O14" s="1548"/>
      <c r="P14" s="1550"/>
      <c r="Q14" s="1595"/>
      <c r="R14" s="1539"/>
      <c r="S14" s="1539"/>
      <c r="T14" s="1595"/>
      <c r="U14" s="1539"/>
      <c r="V14" s="1554"/>
      <c r="W14" s="1557"/>
      <c r="X14" s="1559"/>
      <c r="Y14" s="1546"/>
      <c r="Z14" s="1565"/>
      <c r="AA14" s="1559"/>
      <c r="AB14" s="1598"/>
      <c r="AC14" s="104"/>
    </row>
    <row r="15" spans="2:29" ht="12.9" customHeight="1" x14ac:dyDescent="0.2">
      <c r="B15" s="1500" t="s">
        <v>182</v>
      </c>
      <c r="C15" s="1516"/>
      <c r="D15" s="466">
        <v>530</v>
      </c>
      <c r="E15" s="47">
        <f>E18+E21+E24+E27+E30+E33</f>
        <v>7391</v>
      </c>
      <c r="F15" s="47">
        <f>F18+F21+F24+F27+F30+F33</f>
        <v>4174</v>
      </c>
      <c r="G15" s="176">
        <f>G18+G21+G24+G27+G30+G33</f>
        <v>3217</v>
      </c>
      <c r="H15" s="186">
        <f t="shared" ref="H15:AB15" si="0">H18+H21+H24+H27+H30+H33</f>
        <v>2502</v>
      </c>
      <c r="I15" s="110">
        <f t="shared" si="0"/>
        <v>1861</v>
      </c>
      <c r="J15" s="187">
        <f t="shared" si="0"/>
        <v>641</v>
      </c>
      <c r="K15" s="196">
        <f t="shared" si="0"/>
        <v>4889</v>
      </c>
      <c r="L15" s="110">
        <f>L18+L21+L24+L27+L30+L33</f>
        <v>2313</v>
      </c>
      <c r="M15" s="113">
        <f t="shared" si="0"/>
        <v>2576</v>
      </c>
      <c r="N15" s="112">
        <f>N18+N21+N24+N27+N30+N33</f>
        <v>3344</v>
      </c>
      <c r="O15" s="110">
        <f t="shared" si="0"/>
        <v>1242</v>
      </c>
      <c r="P15" s="113">
        <f t="shared" si="0"/>
        <v>2102</v>
      </c>
      <c r="Q15" s="110">
        <f>Q18+Q21+Q24+Q27+Q30+Q33</f>
        <v>747</v>
      </c>
      <c r="R15" s="110">
        <f>R18+R21+R24+R27+R30+R33</f>
        <v>407</v>
      </c>
      <c r="S15" s="110">
        <f>S18+S21+S24+S27+S30+S33</f>
        <v>340</v>
      </c>
      <c r="T15" s="110">
        <f t="shared" si="0"/>
        <v>2597</v>
      </c>
      <c r="U15" s="110">
        <f t="shared" si="0"/>
        <v>835</v>
      </c>
      <c r="V15" s="224">
        <f t="shared" si="0"/>
        <v>1762</v>
      </c>
      <c r="W15" s="112">
        <f>W18+W21+W24+W27+W30+W33</f>
        <v>101</v>
      </c>
      <c r="X15" s="47">
        <f>X18+X21+X24+X27+X30+X33</f>
        <v>83</v>
      </c>
      <c r="Y15" s="290">
        <f>Y18+Y21+Y24+Y27+Y30+Y33</f>
        <v>18</v>
      </c>
      <c r="Z15" s="113">
        <f t="shared" si="0"/>
        <v>1444</v>
      </c>
      <c r="AA15" s="47">
        <f t="shared" si="0"/>
        <v>988</v>
      </c>
      <c r="AB15" s="197">
        <f t="shared" si="0"/>
        <v>456</v>
      </c>
      <c r="AC15" s="170"/>
    </row>
    <row r="16" spans="2:29" ht="12.9" customHeight="1" x14ac:dyDescent="0.2">
      <c r="B16" s="1501"/>
      <c r="C16" s="1517"/>
      <c r="D16" s="468"/>
      <c r="E16" s="383"/>
      <c r="F16" s="383">
        <f>ROUND(F15/E15,3)</f>
        <v>0.56499999999999995</v>
      </c>
      <c r="G16" s="384">
        <f>ROUND(G15/E15,3)</f>
        <v>0.435</v>
      </c>
      <c r="H16" s="385">
        <f>ROUND(H15/E15,3)</f>
        <v>0.33900000000000002</v>
      </c>
      <c r="I16" s="386">
        <f>ROUND(I15/E15,3)</f>
        <v>0.252</v>
      </c>
      <c r="J16" s="387">
        <f>ROUND(J15/E15,3)</f>
        <v>8.6999999999999994E-2</v>
      </c>
      <c r="K16" s="385">
        <f>ROUND(K15/E15,3)</f>
        <v>0.66100000000000003</v>
      </c>
      <c r="L16" s="386">
        <f>ROUND(L15/E15,3)</f>
        <v>0.313</v>
      </c>
      <c r="M16" s="388">
        <f>ROUND(M15/E15,3)</f>
        <v>0.34899999999999998</v>
      </c>
      <c r="N16" s="389">
        <f>ROUND(N15/E15,3)</f>
        <v>0.45200000000000001</v>
      </c>
      <c r="O16" s="386">
        <f>ROUND(O15/E15,3)</f>
        <v>0.16800000000000001</v>
      </c>
      <c r="P16" s="388">
        <f>ROUND(P15/E15,3)</f>
        <v>0.28399999999999997</v>
      </c>
      <c r="Q16" s="386">
        <f>ROUND(Q15/E15,3)</f>
        <v>0.10100000000000001</v>
      </c>
      <c r="R16" s="386">
        <f>ROUND(R15/E15,3)</f>
        <v>5.5E-2</v>
      </c>
      <c r="S16" s="386">
        <f>ROUND(S15/E15,3)</f>
        <v>4.5999999999999999E-2</v>
      </c>
      <c r="T16" s="386">
        <f>ROUND(T15/E15,3)</f>
        <v>0.35099999999999998</v>
      </c>
      <c r="U16" s="386">
        <f>ROUND(U15/E15,3)</f>
        <v>0.113</v>
      </c>
      <c r="V16" s="390">
        <f>ROUND(V15/E15,3)</f>
        <v>0.23799999999999999</v>
      </c>
      <c r="W16" s="389">
        <f>ROUND(W15/E15,3)</f>
        <v>1.4E-2</v>
      </c>
      <c r="X16" s="383">
        <f>ROUND(X15/E15,3)</f>
        <v>1.0999999999999999E-2</v>
      </c>
      <c r="Y16" s="391">
        <f>ROUND(Y15/E15,3)</f>
        <v>2E-3</v>
      </c>
      <c r="Z16" s="392">
        <f>ROUND(Z15/E15,3)</f>
        <v>0.19500000000000001</v>
      </c>
      <c r="AA16" s="383">
        <f>ROUND(AA15/E15,3)</f>
        <v>0.13400000000000001</v>
      </c>
      <c r="AB16" s="393">
        <f>ROUND(AB15/E15,3)</f>
        <v>6.2E-2</v>
      </c>
      <c r="AC16" s="171"/>
    </row>
    <row r="17" spans="2:29" ht="12.75" customHeight="1" thickBot="1" x14ac:dyDescent="0.25">
      <c r="B17" s="1518"/>
      <c r="C17" s="1519"/>
      <c r="D17" s="471"/>
      <c r="E17" s="439"/>
      <c r="F17" s="394">
        <f>ROUND(F15/F15,3)</f>
        <v>1</v>
      </c>
      <c r="G17" s="395">
        <f>ROUND(G15/G15,3)</f>
        <v>1</v>
      </c>
      <c r="H17" s="396"/>
      <c r="I17" s="397">
        <f>ROUND(I15/F15,3)</f>
        <v>0.44600000000000001</v>
      </c>
      <c r="J17" s="398">
        <f>ROUND(J15/G15,3)</f>
        <v>0.19900000000000001</v>
      </c>
      <c r="K17" s="399"/>
      <c r="L17" s="397">
        <f>ROUND(L15/F15,3)</f>
        <v>0.55400000000000005</v>
      </c>
      <c r="M17" s="400">
        <f>ROUND(M15/G15,3)</f>
        <v>0.80100000000000005</v>
      </c>
      <c r="N17" s="401"/>
      <c r="O17" s="397">
        <f>ROUND(O15/F15,3)</f>
        <v>0.29799999999999999</v>
      </c>
      <c r="P17" s="400">
        <f>ROUND(P15/G15,3)</f>
        <v>0.65300000000000002</v>
      </c>
      <c r="Q17" s="402"/>
      <c r="R17" s="397">
        <f>ROUND(R15/F15,3)</f>
        <v>9.8000000000000004E-2</v>
      </c>
      <c r="S17" s="397">
        <f>ROUND(S15/G15,3)</f>
        <v>0.106</v>
      </c>
      <c r="T17" s="402"/>
      <c r="U17" s="397">
        <f>ROUND(U15/F15,3)</f>
        <v>0.2</v>
      </c>
      <c r="V17" s="403">
        <f>ROUND(V15/G15,3)</f>
        <v>0.54800000000000004</v>
      </c>
      <c r="W17" s="401"/>
      <c r="X17" s="394">
        <f>ROUND(X15/F15,3)</f>
        <v>0.02</v>
      </c>
      <c r="Y17" s="404">
        <f>ROUND(Y15/G15,3)</f>
        <v>6.0000000000000001E-3</v>
      </c>
      <c r="Z17" s="405"/>
      <c r="AA17" s="394">
        <f>ROUND(AA15/F15,3)</f>
        <v>0.23699999999999999</v>
      </c>
      <c r="AB17" s="406">
        <f>ROUND(AB15/G15,3)</f>
        <v>0.14199999999999999</v>
      </c>
      <c r="AC17" s="171"/>
    </row>
    <row r="18" spans="2:29" ht="12.9" customHeight="1" thickTop="1" x14ac:dyDescent="0.2">
      <c r="B18" s="1503" t="s">
        <v>183</v>
      </c>
      <c r="C18" s="1506" t="s">
        <v>184</v>
      </c>
      <c r="D18" s="473">
        <v>57</v>
      </c>
      <c r="E18" s="116">
        <f>F18+G18</f>
        <v>313</v>
      </c>
      <c r="F18" s="116">
        <f>I18+L18</f>
        <v>252</v>
      </c>
      <c r="G18" s="177">
        <f>J18+M18</f>
        <v>61</v>
      </c>
      <c r="H18" s="188">
        <v>220</v>
      </c>
      <c r="I18" s="118">
        <v>185</v>
      </c>
      <c r="J18" s="189">
        <v>35</v>
      </c>
      <c r="K18" s="198">
        <f>L18+M18</f>
        <v>93</v>
      </c>
      <c r="L18" s="118">
        <f>O18+AA18+X18</f>
        <v>67</v>
      </c>
      <c r="M18" s="120">
        <f>P18+AB18+Y18</f>
        <v>26</v>
      </c>
      <c r="N18" s="117">
        <f>O18+P18</f>
        <v>54</v>
      </c>
      <c r="O18" s="118">
        <f>R18+U18</f>
        <v>35</v>
      </c>
      <c r="P18" s="119">
        <f>S18+V18</f>
        <v>19</v>
      </c>
      <c r="Q18" s="118">
        <v>17</v>
      </c>
      <c r="R18" s="118">
        <v>16</v>
      </c>
      <c r="S18" s="118">
        <v>1</v>
      </c>
      <c r="T18" s="118">
        <v>37</v>
      </c>
      <c r="U18" s="118">
        <v>19</v>
      </c>
      <c r="V18" s="225">
        <v>18</v>
      </c>
      <c r="W18" s="117">
        <v>9</v>
      </c>
      <c r="X18" s="116">
        <v>9</v>
      </c>
      <c r="Y18" s="291">
        <v>0</v>
      </c>
      <c r="Z18" s="298">
        <v>30</v>
      </c>
      <c r="AA18" s="116">
        <v>23</v>
      </c>
      <c r="AB18" s="199">
        <v>7</v>
      </c>
      <c r="AC18" s="170"/>
    </row>
    <row r="19" spans="2:29" ht="12.9" customHeight="1" x14ac:dyDescent="0.2">
      <c r="B19" s="1504"/>
      <c r="C19" s="1501"/>
      <c r="D19" s="468"/>
      <c r="E19" s="383"/>
      <c r="F19" s="383">
        <f>ROUND(F18/E18,3)</f>
        <v>0.80500000000000005</v>
      </c>
      <c r="G19" s="384">
        <f>ROUND(G18/E18,3)</f>
        <v>0.19500000000000001</v>
      </c>
      <c r="H19" s="385">
        <f>ROUND(H18/E18,3)</f>
        <v>0.70299999999999996</v>
      </c>
      <c r="I19" s="386">
        <f>ROUND(I18/E18,3)</f>
        <v>0.59099999999999997</v>
      </c>
      <c r="J19" s="387">
        <f>ROUND(J18/E18,3)</f>
        <v>0.112</v>
      </c>
      <c r="K19" s="407">
        <f>ROUND(K18/E18,3)</f>
        <v>0.29699999999999999</v>
      </c>
      <c r="L19" s="386">
        <f>ROUND(L18/E18,3)</f>
        <v>0.214</v>
      </c>
      <c r="M19" s="388">
        <f>ROUND(M18/E18,3)</f>
        <v>8.3000000000000004E-2</v>
      </c>
      <c r="N19" s="389">
        <f>ROUND(N18/E18,3)</f>
        <v>0.17299999999999999</v>
      </c>
      <c r="O19" s="386">
        <f>ROUND(O18/E18,3)</f>
        <v>0.112</v>
      </c>
      <c r="P19" s="408">
        <f>ROUND(P18/E18,3)</f>
        <v>6.0999999999999999E-2</v>
      </c>
      <c r="Q19" s="386">
        <f>ROUND(Q18/E18,3)</f>
        <v>5.3999999999999999E-2</v>
      </c>
      <c r="R19" s="386">
        <f>ROUND(R18/E18,3)</f>
        <v>5.0999999999999997E-2</v>
      </c>
      <c r="S19" s="386">
        <f>ROUND(S18/E18,3)</f>
        <v>3.0000000000000001E-3</v>
      </c>
      <c r="T19" s="386">
        <f>ROUND(T18/E18,3)</f>
        <v>0.11799999999999999</v>
      </c>
      <c r="U19" s="386">
        <f>ROUND(U18/E18,3)</f>
        <v>6.0999999999999999E-2</v>
      </c>
      <c r="V19" s="390">
        <f>ROUND(V18/E18,3)</f>
        <v>5.8000000000000003E-2</v>
      </c>
      <c r="W19" s="389">
        <f>ROUND(W18/E18,3)</f>
        <v>2.9000000000000001E-2</v>
      </c>
      <c r="X19" s="383">
        <f>ROUND(X18/E18,3)</f>
        <v>2.9000000000000001E-2</v>
      </c>
      <c r="Y19" s="409">
        <f>ROUND(Y18/E18,3)</f>
        <v>0</v>
      </c>
      <c r="Z19" s="392">
        <f>ROUND(Z18/E18,3)</f>
        <v>9.6000000000000002E-2</v>
      </c>
      <c r="AA19" s="383">
        <f>ROUND(AA18/E18,3)</f>
        <v>7.2999999999999995E-2</v>
      </c>
      <c r="AB19" s="410">
        <f>ROUND(AB18/E18,3)</f>
        <v>2.1999999999999999E-2</v>
      </c>
      <c r="AC19" s="171"/>
    </row>
    <row r="20" spans="2:29" ht="12.9" customHeight="1" x14ac:dyDescent="0.2">
      <c r="B20" s="1504"/>
      <c r="C20" s="1502"/>
      <c r="D20" s="158"/>
      <c r="E20" s="440"/>
      <c r="F20" s="411">
        <f>ROUND(F18/F18,3)</f>
        <v>1</v>
      </c>
      <c r="G20" s="412">
        <f>ROUND(G18/G18,3)</f>
        <v>1</v>
      </c>
      <c r="H20" s="413"/>
      <c r="I20" s="414">
        <f>ROUND(I18/F18,3)</f>
        <v>0.73399999999999999</v>
      </c>
      <c r="J20" s="415">
        <f>ROUND(J18/G18,3)</f>
        <v>0.57399999999999995</v>
      </c>
      <c r="K20" s="416"/>
      <c r="L20" s="414">
        <f>ROUND(L18/F18,3)</f>
        <v>0.26600000000000001</v>
      </c>
      <c r="M20" s="417">
        <f>ROUND(M18/G18,3)</f>
        <v>0.42599999999999999</v>
      </c>
      <c r="N20" s="418"/>
      <c r="O20" s="414">
        <f>ROUND(O18/F18,3)</f>
        <v>0.13900000000000001</v>
      </c>
      <c r="P20" s="419">
        <f>ROUND(P18/G18,3)</f>
        <v>0.311</v>
      </c>
      <c r="Q20" s="420"/>
      <c r="R20" s="414">
        <f>ROUND(R18/F18,3)</f>
        <v>6.3E-2</v>
      </c>
      <c r="S20" s="414">
        <f>ROUND(S18/G18,3)</f>
        <v>1.6E-2</v>
      </c>
      <c r="T20" s="420"/>
      <c r="U20" s="414">
        <f>ROUND(U18/F18,3)</f>
        <v>7.4999999999999997E-2</v>
      </c>
      <c r="V20" s="421">
        <f>ROUND(V18/G18,3)</f>
        <v>0.29499999999999998</v>
      </c>
      <c r="W20" s="418"/>
      <c r="X20" s="411">
        <f>ROUND(X18/F18,3)</f>
        <v>3.5999999999999997E-2</v>
      </c>
      <c r="Y20" s="422">
        <f>ROUND(Y18/G18,3)</f>
        <v>0</v>
      </c>
      <c r="Z20" s="423"/>
      <c r="AA20" s="411">
        <f>ROUND(AA18/F18,3)</f>
        <v>9.0999999999999998E-2</v>
      </c>
      <c r="AB20" s="424">
        <f>ROUND(AB18/G18,3)</f>
        <v>0.115</v>
      </c>
      <c r="AC20" s="171"/>
    </row>
    <row r="21" spans="2:29" ht="12.9" customHeight="1" x14ac:dyDescent="0.2">
      <c r="B21" s="1504"/>
      <c r="C21" s="1514" t="s">
        <v>185</v>
      </c>
      <c r="D21" s="476">
        <v>104</v>
      </c>
      <c r="E21" s="47">
        <f>F21+G21</f>
        <v>1880</v>
      </c>
      <c r="F21" s="47">
        <f>I21+L21</f>
        <v>1461</v>
      </c>
      <c r="G21" s="176">
        <f>J21+M21</f>
        <v>419</v>
      </c>
      <c r="H21" s="186">
        <v>913</v>
      </c>
      <c r="I21" s="110">
        <v>818</v>
      </c>
      <c r="J21" s="187">
        <v>95</v>
      </c>
      <c r="K21" s="196">
        <f>L21+M21</f>
        <v>967</v>
      </c>
      <c r="L21" s="110">
        <f>O21+AA21+X21</f>
        <v>643</v>
      </c>
      <c r="M21" s="113">
        <f>P21+AB21+Y21</f>
        <v>324</v>
      </c>
      <c r="N21" s="109">
        <f>O21+P21</f>
        <v>493</v>
      </c>
      <c r="O21" s="110">
        <f>R21+U21</f>
        <v>262</v>
      </c>
      <c r="P21" s="111">
        <f>S21+V21</f>
        <v>231</v>
      </c>
      <c r="Q21" s="110">
        <v>325</v>
      </c>
      <c r="R21" s="110">
        <v>199</v>
      </c>
      <c r="S21" s="110">
        <v>126</v>
      </c>
      <c r="T21" s="110">
        <v>168</v>
      </c>
      <c r="U21" s="110">
        <v>63</v>
      </c>
      <c r="V21" s="224">
        <v>105</v>
      </c>
      <c r="W21" s="109">
        <v>51</v>
      </c>
      <c r="X21" s="47">
        <v>45</v>
      </c>
      <c r="Y21" s="292">
        <v>6</v>
      </c>
      <c r="Z21" s="299">
        <v>423</v>
      </c>
      <c r="AA21" s="47">
        <v>336</v>
      </c>
      <c r="AB21" s="200">
        <v>87</v>
      </c>
      <c r="AC21" s="170"/>
    </row>
    <row r="22" spans="2:29" ht="12.9" customHeight="1" x14ac:dyDescent="0.2">
      <c r="B22" s="1504"/>
      <c r="C22" s="1587"/>
      <c r="D22" s="468"/>
      <c r="E22" s="383"/>
      <c r="F22" s="383">
        <f>ROUND(F21/E21,3)</f>
        <v>0.77700000000000002</v>
      </c>
      <c r="G22" s="384">
        <f>ROUND(G21/E21,3)</f>
        <v>0.223</v>
      </c>
      <c r="H22" s="385">
        <f>ROUND(H21/E21,3)</f>
        <v>0.48599999999999999</v>
      </c>
      <c r="I22" s="386">
        <f>ROUND(I21/E21,3)</f>
        <v>0.435</v>
      </c>
      <c r="J22" s="387">
        <f>ROUND(J21/E21,3)</f>
        <v>5.0999999999999997E-2</v>
      </c>
      <c r="K22" s="407">
        <f>ROUND(K21/E21,3)</f>
        <v>0.51400000000000001</v>
      </c>
      <c r="L22" s="386">
        <f>ROUND(L21/E21,3)</f>
        <v>0.34200000000000003</v>
      </c>
      <c r="M22" s="388">
        <f>ROUND(M21/E21,3)</f>
        <v>0.17199999999999999</v>
      </c>
      <c r="N22" s="389">
        <f>ROUND(N21/E21,3)</f>
        <v>0.26200000000000001</v>
      </c>
      <c r="O22" s="386">
        <f>ROUND(O21/E21,3)</f>
        <v>0.13900000000000001</v>
      </c>
      <c r="P22" s="408">
        <f>ROUND(P21/E21,3)</f>
        <v>0.123</v>
      </c>
      <c r="Q22" s="386">
        <f>ROUND(Q21/E21,3)</f>
        <v>0.17299999999999999</v>
      </c>
      <c r="R22" s="386">
        <f>ROUND(R21/E21,3)</f>
        <v>0.106</v>
      </c>
      <c r="S22" s="386">
        <f>ROUND(S21/E21,3)</f>
        <v>6.7000000000000004E-2</v>
      </c>
      <c r="T22" s="386">
        <f>ROUND(T21/E21,3)</f>
        <v>8.8999999999999996E-2</v>
      </c>
      <c r="U22" s="386">
        <f>ROUND(U21/E21,3)</f>
        <v>3.4000000000000002E-2</v>
      </c>
      <c r="V22" s="390">
        <f>ROUND(V21/E21,3)</f>
        <v>5.6000000000000001E-2</v>
      </c>
      <c r="W22" s="389">
        <f>ROUND(W21/E21,3)</f>
        <v>2.7E-2</v>
      </c>
      <c r="X22" s="383">
        <f>ROUND(X21/E21,3)</f>
        <v>2.4E-2</v>
      </c>
      <c r="Y22" s="409">
        <f>ROUND(Y21/E21,3)</f>
        <v>3.0000000000000001E-3</v>
      </c>
      <c r="Z22" s="392">
        <f>ROUND(Z21/E21,3)</f>
        <v>0.22500000000000001</v>
      </c>
      <c r="AA22" s="383">
        <f>ROUND(AA21/E21,3)</f>
        <v>0.17899999999999999</v>
      </c>
      <c r="AB22" s="410">
        <f>ROUND(AB21/E21,3)</f>
        <v>4.5999999999999999E-2</v>
      </c>
      <c r="AC22" s="171"/>
    </row>
    <row r="23" spans="2:29" ht="12.9" customHeight="1" x14ac:dyDescent="0.2">
      <c r="B23" s="1504"/>
      <c r="C23" s="1512"/>
      <c r="D23" s="477"/>
      <c r="E23" s="440"/>
      <c r="F23" s="411">
        <f>ROUND(F21/F21,3)</f>
        <v>1</v>
      </c>
      <c r="G23" s="412">
        <f>ROUND(G21/G21,3)</f>
        <v>1</v>
      </c>
      <c r="H23" s="413"/>
      <c r="I23" s="414">
        <f>ROUND(I21/F21,3)</f>
        <v>0.56000000000000005</v>
      </c>
      <c r="J23" s="415">
        <f>ROUND(J21/G21,3)</f>
        <v>0.22700000000000001</v>
      </c>
      <c r="K23" s="416"/>
      <c r="L23" s="414">
        <f>ROUND(L21/F21,3)</f>
        <v>0.44</v>
      </c>
      <c r="M23" s="417">
        <f>ROUND(M21/G21,3)</f>
        <v>0.77300000000000002</v>
      </c>
      <c r="N23" s="418"/>
      <c r="O23" s="414">
        <f>ROUND(O21/F21,3)</f>
        <v>0.17899999999999999</v>
      </c>
      <c r="P23" s="419">
        <f>ROUND(P21/G21,3)</f>
        <v>0.55100000000000005</v>
      </c>
      <c r="Q23" s="420"/>
      <c r="R23" s="414">
        <f>ROUND(R21/F21,3)</f>
        <v>0.13600000000000001</v>
      </c>
      <c r="S23" s="414">
        <f>ROUND(S21/G21,3)</f>
        <v>0.30099999999999999</v>
      </c>
      <c r="T23" s="420"/>
      <c r="U23" s="414">
        <f>ROUND(U21/F21,3)</f>
        <v>4.2999999999999997E-2</v>
      </c>
      <c r="V23" s="421">
        <f>ROUND(V21/G21,3)</f>
        <v>0.251</v>
      </c>
      <c r="W23" s="418"/>
      <c r="X23" s="411">
        <f>ROUND(X21/F21,3)</f>
        <v>3.1E-2</v>
      </c>
      <c r="Y23" s="422">
        <f>ROUND(Y21/G21,3)</f>
        <v>1.4E-2</v>
      </c>
      <c r="Z23" s="423"/>
      <c r="AA23" s="411">
        <f>ROUND(AA21/F21,3)</f>
        <v>0.23</v>
      </c>
      <c r="AB23" s="424">
        <f>ROUND(AB21/G21,3)</f>
        <v>0.20799999999999999</v>
      </c>
      <c r="AC23" s="171"/>
    </row>
    <row r="24" spans="2:29" ht="12.9" customHeight="1" x14ac:dyDescent="0.2">
      <c r="B24" s="1504"/>
      <c r="C24" s="1588" t="s">
        <v>222</v>
      </c>
      <c r="D24" s="342">
        <v>32</v>
      </c>
      <c r="E24" s="47">
        <f>F24+G24</f>
        <v>361</v>
      </c>
      <c r="F24" s="47">
        <f>I24+L24</f>
        <v>339</v>
      </c>
      <c r="G24" s="176">
        <f>J24+M24</f>
        <v>22</v>
      </c>
      <c r="H24" s="186">
        <v>235</v>
      </c>
      <c r="I24" s="110">
        <v>228</v>
      </c>
      <c r="J24" s="187">
        <v>7</v>
      </c>
      <c r="K24" s="196">
        <f>L24+M24</f>
        <v>126</v>
      </c>
      <c r="L24" s="110">
        <f>O24+AA24+X24</f>
        <v>111</v>
      </c>
      <c r="M24" s="113">
        <f>P24+AB24+Y24</f>
        <v>15</v>
      </c>
      <c r="N24" s="109">
        <f>O24+P24</f>
        <v>41</v>
      </c>
      <c r="O24" s="110">
        <f>R24+U24</f>
        <v>33</v>
      </c>
      <c r="P24" s="111">
        <f>S24+V24</f>
        <v>8</v>
      </c>
      <c r="Q24" s="110">
        <v>28</v>
      </c>
      <c r="R24" s="110">
        <v>25</v>
      </c>
      <c r="S24" s="110">
        <v>3</v>
      </c>
      <c r="T24" s="110">
        <v>13</v>
      </c>
      <c r="U24" s="110">
        <v>8</v>
      </c>
      <c r="V24" s="224">
        <v>5</v>
      </c>
      <c r="W24" s="109">
        <v>0</v>
      </c>
      <c r="X24" s="47">
        <v>0</v>
      </c>
      <c r="Y24" s="292">
        <v>0</v>
      </c>
      <c r="Z24" s="299">
        <v>85</v>
      </c>
      <c r="AA24" s="47">
        <v>78</v>
      </c>
      <c r="AB24" s="200">
        <v>7</v>
      </c>
      <c r="AC24" s="170"/>
    </row>
    <row r="25" spans="2:29" ht="12.9" customHeight="1" x14ac:dyDescent="0.2">
      <c r="B25" s="1504"/>
      <c r="C25" s="1589"/>
      <c r="D25" s="468"/>
      <c r="E25" s="383"/>
      <c r="F25" s="383">
        <f>ROUND(F24/E24,3)</f>
        <v>0.93899999999999995</v>
      </c>
      <c r="G25" s="384">
        <f>ROUND(G24/E24,3)</f>
        <v>6.0999999999999999E-2</v>
      </c>
      <c r="H25" s="385">
        <f>ROUND(H24/E24,3)</f>
        <v>0.65100000000000002</v>
      </c>
      <c r="I25" s="386">
        <f>ROUND(I24/E24,3)</f>
        <v>0.63200000000000001</v>
      </c>
      <c r="J25" s="387">
        <f>ROUND(J24/E24,3)</f>
        <v>1.9E-2</v>
      </c>
      <c r="K25" s="407">
        <f>ROUND(K24/E24,3)</f>
        <v>0.34899999999999998</v>
      </c>
      <c r="L25" s="386">
        <f>ROUND(L24/E24,3)</f>
        <v>0.307</v>
      </c>
      <c r="M25" s="388">
        <f>ROUND(M24/E24,3)</f>
        <v>4.2000000000000003E-2</v>
      </c>
      <c r="N25" s="389">
        <f>ROUND(N24/E24,3)</f>
        <v>0.114</v>
      </c>
      <c r="O25" s="386">
        <f>ROUND(O24/E24,3)</f>
        <v>9.0999999999999998E-2</v>
      </c>
      <c r="P25" s="408">
        <f>ROUND(P24/E24,3)</f>
        <v>2.1999999999999999E-2</v>
      </c>
      <c r="Q25" s="386">
        <f>ROUND(Q24/E24,3)</f>
        <v>7.8E-2</v>
      </c>
      <c r="R25" s="386">
        <f>ROUND(R24/E24,3)</f>
        <v>6.9000000000000006E-2</v>
      </c>
      <c r="S25" s="386">
        <f>ROUND(S24/E24,3)</f>
        <v>8.0000000000000002E-3</v>
      </c>
      <c r="T25" s="386">
        <f>ROUND(T24/E24,3)</f>
        <v>3.5999999999999997E-2</v>
      </c>
      <c r="U25" s="386">
        <f>ROUND(U24/E24,3)</f>
        <v>2.1999999999999999E-2</v>
      </c>
      <c r="V25" s="390">
        <f>ROUND(V24/E24,3)</f>
        <v>1.4E-2</v>
      </c>
      <c r="W25" s="389">
        <f>ROUND(W24/E24,3)</f>
        <v>0</v>
      </c>
      <c r="X25" s="383">
        <f>ROUND(X24/E24,3)</f>
        <v>0</v>
      </c>
      <c r="Y25" s="409">
        <f>ROUND(Y24/E24,3)</f>
        <v>0</v>
      </c>
      <c r="Z25" s="392">
        <f>ROUND(Z24/E24,3)</f>
        <v>0.23499999999999999</v>
      </c>
      <c r="AA25" s="383">
        <f>ROUND(AA24/E24,3)</f>
        <v>0.216</v>
      </c>
      <c r="AB25" s="410">
        <f>ROUND(AB24/E24,3)</f>
        <v>1.9E-2</v>
      </c>
      <c r="AC25" s="171"/>
    </row>
    <row r="26" spans="2:29" ht="12.9" customHeight="1" x14ac:dyDescent="0.2">
      <c r="B26" s="1504"/>
      <c r="C26" s="1590"/>
      <c r="D26" s="477"/>
      <c r="E26" s="440"/>
      <c r="F26" s="411">
        <f>ROUND(F24/F24,3)</f>
        <v>1</v>
      </c>
      <c r="G26" s="412">
        <f>ROUND(G24/G24,3)</f>
        <v>1</v>
      </c>
      <c r="H26" s="413"/>
      <c r="I26" s="414">
        <f>ROUND(I24/F24,3)</f>
        <v>0.67300000000000004</v>
      </c>
      <c r="J26" s="415">
        <f>ROUND(J24/G24,3)</f>
        <v>0.318</v>
      </c>
      <c r="K26" s="416"/>
      <c r="L26" s="414">
        <f>ROUND(L24/F24,3)</f>
        <v>0.32700000000000001</v>
      </c>
      <c r="M26" s="417">
        <f>ROUND(M24/G24,3)</f>
        <v>0.68200000000000005</v>
      </c>
      <c r="N26" s="418"/>
      <c r="O26" s="414">
        <f>ROUND(O24/F24,3)</f>
        <v>9.7000000000000003E-2</v>
      </c>
      <c r="P26" s="419">
        <f>ROUND(P24/G24,3)</f>
        <v>0.36399999999999999</v>
      </c>
      <c r="Q26" s="420"/>
      <c r="R26" s="414">
        <f>ROUND(R24/F24,3)</f>
        <v>7.3999999999999996E-2</v>
      </c>
      <c r="S26" s="414">
        <f>ROUND(S24/G24,3)</f>
        <v>0.13600000000000001</v>
      </c>
      <c r="T26" s="420"/>
      <c r="U26" s="414">
        <f>ROUND(U24/F24,3)</f>
        <v>2.4E-2</v>
      </c>
      <c r="V26" s="421">
        <f>ROUND(V24/G24,3)</f>
        <v>0.22700000000000001</v>
      </c>
      <c r="W26" s="418"/>
      <c r="X26" s="411">
        <f>ROUND(X24/F24,3)</f>
        <v>0</v>
      </c>
      <c r="Y26" s="422">
        <f>ROUND(Y24/G24,3)</f>
        <v>0</v>
      </c>
      <c r="Z26" s="423"/>
      <c r="AA26" s="411">
        <f>ROUND(AA24/F24,3)</f>
        <v>0.23</v>
      </c>
      <c r="AB26" s="424">
        <f>ROUND(AB24/G24,3)</f>
        <v>0.318</v>
      </c>
      <c r="AC26" s="171"/>
    </row>
    <row r="27" spans="2:29" ht="12.9" customHeight="1" x14ac:dyDescent="0.2">
      <c r="B27" s="1504"/>
      <c r="C27" s="1591" t="s">
        <v>187</v>
      </c>
      <c r="D27" s="342">
        <v>124</v>
      </c>
      <c r="E27" s="47">
        <f>F27+G27</f>
        <v>815</v>
      </c>
      <c r="F27" s="47">
        <f>I27+L27</f>
        <v>391</v>
      </c>
      <c r="G27" s="176">
        <f>J27+M27</f>
        <v>424</v>
      </c>
      <c r="H27" s="186">
        <v>212</v>
      </c>
      <c r="I27" s="110">
        <v>152</v>
      </c>
      <c r="J27" s="187">
        <v>60</v>
      </c>
      <c r="K27" s="196">
        <f>L27+M27</f>
        <v>603</v>
      </c>
      <c r="L27" s="110">
        <f>O27+AA27+X27</f>
        <v>239</v>
      </c>
      <c r="M27" s="113">
        <f>P27+AB27+Y27</f>
        <v>364</v>
      </c>
      <c r="N27" s="109">
        <f>O27+P27</f>
        <v>404</v>
      </c>
      <c r="O27" s="110">
        <f>R27+U27</f>
        <v>139</v>
      </c>
      <c r="P27" s="111">
        <f>S27+V27</f>
        <v>265</v>
      </c>
      <c r="Q27" s="110">
        <v>117</v>
      </c>
      <c r="R27" s="110">
        <v>49</v>
      </c>
      <c r="S27" s="110">
        <v>68</v>
      </c>
      <c r="T27" s="110">
        <v>287</v>
      </c>
      <c r="U27" s="110">
        <v>90</v>
      </c>
      <c r="V27" s="224">
        <v>197</v>
      </c>
      <c r="W27" s="109">
        <v>16</v>
      </c>
      <c r="X27" s="47">
        <v>14</v>
      </c>
      <c r="Y27" s="292">
        <v>2</v>
      </c>
      <c r="Z27" s="299">
        <v>183</v>
      </c>
      <c r="AA27" s="47">
        <v>86</v>
      </c>
      <c r="AB27" s="200">
        <v>97</v>
      </c>
      <c r="AC27" s="170"/>
    </row>
    <row r="28" spans="2:29" ht="12.9" customHeight="1" x14ac:dyDescent="0.2">
      <c r="B28" s="1504"/>
      <c r="C28" s="1551"/>
      <c r="D28" s="468"/>
      <c r="E28" s="383"/>
      <c r="F28" s="383">
        <f>ROUND(F27/E27,3)</f>
        <v>0.48</v>
      </c>
      <c r="G28" s="384">
        <f>ROUND(G27/E27,3)</f>
        <v>0.52</v>
      </c>
      <c r="H28" s="385">
        <f>ROUND(H27/E27,3)</f>
        <v>0.26</v>
      </c>
      <c r="I28" s="386">
        <f>ROUND(I27/E27,3)</f>
        <v>0.187</v>
      </c>
      <c r="J28" s="387">
        <f>ROUND(J27/E27,3)</f>
        <v>7.3999999999999996E-2</v>
      </c>
      <c r="K28" s="407">
        <f>ROUND(K27/E27,3)</f>
        <v>0.74</v>
      </c>
      <c r="L28" s="386">
        <f>ROUND(L27/E27,3)</f>
        <v>0.29299999999999998</v>
      </c>
      <c r="M28" s="388">
        <f>ROUND(M27/E27,3)</f>
        <v>0.44700000000000001</v>
      </c>
      <c r="N28" s="389">
        <f>ROUND(N27/E27,3)</f>
        <v>0.496</v>
      </c>
      <c r="O28" s="386">
        <f>ROUND(O27/E27,3)</f>
        <v>0.17100000000000001</v>
      </c>
      <c r="P28" s="408">
        <f>ROUND(P27/E27,3)</f>
        <v>0.32500000000000001</v>
      </c>
      <c r="Q28" s="386">
        <f>ROUND(Q27/E27,3)</f>
        <v>0.14399999999999999</v>
      </c>
      <c r="R28" s="386">
        <f>ROUND(R27/E27,3)</f>
        <v>0.06</v>
      </c>
      <c r="S28" s="386">
        <f>ROUND(S27/E27,3)</f>
        <v>8.3000000000000004E-2</v>
      </c>
      <c r="T28" s="386">
        <f>ROUND(T27/E27,3)</f>
        <v>0.35199999999999998</v>
      </c>
      <c r="U28" s="386">
        <f>ROUND(U27/E27,3)</f>
        <v>0.11</v>
      </c>
      <c r="V28" s="390">
        <f>ROUND(V27/E27,3)</f>
        <v>0.24199999999999999</v>
      </c>
      <c r="W28" s="389">
        <f>ROUND(W27/E27,3)</f>
        <v>0.02</v>
      </c>
      <c r="X28" s="383">
        <f>ROUND(X27/E27,3)</f>
        <v>1.7000000000000001E-2</v>
      </c>
      <c r="Y28" s="409">
        <f>ROUND(Y27/E27,3)</f>
        <v>2E-3</v>
      </c>
      <c r="Z28" s="392">
        <f>ROUND(Z27/E27,3)</f>
        <v>0.22500000000000001</v>
      </c>
      <c r="AA28" s="383">
        <f>ROUND(AA27/E27,3)</f>
        <v>0.106</v>
      </c>
      <c r="AB28" s="410">
        <f>ROUND(AB27/E27,3)</f>
        <v>0.11899999999999999</v>
      </c>
      <c r="AC28" s="171"/>
    </row>
    <row r="29" spans="2:29" ht="12.9" customHeight="1" x14ac:dyDescent="0.2">
      <c r="B29" s="1504"/>
      <c r="C29" s="1592"/>
      <c r="D29" s="477"/>
      <c r="E29" s="440"/>
      <c r="F29" s="411">
        <f>ROUND(F27/F27,3)</f>
        <v>1</v>
      </c>
      <c r="G29" s="412">
        <f>ROUND(G27/G27,3)</f>
        <v>1</v>
      </c>
      <c r="H29" s="413"/>
      <c r="I29" s="414">
        <f>ROUND(I27/F27,3)</f>
        <v>0.38900000000000001</v>
      </c>
      <c r="J29" s="415">
        <f>ROUND(J27/G27,3)</f>
        <v>0.14199999999999999</v>
      </c>
      <c r="K29" s="416"/>
      <c r="L29" s="414">
        <f>ROUND(L27/F27,3)</f>
        <v>0.61099999999999999</v>
      </c>
      <c r="M29" s="417">
        <f>ROUND(M27/G27,3)</f>
        <v>0.85799999999999998</v>
      </c>
      <c r="N29" s="418"/>
      <c r="O29" s="414">
        <f>ROUND(O27/F27,3)</f>
        <v>0.35499999999999998</v>
      </c>
      <c r="P29" s="419">
        <f>ROUND(P27/G27,3)</f>
        <v>0.625</v>
      </c>
      <c r="Q29" s="420"/>
      <c r="R29" s="414">
        <f>ROUND(R27/F27,3)</f>
        <v>0.125</v>
      </c>
      <c r="S29" s="414">
        <f>ROUND(S27/G27,3)</f>
        <v>0.16</v>
      </c>
      <c r="T29" s="420"/>
      <c r="U29" s="414">
        <f>ROUND(U27/F27,3)</f>
        <v>0.23</v>
      </c>
      <c r="V29" s="421">
        <f>ROUND(V27/G27,3)</f>
        <v>0.46500000000000002</v>
      </c>
      <c r="W29" s="418"/>
      <c r="X29" s="411">
        <f>ROUND(X27/F27,3)</f>
        <v>3.5999999999999997E-2</v>
      </c>
      <c r="Y29" s="422">
        <f>ROUND(Y27/G27,3)</f>
        <v>5.0000000000000001E-3</v>
      </c>
      <c r="Z29" s="423"/>
      <c r="AA29" s="411">
        <f>ROUND(AA27/F27,3)</f>
        <v>0.22</v>
      </c>
      <c r="AB29" s="424">
        <f>ROUND(AB27/G27,3)</f>
        <v>0.22900000000000001</v>
      </c>
      <c r="AC29" s="171"/>
    </row>
    <row r="30" spans="2:29" ht="12.9" customHeight="1" x14ac:dyDescent="0.2">
      <c r="B30" s="1504"/>
      <c r="C30" s="1514" t="s">
        <v>188</v>
      </c>
      <c r="D30" s="342">
        <v>14</v>
      </c>
      <c r="E30" s="47">
        <f>F30+G30</f>
        <v>211</v>
      </c>
      <c r="F30" s="47">
        <f>I30+L30</f>
        <v>117</v>
      </c>
      <c r="G30" s="176">
        <f>J30+M30</f>
        <v>94</v>
      </c>
      <c r="H30" s="186">
        <v>150</v>
      </c>
      <c r="I30" s="110">
        <v>60</v>
      </c>
      <c r="J30" s="187">
        <v>90</v>
      </c>
      <c r="K30" s="196">
        <f>L30+M30</f>
        <v>61</v>
      </c>
      <c r="L30" s="110">
        <f>O30+AA30+X30</f>
        <v>57</v>
      </c>
      <c r="M30" s="113">
        <f>P30+AB30+Y30</f>
        <v>4</v>
      </c>
      <c r="N30" s="109">
        <f>O30+P30</f>
        <v>26</v>
      </c>
      <c r="O30" s="110">
        <f>R30+U30</f>
        <v>25</v>
      </c>
      <c r="P30" s="111">
        <f>S30+V30</f>
        <v>1</v>
      </c>
      <c r="Q30" s="110">
        <v>5</v>
      </c>
      <c r="R30" s="110">
        <v>5</v>
      </c>
      <c r="S30" s="110">
        <v>0</v>
      </c>
      <c r="T30" s="110">
        <v>21</v>
      </c>
      <c r="U30" s="110">
        <v>20</v>
      </c>
      <c r="V30" s="224">
        <v>1</v>
      </c>
      <c r="W30" s="109">
        <v>1</v>
      </c>
      <c r="X30" s="47">
        <v>1</v>
      </c>
      <c r="Y30" s="292">
        <v>0</v>
      </c>
      <c r="Z30" s="299">
        <v>34</v>
      </c>
      <c r="AA30" s="47">
        <v>31</v>
      </c>
      <c r="AB30" s="200">
        <v>3</v>
      </c>
      <c r="AC30" s="170"/>
    </row>
    <row r="31" spans="2:29" ht="12.9" customHeight="1" x14ac:dyDescent="0.2">
      <c r="B31" s="1504"/>
      <c r="C31" s="1587"/>
      <c r="D31" s="468"/>
      <c r="E31" s="383"/>
      <c r="F31" s="383">
        <f>ROUND(F30/E30,3)</f>
        <v>0.55500000000000005</v>
      </c>
      <c r="G31" s="384">
        <f>ROUND(G30/E30,3)</f>
        <v>0.44500000000000001</v>
      </c>
      <c r="H31" s="385">
        <f>ROUND(H30/E30,3)</f>
        <v>0.71099999999999997</v>
      </c>
      <c r="I31" s="386">
        <f>ROUND(I30/E30,3)</f>
        <v>0.28399999999999997</v>
      </c>
      <c r="J31" s="387">
        <f>ROUND(J30/E30,3)</f>
        <v>0.42699999999999999</v>
      </c>
      <c r="K31" s="407">
        <f>ROUND(K30/E30,3)</f>
        <v>0.28899999999999998</v>
      </c>
      <c r="L31" s="386">
        <f>ROUND(L30/E30,3)</f>
        <v>0.27</v>
      </c>
      <c r="M31" s="388">
        <f>ROUND(M30/E30,3)</f>
        <v>1.9E-2</v>
      </c>
      <c r="N31" s="389">
        <f>ROUND(N30/E30,3)</f>
        <v>0.123</v>
      </c>
      <c r="O31" s="386">
        <f>ROUND(O30/E30,3)</f>
        <v>0.11799999999999999</v>
      </c>
      <c r="P31" s="408">
        <f>ROUND(P30/E30,3)</f>
        <v>5.0000000000000001E-3</v>
      </c>
      <c r="Q31" s="386">
        <f>ROUND(Q30/E30,3)</f>
        <v>2.4E-2</v>
      </c>
      <c r="R31" s="386">
        <f>ROUND(R30/E30,3)</f>
        <v>2.4E-2</v>
      </c>
      <c r="S31" s="386">
        <f>ROUND(S30/E30,3)</f>
        <v>0</v>
      </c>
      <c r="T31" s="386">
        <f>ROUND(T30/E30,3)</f>
        <v>0.1</v>
      </c>
      <c r="U31" s="386">
        <f>ROUND(U30/E30,3)</f>
        <v>9.5000000000000001E-2</v>
      </c>
      <c r="V31" s="390">
        <f>ROUND(V30/E30,3)</f>
        <v>5.0000000000000001E-3</v>
      </c>
      <c r="W31" s="389">
        <f>ROUND(W30/E30,3)</f>
        <v>5.0000000000000001E-3</v>
      </c>
      <c r="X31" s="383">
        <f>ROUND(X30/E30,3)</f>
        <v>5.0000000000000001E-3</v>
      </c>
      <c r="Y31" s="409">
        <f>ROUND(Y30/E30,3)</f>
        <v>0</v>
      </c>
      <c r="Z31" s="392">
        <f>ROUND(Z30/E30,3)</f>
        <v>0.161</v>
      </c>
      <c r="AA31" s="383">
        <f>ROUND(AA30/E30,3)</f>
        <v>0.14699999999999999</v>
      </c>
      <c r="AB31" s="410">
        <f>ROUND(AB30/E30,3)</f>
        <v>1.4E-2</v>
      </c>
      <c r="AC31" s="171"/>
    </row>
    <row r="32" spans="2:29" ht="12.9" customHeight="1" x14ac:dyDescent="0.2">
      <c r="B32" s="1504"/>
      <c r="C32" s="1512"/>
      <c r="D32" s="477"/>
      <c r="E32" s="440"/>
      <c r="F32" s="411">
        <f>ROUND(F30/F30,3)</f>
        <v>1</v>
      </c>
      <c r="G32" s="412">
        <f>ROUND(G30/G30,3)</f>
        <v>1</v>
      </c>
      <c r="H32" s="413"/>
      <c r="I32" s="414">
        <f>ROUND(I30/F30,3)</f>
        <v>0.51300000000000001</v>
      </c>
      <c r="J32" s="415">
        <f>ROUND(J30/G30,3)</f>
        <v>0.95699999999999996</v>
      </c>
      <c r="K32" s="416"/>
      <c r="L32" s="414">
        <f>ROUND(L30/F30,3)</f>
        <v>0.48699999999999999</v>
      </c>
      <c r="M32" s="417">
        <f>ROUND(M30/G30,3)</f>
        <v>4.2999999999999997E-2</v>
      </c>
      <c r="N32" s="418"/>
      <c r="O32" s="414">
        <f>ROUND(O30/F30,3)</f>
        <v>0.214</v>
      </c>
      <c r="P32" s="419">
        <f>ROUND(P30/G30,3)</f>
        <v>1.0999999999999999E-2</v>
      </c>
      <c r="Q32" s="420"/>
      <c r="R32" s="414">
        <f>ROUND(R30/F30,3)</f>
        <v>4.2999999999999997E-2</v>
      </c>
      <c r="S32" s="414">
        <f>ROUND(S30/G30,3)</f>
        <v>0</v>
      </c>
      <c r="T32" s="420"/>
      <c r="U32" s="414">
        <f>ROUND(U30/F30,3)</f>
        <v>0.17100000000000001</v>
      </c>
      <c r="V32" s="421">
        <f>ROUND(V30/G30,3)</f>
        <v>1.0999999999999999E-2</v>
      </c>
      <c r="W32" s="418"/>
      <c r="X32" s="411">
        <f>ROUND(X30/F30,3)</f>
        <v>8.9999999999999993E-3</v>
      </c>
      <c r="Y32" s="422">
        <f>ROUND(Y30/G30,3)</f>
        <v>0</v>
      </c>
      <c r="Z32" s="423"/>
      <c r="AA32" s="411">
        <f>ROUND(AA30/F30,3)</f>
        <v>0.26500000000000001</v>
      </c>
      <c r="AB32" s="424">
        <f>ROUND(AB30/G30,3)</f>
        <v>3.2000000000000001E-2</v>
      </c>
      <c r="AC32" s="171"/>
    </row>
    <row r="33" spans="2:29" ht="12.9" customHeight="1" x14ac:dyDescent="0.2">
      <c r="B33" s="1504"/>
      <c r="C33" s="1587" t="s">
        <v>189</v>
      </c>
      <c r="D33" s="342">
        <v>199</v>
      </c>
      <c r="E33" s="47">
        <f>F33+G33</f>
        <v>3811</v>
      </c>
      <c r="F33" s="47">
        <f>I33+L33</f>
        <v>1614</v>
      </c>
      <c r="G33" s="176">
        <f>J33+M33</f>
        <v>2197</v>
      </c>
      <c r="H33" s="186">
        <v>772</v>
      </c>
      <c r="I33" s="110">
        <v>418</v>
      </c>
      <c r="J33" s="187">
        <v>354</v>
      </c>
      <c r="K33" s="196">
        <f>L33+M33</f>
        <v>3039</v>
      </c>
      <c r="L33" s="110">
        <f>O33+AA33+X33</f>
        <v>1196</v>
      </c>
      <c r="M33" s="113">
        <f>P33+AB33+Y33</f>
        <v>1843</v>
      </c>
      <c r="N33" s="109">
        <f>O33+P33</f>
        <v>2326</v>
      </c>
      <c r="O33" s="110">
        <f>R33+U33</f>
        <v>748</v>
      </c>
      <c r="P33" s="111">
        <f>S33+V33</f>
        <v>1578</v>
      </c>
      <c r="Q33" s="110">
        <v>255</v>
      </c>
      <c r="R33" s="110">
        <v>113</v>
      </c>
      <c r="S33" s="110">
        <v>142</v>
      </c>
      <c r="T33" s="110">
        <v>2071</v>
      </c>
      <c r="U33" s="110">
        <v>635</v>
      </c>
      <c r="V33" s="224">
        <v>1436</v>
      </c>
      <c r="W33" s="109">
        <v>24</v>
      </c>
      <c r="X33" s="47">
        <v>14</v>
      </c>
      <c r="Y33" s="292">
        <v>10</v>
      </c>
      <c r="Z33" s="299">
        <v>689</v>
      </c>
      <c r="AA33" s="47">
        <v>434</v>
      </c>
      <c r="AB33" s="200">
        <v>255</v>
      </c>
      <c r="AC33" s="170"/>
    </row>
    <row r="34" spans="2:29" ht="12.9" customHeight="1" x14ac:dyDescent="0.2">
      <c r="B34" s="1504"/>
      <c r="C34" s="1587"/>
      <c r="D34" s="468"/>
      <c r="E34" s="383"/>
      <c r="F34" s="383">
        <f>ROUND(F33/E33,3)</f>
        <v>0.42399999999999999</v>
      </c>
      <c r="G34" s="384">
        <f>ROUND(G33/E33,3)</f>
        <v>0.57599999999999996</v>
      </c>
      <c r="H34" s="385">
        <f>ROUND(H33/E33,3)</f>
        <v>0.20300000000000001</v>
      </c>
      <c r="I34" s="386">
        <f>ROUND(I33/E33,3)</f>
        <v>0.11</v>
      </c>
      <c r="J34" s="387">
        <f>ROUND(J33/E33,3)</f>
        <v>9.2999999999999999E-2</v>
      </c>
      <c r="K34" s="407">
        <f>ROUND(K33/E33,3)</f>
        <v>0.79700000000000004</v>
      </c>
      <c r="L34" s="386">
        <f>ROUND(L33/E33,3)</f>
        <v>0.314</v>
      </c>
      <c r="M34" s="388">
        <f>ROUND(M33/E33,3)</f>
        <v>0.48399999999999999</v>
      </c>
      <c r="N34" s="389">
        <f>ROUND(N33/E33,3)</f>
        <v>0.61</v>
      </c>
      <c r="O34" s="386">
        <f>ROUND(O33/E33,3)</f>
        <v>0.19600000000000001</v>
      </c>
      <c r="P34" s="408">
        <f>ROUND(P33/E33,3)</f>
        <v>0.41399999999999998</v>
      </c>
      <c r="Q34" s="386">
        <f>ROUND(Q33/E33,3)</f>
        <v>6.7000000000000004E-2</v>
      </c>
      <c r="R34" s="386">
        <f>ROUND(R33/E33,3)</f>
        <v>0.03</v>
      </c>
      <c r="S34" s="386">
        <f>ROUND(S33/E33,3)</f>
        <v>3.6999999999999998E-2</v>
      </c>
      <c r="T34" s="386">
        <f>ROUND(T33/E33,3)</f>
        <v>0.54300000000000004</v>
      </c>
      <c r="U34" s="386">
        <f>ROUND(U33/E33,3)</f>
        <v>0.16700000000000001</v>
      </c>
      <c r="V34" s="390">
        <f>ROUND(V33/E33,3)</f>
        <v>0.377</v>
      </c>
      <c r="W34" s="389">
        <f>ROUND(W33/E33,3)</f>
        <v>6.0000000000000001E-3</v>
      </c>
      <c r="X34" s="383">
        <f>ROUND(X33/E33,3)</f>
        <v>4.0000000000000001E-3</v>
      </c>
      <c r="Y34" s="409">
        <f>ROUND(Y33/E33,3)</f>
        <v>3.0000000000000001E-3</v>
      </c>
      <c r="Z34" s="392">
        <f>ROUND(Z33/E33,3)</f>
        <v>0.18099999999999999</v>
      </c>
      <c r="AA34" s="383">
        <f>ROUND(AA33/E33,3)</f>
        <v>0.114</v>
      </c>
      <c r="AB34" s="410">
        <f>ROUND(AB33/E33,3)</f>
        <v>6.7000000000000004E-2</v>
      </c>
      <c r="AC34" s="171"/>
    </row>
    <row r="35" spans="2:29" ht="12.9" customHeight="1" thickBot="1" x14ac:dyDescent="0.25">
      <c r="B35" s="1505"/>
      <c r="C35" s="1587"/>
      <c r="D35" s="478"/>
      <c r="E35" s="440"/>
      <c r="F35" s="411">
        <f>ROUND(F33/F33,3)</f>
        <v>1</v>
      </c>
      <c r="G35" s="412">
        <f>ROUND(G33/G33,3)</f>
        <v>1</v>
      </c>
      <c r="H35" s="413"/>
      <c r="I35" s="414">
        <f>ROUND(I33/F33,3)</f>
        <v>0.25900000000000001</v>
      </c>
      <c r="J35" s="415">
        <f>ROUND(J33/G33,3)</f>
        <v>0.161</v>
      </c>
      <c r="K35" s="416"/>
      <c r="L35" s="425">
        <f>ROUND(L33/F33,3)</f>
        <v>0.74099999999999999</v>
      </c>
      <c r="M35" s="417">
        <f>ROUND(M33/G33,3)</f>
        <v>0.83899999999999997</v>
      </c>
      <c r="N35" s="418"/>
      <c r="O35" s="414">
        <f>ROUND(O33/F33,3)</f>
        <v>0.46300000000000002</v>
      </c>
      <c r="P35" s="419">
        <f>ROUND(P33/G33,3)</f>
        <v>0.71799999999999997</v>
      </c>
      <c r="Q35" s="420"/>
      <c r="R35" s="414">
        <f>ROUND(R33/F33,3)</f>
        <v>7.0000000000000007E-2</v>
      </c>
      <c r="S35" s="414">
        <f>ROUND(S33/G33,3)</f>
        <v>6.5000000000000002E-2</v>
      </c>
      <c r="T35" s="420"/>
      <c r="U35" s="414">
        <f>ROUND(U33/F33,3)</f>
        <v>0.39300000000000002</v>
      </c>
      <c r="V35" s="421">
        <f>ROUND(V33/G33,3)</f>
        <v>0.65400000000000003</v>
      </c>
      <c r="W35" s="418"/>
      <c r="X35" s="411">
        <f>ROUND(X33/F33,3)</f>
        <v>8.9999999999999993E-3</v>
      </c>
      <c r="Y35" s="422">
        <f>ROUND(Y33/G33,3)</f>
        <v>5.0000000000000001E-3</v>
      </c>
      <c r="Z35" s="423"/>
      <c r="AA35" s="411">
        <f>ROUND(AA33/F33,3)</f>
        <v>0.26900000000000002</v>
      </c>
      <c r="AB35" s="424">
        <f>ROUND(AB33/G33,3)</f>
        <v>0.11600000000000001</v>
      </c>
      <c r="AC35" s="171"/>
    </row>
    <row r="36" spans="2:29" ht="12.9" customHeight="1" thickTop="1" x14ac:dyDescent="0.2">
      <c r="B36" s="1503" t="s">
        <v>190</v>
      </c>
      <c r="C36" s="1511" t="s">
        <v>191</v>
      </c>
      <c r="D36" s="342">
        <v>96</v>
      </c>
      <c r="E36" s="116">
        <f>F36+G36</f>
        <v>182</v>
      </c>
      <c r="F36" s="116">
        <f>I36+L36</f>
        <v>92</v>
      </c>
      <c r="G36" s="177">
        <f>J36+M36</f>
        <v>90</v>
      </c>
      <c r="H36" s="188">
        <v>82</v>
      </c>
      <c r="I36" s="118">
        <v>55</v>
      </c>
      <c r="J36" s="189">
        <v>27</v>
      </c>
      <c r="K36" s="198">
        <f>L36+M36</f>
        <v>100</v>
      </c>
      <c r="L36" s="123">
        <f>O36+AA36+X36</f>
        <v>37</v>
      </c>
      <c r="M36" s="120">
        <f>P36+AB36+Y36</f>
        <v>63</v>
      </c>
      <c r="N36" s="117">
        <f>O36+P36</f>
        <v>80</v>
      </c>
      <c r="O36" s="118">
        <f>R36+U36</f>
        <v>25</v>
      </c>
      <c r="P36" s="119">
        <f>S36+V36</f>
        <v>55</v>
      </c>
      <c r="Q36" s="118">
        <v>23</v>
      </c>
      <c r="R36" s="118">
        <v>7</v>
      </c>
      <c r="S36" s="118">
        <v>16</v>
      </c>
      <c r="T36" s="118">
        <v>57</v>
      </c>
      <c r="U36" s="118">
        <v>18</v>
      </c>
      <c r="V36" s="225">
        <v>39</v>
      </c>
      <c r="W36" s="117">
        <v>1</v>
      </c>
      <c r="X36" s="116">
        <v>1</v>
      </c>
      <c r="Y36" s="291">
        <v>0</v>
      </c>
      <c r="Z36" s="298">
        <v>19</v>
      </c>
      <c r="AA36" s="116">
        <v>11</v>
      </c>
      <c r="AB36" s="199">
        <v>8</v>
      </c>
      <c r="AC36" s="170"/>
    </row>
    <row r="37" spans="2:29" ht="12.9" customHeight="1" x14ac:dyDescent="0.2">
      <c r="B37" s="1504"/>
      <c r="C37" s="1512"/>
      <c r="D37" s="468"/>
      <c r="E37" s="383"/>
      <c r="F37" s="383">
        <f>ROUND(F36/E36,3)</f>
        <v>0.505</v>
      </c>
      <c r="G37" s="384">
        <f>ROUND(G36/E36,3)</f>
        <v>0.495</v>
      </c>
      <c r="H37" s="385">
        <f>ROUND(H36/E36,3)</f>
        <v>0.45100000000000001</v>
      </c>
      <c r="I37" s="386">
        <f>ROUND(I36/E36,3)</f>
        <v>0.30199999999999999</v>
      </c>
      <c r="J37" s="387">
        <f>ROUND(J36/E36,3)</f>
        <v>0.14799999999999999</v>
      </c>
      <c r="K37" s="407">
        <f>ROUND(K36/E36,3)</f>
        <v>0.54900000000000004</v>
      </c>
      <c r="L37" s="386">
        <f>ROUND(L36/E36,3)</f>
        <v>0.20300000000000001</v>
      </c>
      <c r="M37" s="388">
        <f>ROUND(M36/E36,3)</f>
        <v>0.34599999999999997</v>
      </c>
      <c r="N37" s="389">
        <f>ROUND(N36/E36,3)</f>
        <v>0.44</v>
      </c>
      <c r="O37" s="386">
        <f>ROUND(O36/E36,3)</f>
        <v>0.13700000000000001</v>
      </c>
      <c r="P37" s="408">
        <f>ROUND(P36/E36,3)</f>
        <v>0.30199999999999999</v>
      </c>
      <c r="Q37" s="386">
        <f>ROUND(Q36/E36,3)</f>
        <v>0.126</v>
      </c>
      <c r="R37" s="386">
        <f>ROUND(R36/E36,3)</f>
        <v>3.7999999999999999E-2</v>
      </c>
      <c r="S37" s="386">
        <f>ROUND(S36/E36,3)</f>
        <v>8.7999999999999995E-2</v>
      </c>
      <c r="T37" s="386">
        <f>ROUND(T36/E36,3)</f>
        <v>0.313</v>
      </c>
      <c r="U37" s="386">
        <f>ROUND(U36/E36,3)</f>
        <v>9.9000000000000005E-2</v>
      </c>
      <c r="V37" s="390">
        <f>ROUND(V36/E36,3)</f>
        <v>0.214</v>
      </c>
      <c r="W37" s="389">
        <f>ROUND(W36/E36,3)</f>
        <v>5.0000000000000001E-3</v>
      </c>
      <c r="X37" s="383">
        <f>ROUND(X36/E36,3)</f>
        <v>5.0000000000000001E-3</v>
      </c>
      <c r="Y37" s="409">
        <f>ROUND(Y36/E36,3)</f>
        <v>0</v>
      </c>
      <c r="Z37" s="392">
        <f>ROUND(Z36/E36,3)</f>
        <v>0.104</v>
      </c>
      <c r="AA37" s="383">
        <f>ROUND(AA36/E36,3)</f>
        <v>0.06</v>
      </c>
      <c r="AB37" s="410">
        <f>ROUND(AB36/E36,3)</f>
        <v>4.3999999999999997E-2</v>
      </c>
      <c r="AC37" s="171"/>
    </row>
    <row r="38" spans="2:29" ht="12.9" customHeight="1" x14ac:dyDescent="0.2">
      <c r="B38" s="1504"/>
      <c r="C38" s="1513"/>
      <c r="D38" s="477"/>
      <c r="E38" s="440"/>
      <c r="F38" s="411">
        <f>ROUND(F36/F36,3)</f>
        <v>1</v>
      </c>
      <c r="G38" s="412">
        <f>ROUND(G36/G36,3)</f>
        <v>1</v>
      </c>
      <c r="H38" s="413"/>
      <c r="I38" s="414">
        <f>ROUND(I36/F36,3)</f>
        <v>0.59799999999999998</v>
      </c>
      <c r="J38" s="415">
        <f>ROUND(J36/G36,3)</f>
        <v>0.3</v>
      </c>
      <c r="K38" s="416"/>
      <c r="L38" s="414">
        <f>ROUND(L36/F36,3)</f>
        <v>0.40200000000000002</v>
      </c>
      <c r="M38" s="421">
        <f>ROUND(M36/G36,3)</f>
        <v>0.7</v>
      </c>
      <c r="N38" s="418"/>
      <c r="O38" s="414">
        <f>ROUND(O36/F36,3)</f>
        <v>0.27200000000000002</v>
      </c>
      <c r="P38" s="419">
        <f>ROUND(P36/G36,3)</f>
        <v>0.61099999999999999</v>
      </c>
      <c r="Q38" s="420"/>
      <c r="R38" s="414">
        <f>ROUND(R36/F36,3)</f>
        <v>7.5999999999999998E-2</v>
      </c>
      <c r="S38" s="414">
        <f>ROUND(S36/G36,3)</f>
        <v>0.17799999999999999</v>
      </c>
      <c r="T38" s="420"/>
      <c r="U38" s="414">
        <f>ROUND(U36/F36,3)</f>
        <v>0.19600000000000001</v>
      </c>
      <c r="V38" s="421">
        <f>ROUND(V36/G36,3)</f>
        <v>0.433</v>
      </c>
      <c r="W38" s="418"/>
      <c r="X38" s="411">
        <f>ROUND(X36/F36,3)</f>
        <v>1.0999999999999999E-2</v>
      </c>
      <c r="Y38" s="422">
        <f>ROUND(Y36/G36,3)</f>
        <v>0</v>
      </c>
      <c r="Z38" s="423"/>
      <c r="AA38" s="411">
        <f>ROUND(AA36/F36,3)</f>
        <v>0.12</v>
      </c>
      <c r="AB38" s="424">
        <f>ROUND(AB36/G36,3)</f>
        <v>8.8999999999999996E-2</v>
      </c>
      <c r="AC38" s="171"/>
    </row>
    <row r="39" spans="2:29" ht="12.9" customHeight="1" x14ac:dyDescent="0.2">
      <c r="B39" s="1504"/>
      <c r="C39" s="1513" t="s">
        <v>192</v>
      </c>
      <c r="D39" s="342">
        <v>232</v>
      </c>
      <c r="E39" s="47">
        <f>F39+G39</f>
        <v>894</v>
      </c>
      <c r="F39" s="47">
        <f>I39+L39</f>
        <v>519</v>
      </c>
      <c r="G39" s="176">
        <f>J39+M39</f>
        <v>375</v>
      </c>
      <c r="H39" s="186">
        <v>440</v>
      </c>
      <c r="I39" s="110">
        <v>322</v>
      </c>
      <c r="J39" s="187">
        <v>118</v>
      </c>
      <c r="K39" s="196">
        <f>L39+M39</f>
        <v>454</v>
      </c>
      <c r="L39" s="110">
        <f>O39+AA39+X39</f>
        <v>197</v>
      </c>
      <c r="M39" s="124">
        <f>P39+AB39+Y39</f>
        <v>257</v>
      </c>
      <c r="N39" s="109">
        <f>O39+P39</f>
        <v>325</v>
      </c>
      <c r="O39" s="110">
        <f>R39+U39</f>
        <v>115</v>
      </c>
      <c r="P39" s="111">
        <f>S39+V39</f>
        <v>210</v>
      </c>
      <c r="Q39" s="110">
        <v>67</v>
      </c>
      <c r="R39" s="110">
        <v>31</v>
      </c>
      <c r="S39" s="110">
        <v>36</v>
      </c>
      <c r="T39" s="110">
        <v>258</v>
      </c>
      <c r="U39" s="110">
        <v>84</v>
      </c>
      <c r="V39" s="224">
        <v>174</v>
      </c>
      <c r="W39" s="109">
        <v>10</v>
      </c>
      <c r="X39" s="47">
        <v>1</v>
      </c>
      <c r="Y39" s="292">
        <v>9</v>
      </c>
      <c r="Z39" s="299">
        <v>119</v>
      </c>
      <c r="AA39" s="47">
        <v>81</v>
      </c>
      <c r="AB39" s="200">
        <v>38</v>
      </c>
      <c r="AC39" s="170"/>
    </row>
    <row r="40" spans="2:29" ht="12.9" customHeight="1" x14ac:dyDescent="0.2">
      <c r="B40" s="1504"/>
      <c r="C40" s="1513"/>
      <c r="D40" s="468"/>
      <c r="E40" s="383"/>
      <c r="F40" s="383">
        <f>ROUND(F39/E39,3)</f>
        <v>0.58099999999999996</v>
      </c>
      <c r="G40" s="384">
        <f>ROUND(G39/E39,3)</f>
        <v>0.41899999999999998</v>
      </c>
      <c r="H40" s="385">
        <f>ROUND(H39/E39,3)</f>
        <v>0.49199999999999999</v>
      </c>
      <c r="I40" s="386">
        <f>ROUND(I39/E39,3)</f>
        <v>0.36</v>
      </c>
      <c r="J40" s="387">
        <f>ROUND(J39/E39,3)</f>
        <v>0.13200000000000001</v>
      </c>
      <c r="K40" s="407">
        <f>ROUND(K39/E39,3)</f>
        <v>0.50800000000000001</v>
      </c>
      <c r="L40" s="386">
        <f>ROUND(L39/E39,3)</f>
        <v>0.22</v>
      </c>
      <c r="M40" s="388">
        <f>ROUND(M39/E39,3)</f>
        <v>0.28699999999999998</v>
      </c>
      <c r="N40" s="389">
        <f>ROUND(N39/E39,3)</f>
        <v>0.36399999999999999</v>
      </c>
      <c r="O40" s="386">
        <f>ROUND(O39/E39,3)</f>
        <v>0.129</v>
      </c>
      <c r="P40" s="408">
        <f>ROUND(P39/E39,3)</f>
        <v>0.23499999999999999</v>
      </c>
      <c r="Q40" s="386">
        <f>ROUND(Q39/E39,3)</f>
        <v>7.4999999999999997E-2</v>
      </c>
      <c r="R40" s="386">
        <f>ROUND(R39/E39,3)</f>
        <v>3.5000000000000003E-2</v>
      </c>
      <c r="S40" s="386">
        <f>ROUND(S39/E39,3)</f>
        <v>0.04</v>
      </c>
      <c r="T40" s="386">
        <f>ROUND(T39/E39,3)</f>
        <v>0.28899999999999998</v>
      </c>
      <c r="U40" s="386">
        <f>ROUND(U39/E39,3)</f>
        <v>9.4E-2</v>
      </c>
      <c r="V40" s="390">
        <f>ROUND(V39/E39,3)</f>
        <v>0.19500000000000001</v>
      </c>
      <c r="W40" s="389">
        <f>ROUND(W39/E39,3)</f>
        <v>1.0999999999999999E-2</v>
      </c>
      <c r="X40" s="383">
        <f>ROUND(X39/E39,3)</f>
        <v>1E-3</v>
      </c>
      <c r="Y40" s="409">
        <f>ROUND(Y39/E39,3)</f>
        <v>0.01</v>
      </c>
      <c r="Z40" s="392">
        <f>ROUND(Z39/E39,3)</f>
        <v>0.13300000000000001</v>
      </c>
      <c r="AA40" s="383">
        <f>ROUND(AA39/E39,3)</f>
        <v>9.0999999999999998E-2</v>
      </c>
      <c r="AB40" s="410">
        <f>ROUND(AB39/E39,3)</f>
        <v>4.2999999999999997E-2</v>
      </c>
      <c r="AC40" s="171"/>
    </row>
    <row r="41" spans="2:29" ht="12.9" customHeight="1" x14ac:dyDescent="0.2">
      <c r="B41" s="1504"/>
      <c r="C41" s="1513"/>
      <c r="D41" s="477"/>
      <c r="E41" s="440"/>
      <c r="F41" s="411">
        <f>ROUND(F39/F39,3)</f>
        <v>1</v>
      </c>
      <c r="G41" s="412">
        <f>ROUND(G39/G39,3)</f>
        <v>1</v>
      </c>
      <c r="H41" s="413"/>
      <c r="I41" s="414">
        <f>ROUND(I39/F39,3)</f>
        <v>0.62</v>
      </c>
      <c r="J41" s="415">
        <f>ROUND(J39/G39,3)</f>
        <v>0.315</v>
      </c>
      <c r="K41" s="416"/>
      <c r="L41" s="414">
        <f>ROUND(L39/F39,3)</f>
        <v>0.38</v>
      </c>
      <c r="M41" s="417">
        <f>ROUND(M39/G39,3)</f>
        <v>0.68500000000000005</v>
      </c>
      <c r="N41" s="418"/>
      <c r="O41" s="414">
        <f>ROUND(O39/F39,3)</f>
        <v>0.222</v>
      </c>
      <c r="P41" s="419">
        <f>ROUND(P39/G39,3)</f>
        <v>0.56000000000000005</v>
      </c>
      <c r="Q41" s="420"/>
      <c r="R41" s="414">
        <f>ROUND(R39/F39,3)</f>
        <v>0.06</v>
      </c>
      <c r="S41" s="414">
        <f>ROUND(S39/G39,3)</f>
        <v>9.6000000000000002E-2</v>
      </c>
      <c r="T41" s="420"/>
      <c r="U41" s="414">
        <f>ROUND(U39/F39,3)</f>
        <v>0.16200000000000001</v>
      </c>
      <c r="V41" s="421">
        <f>ROUND(V39/G39,3)</f>
        <v>0.46400000000000002</v>
      </c>
      <c r="W41" s="418"/>
      <c r="X41" s="411">
        <f>ROUND(X39/F39,3)</f>
        <v>2E-3</v>
      </c>
      <c r="Y41" s="422">
        <f>ROUND(Y39/G39,3)</f>
        <v>2.4E-2</v>
      </c>
      <c r="Z41" s="423"/>
      <c r="AA41" s="411">
        <f>ROUND(AA39/F39,3)</f>
        <v>0.156</v>
      </c>
      <c r="AB41" s="424">
        <f>ROUND(AB39/G39,3)</f>
        <v>0.10100000000000001</v>
      </c>
      <c r="AC41" s="171"/>
    </row>
    <row r="42" spans="2:29" ht="12.9" customHeight="1" x14ac:dyDescent="0.2">
      <c r="B42" s="1504"/>
      <c r="C42" s="1512" t="s">
        <v>193</v>
      </c>
      <c r="D42" s="342">
        <v>79</v>
      </c>
      <c r="E42" s="48">
        <f>F42+G42</f>
        <v>684</v>
      </c>
      <c r="F42" s="48">
        <f>I42+L42</f>
        <v>342</v>
      </c>
      <c r="G42" s="178">
        <f>J42+M42</f>
        <v>342</v>
      </c>
      <c r="H42" s="190">
        <v>272</v>
      </c>
      <c r="I42" s="123">
        <v>204</v>
      </c>
      <c r="J42" s="191">
        <v>68</v>
      </c>
      <c r="K42" s="201">
        <f>L42+M42</f>
        <v>412</v>
      </c>
      <c r="L42" s="110">
        <f>O42+AA42+X42</f>
        <v>138</v>
      </c>
      <c r="M42" s="124">
        <f>P42+AB42+Y42</f>
        <v>274</v>
      </c>
      <c r="N42" s="125">
        <f>O42+P42</f>
        <v>338</v>
      </c>
      <c r="O42" s="123">
        <f>R42+U42</f>
        <v>95</v>
      </c>
      <c r="P42" s="126">
        <f>S42+V42</f>
        <v>243</v>
      </c>
      <c r="Q42" s="123">
        <v>73</v>
      </c>
      <c r="R42" s="123">
        <v>35</v>
      </c>
      <c r="S42" s="123">
        <v>38</v>
      </c>
      <c r="T42" s="123">
        <v>265</v>
      </c>
      <c r="U42" s="123">
        <v>60</v>
      </c>
      <c r="V42" s="226">
        <v>205</v>
      </c>
      <c r="W42" s="125">
        <v>0</v>
      </c>
      <c r="X42" s="48">
        <v>0</v>
      </c>
      <c r="Y42" s="296">
        <v>0</v>
      </c>
      <c r="Z42" s="300">
        <v>74</v>
      </c>
      <c r="AA42" s="48">
        <v>43</v>
      </c>
      <c r="AB42" s="202">
        <v>31</v>
      </c>
      <c r="AC42" s="170"/>
    </row>
    <row r="43" spans="2:29" ht="12.9" customHeight="1" x14ac:dyDescent="0.2">
      <c r="B43" s="1504"/>
      <c r="C43" s="1513"/>
      <c r="D43" s="468"/>
      <c r="E43" s="383"/>
      <c r="F43" s="383">
        <f>ROUND(F42/E42,3)</f>
        <v>0.5</v>
      </c>
      <c r="G43" s="384">
        <f>ROUND(G42/E42,3)</f>
        <v>0.5</v>
      </c>
      <c r="H43" s="385">
        <f>ROUND(H42/E42,3)</f>
        <v>0.39800000000000002</v>
      </c>
      <c r="I43" s="386">
        <f>ROUND(I42/E42,3)</f>
        <v>0.29799999999999999</v>
      </c>
      <c r="J43" s="387">
        <f>ROUND(J42/E42,3)</f>
        <v>9.9000000000000005E-2</v>
      </c>
      <c r="K43" s="407">
        <f>ROUND(K42/E42,3)</f>
        <v>0.60199999999999998</v>
      </c>
      <c r="L43" s="386">
        <f>ROUND(L42/E42,3)</f>
        <v>0.20200000000000001</v>
      </c>
      <c r="M43" s="388">
        <f>ROUND(M42/E42,3)</f>
        <v>0.40100000000000002</v>
      </c>
      <c r="N43" s="389">
        <f>ROUND(N42/E42,3)</f>
        <v>0.49399999999999999</v>
      </c>
      <c r="O43" s="386">
        <f>ROUND(O42/E42,3)</f>
        <v>0.13900000000000001</v>
      </c>
      <c r="P43" s="408">
        <f>ROUND(P42/E42,3)</f>
        <v>0.35499999999999998</v>
      </c>
      <c r="Q43" s="386">
        <f>ROUND(Q42/E42,3)</f>
        <v>0.107</v>
      </c>
      <c r="R43" s="386">
        <f>ROUND(R42/E42,3)</f>
        <v>5.0999999999999997E-2</v>
      </c>
      <c r="S43" s="386">
        <f>ROUND(S42/E42,3)</f>
        <v>5.6000000000000001E-2</v>
      </c>
      <c r="T43" s="386">
        <f>ROUND(T42/E42,3)</f>
        <v>0.38700000000000001</v>
      </c>
      <c r="U43" s="386">
        <f>ROUND(U42/E42,3)</f>
        <v>8.7999999999999995E-2</v>
      </c>
      <c r="V43" s="390">
        <f>ROUND(V42/E42,3)</f>
        <v>0.3</v>
      </c>
      <c r="W43" s="389">
        <f>ROUND(W42/E42,3)</f>
        <v>0</v>
      </c>
      <c r="X43" s="383">
        <f>ROUND(X42/E42,3)</f>
        <v>0</v>
      </c>
      <c r="Y43" s="409">
        <f>ROUND(Y42/E42,3)</f>
        <v>0</v>
      </c>
      <c r="Z43" s="392">
        <f>ROUND(Z42/E42,3)</f>
        <v>0.108</v>
      </c>
      <c r="AA43" s="383">
        <f>ROUND(AA42/E42,3)</f>
        <v>6.3E-2</v>
      </c>
      <c r="AB43" s="410">
        <f>ROUND(AB42/E42,3)</f>
        <v>4.4999999999999998E-2</v>
      </c>
      <c r="AC43" s="171"/>
    </row>
    <row r="44" spans="2:29" ht="12.9" customHeight="1" x14ac:dyDescent="0.2">
      <c r="B44" s="1504"/>
      <c r="C44" s="1513"/>
      <c r="D44" s="477"/>
      <c r="E44" s="440"/>
      <c r="F44" s="411">
        <f>ROUND(F42/F42,3)</f>
        <v>1</v>
      </c>
      <c r="G44" s="412">
        <f>ROUND(G42/G42,3)</f>
        <v>1</v>
      </c>
      <c r="H44" s="413"/>
      <c r="I44" s="414">
        <f>ROUND(I42/F42,3)</f>
        <v>0.59599999999999997</v>
      </c>
      <c r="J44" s="415">
        <f>ROUND(J42/G42,3)</f>
        <v>0.19900000000000001</v>
      </c>
      <c r="K44" s="416"/>
      <c r="L44" s="414">
        <f>ROUND(L42/F42,3)</f>
        <v>0.40400000000000003</v>
      </c>
      <c r="M44" s="417">
        <f>ROUND(M42/G42,3)</f>
        <v>0.80100000000000005</v>
      </c>
      <c r="N44" s="418"/>
      <c r="O44" s="414">
        <f>ROUND(O42/F42,3)</f>
        <v>0.27800000000000002</v>
      </c>
      <c r="P44" s="419">
        <f>ROUND(P42/G42,3)</f>
        <v>0.71099999999999997</v>
      </c>
      <c r="Q44" s="420"/>
      <c r="R44" s="414">
        <f>ROUND(R42/F42,3)</f>
        <v>0.10199999999999999</v>
      </c>
      <c r="S44" s="414">
        <f>ROUND(S42/G42,3)</f>
        <v>0.111</v>
      </c>
      <c r="T44" s="420"/>
      <c r="U44" s="414">
        <f>ROUND(U42/F42,3)</f>
        <v>0.17499999999999999</v>
      </c>
      <c r="V44" s="421">
        <f>ROUND(V42/G42,3)</f>
        <v>0.59899999999999998</v>
      </c>
      <c r="W44" s="418"/>
      <c r="X44" s="411">
        <f>ROUND(X42/F42,3)</f>
        <v>0</v>
      </c>
      <c r="Y44" s="422">
        <f>ROUND(Y42/G42,3)</f>
        <v>0</v>
      </c>
      <c r="Z44" s="423"/>
      <c r="AA44" s="411">
        <f>ROUND(AA42/F42,3)</f>
        <v>0.126</v>
      </c>
      <c r="AB44" s="424">
        <f>ROUND(AB42/G42,3)</f>
        <v>9.0999999999999998E-2</v>
      </c>
      <c r="AC44" s="171"/>
    </row>
    <row r="45" spans="2:29" ht="12.9" customHeight="1" x14ac:dyDescent="0.2">
      <c r="B45" s="1504"/>
      <c r="C45" s="1513" t="s">
        <v>194</v>
      </c>
      <c r="D45" s="342">
        <v>62</v>
      </c>
      <c r="E45" s="47">
        <f>F45+G45</f>
        <v>915</v>
      </c>
      <c r="F45" s="47">
        <f>I45+L45</f>
        <v>487</v>
      </c>
      <c r="G45" s="176">
        <f>J45+M45</f>
        <v>428</v>
      </c>
      <c r="H45" s="186">
        <v>238</v>
      </c>
      <c r="I45" s="110">
        <v>170</v>
      </c>
      <c r="J45" s="187">
        <v>68</v>
      </c>
      <c r="K45" s="196">
        <f>L45+M45</f>
        <v>677</v>
      </c>
      <c r="L45" s="110">
        <f>O45+AA45+X45</f>
        <v>317</v>
      </c>
      <c r="M45" s="124">
        <f>P45+AB45+Y45</f>
        <v>360</v>
      </c>
      <c r="N45" s="109">
        <f>O45+P45</f>
        <v>497</v>
      </c>
      <c r="O45" s="110">
        <f>R45+U45</f>
        <v>188</v>
      </c>
      <c r="P45" s="111">
        <f>S45+V45</f>
        <v>309</v>
      </c>
      <c r="Q45" s="110">
        <v>126</v>
      </c>
      <c r="R45" s="110">
        <v>72</v>
      </c>
      <c r="S45" s="110">
        <v>54</v>
      </c>
      <c r="T45" s="110">
        <v>371</v>
      </c>
      <c r="U45" s="110">
        <v>116</v>
      </c>
      <c r="V45" s="224">
        <v>255</v>
      </c>
      <c r="W45" s="109">
        <v>23</v>
      </c>
      <c r="X45" s="47">
        <v>22</v>
      </c>
      <c r="Y45" s="292">
        <v>1</v>
      </c>
      <c r="Z45" s="299">
        <v>157</v>
      </c>
      <c r="AA45" s="47">
        <v>107</v>
      </c>
      <c r="AB45" s="200">
        <v>50</v>
      </c>
      <c r="AC45" s="170"/>
    </row>
    <row r="46" spans="2:29" ht="12.9" customHeight="1" x14ac:dyDescent="0.2">
      <c r="B46" s="1504"/>
      <c r="C46" s="1513"/>
      <c r="D46" s="468"/>
      <c r="E46" s="383"/>
      <c r="F46" s="383">
        <f>ROUND(F45/E45,3)</f>
        <v>0.53200000000000003</v>
      </c>
      <c r="G46" s="384">
        <f>ROUND(G45/E45,3)</f>
        <v>0.46800000000000003</v>
      </c>
      <c r="H46" s="385">
        <f>ROUND(H45/E45,3)</f>
        <v>0.26</v>
      </c>
      <c r="I46" s="386">
        <f>ROUND(I45/E45,3)</f>
        <v>0.186</v>
      </c>
      <c r="J46" s="387">
        <f>ROUND(J45/E45,3)</f>
        <v>7.3999999999999996E-2</v>
      </c>
      <c r="K46" s="407">
        <f>ROUND(K45/E45,3)</f>
        <v>0.74</v>
      </c>
      <c r="L46" s="386">
        <f>ROUND(L45/E45,3)</f>
        <v>0.34599999999999997</v>
      </c>
      <c r="M46" s="388">
        <f>ROUND(M45/E45,3)</f>
        <v>0.39300000000000002</v>
      </c>
      <c r="N46" s="389">
        <f>ROUND(N45/E45,3)</f>
        <v>0.54300000000000004</v>
      </c>
      <c r="O46" s="386">
        <f>ROUND(O45/E45,3)</f>
        <v>0.20499999999999999</v>
      </c>
      <c r="P46" s="408">
        <f>ROUND(P45/E45,3)</f>
        <v>0.33800000000000002</v>
      </c>
      <c r="Q46" s="386">
        <f>ROUND(Q45/E45,3)</f>
        <v>0.13800000000000001</v>
      </c>
      <c r="R46" s="386">
        <f>ROUND(R45/E45,3)</f>
        <v>7.9000000000000001E-2</v>
      </c>
      <c r="S46" s="386">
        <f>ROUND(S45/E45,3)</f>
        <v>5.8999999999999997E-2</v>
      </c>
      <c r="T46" s="386">
        <f>ROUND(T45/E45,3)</f>
        <v>0.40500000000000003</v>
      </c>
      <c r="U46" s="386">
        <f>ROUND(U45/E45,3)</f>
        <v>0.127</v>
      </c>
      <c r="V46" s="390">
        <f>ROUND(V45/E45,3)</f>
        <v>0.27900000000000003</v>
      </c>
      <c r="W46" s="389">
        <f>ROUND(W45/E45,3)</f>
        <v>2.5000000000000001E-2</v>
      </c>
      <c r="X46" s="383">
        <f>ROUND(X45/E45,3)</f>
        <v>2.4E-2</v>
      </c>
      <c r="Y46" s="409">
        <f>ROUND(Y45/E45,3)</f>
        <v>1E-3</v>
      </c>
      <c r="Z46" s="392">
        <f>ROUND(Z45/E45,3)</f>
        <v>0.17199999999999999</v>
      </c>
      <c r="AA46" s="383">
        <f>ROUND(AA45/E45,3)</f>
        <v>0.11700000000000001</v>
      </c>
      <c r="AB46" s="410">
        <f>ROUND(AB45/E45,3)</f>
        <v>5.5E-2</v>
      </c>
      <c r="AC46" s="171"/>
    </row>
    <row r="47" spans="2:29" ht="12.9" customHeight="1" x14ac:dyDescent="0.2">
      <c r="B47" s="1504"/>
      <c r="C47" s="1513"/>
      <c r="D47" s="477"/>
      <c r="E47" s="440"/>
      <c r="F47" s="411">
        <f>ROUND(F45/F45,3)</f>
        <v>1</v>
      </c>
      <c r="G47" s="412">
        <f>ROUND(G45/G45,3)</f>
        <v>1</v>
      </c>
      <c r="H47" s="413"/>
      <c r="I47" s="414">
        <f>ROUND(I45/F45,3)</f>
        <v>0.34899999999999998</v>
      </c>
      <c r="J47" s="415">
        <f>ROUND(J45/G45,3)</f>
        <v>0.159</v>
      </c>
      <c r="K47" s="416"/>
      <c r="L47" s="414">
        <f>ROUND(L45/F45,3)</f>
        <v>0.65100000000000002</v>
      </c>
      <c r="M47" s="417">
        <f>ROUND(M45/G45,3)</f>
        <v>0.84099999999999997</v>
      </c>
      <c r="N47" s="418"/>
      <c r="O47" s="414">
        <f>ROUND(O45/F45,3)</f>
        <v>0.38600000000000001</v>
      </c>
      <c r="P47" s="419">
        <f>ROUND(P45/G45,3)</f>
        <v>0.72199999999999998</v>
      </c>
      <c r="Q47" s="420"/>
      <c r="R47" s="414">
        <f>ROUND(R45/F45,3)</f>
        <v>0.14799999999999999</v>
      </c>
      <c r="S47" s="414">
        <f>ROUND(S45/G45,3)</f>
        <v>0.126</v>
      </c>
      <c r="T47" s="420"/>
      <c r="U47" s="414">
        <f>ROUND(U45/F45,3)</f>
        <v>0.23799999999999999</v>
      </c>
      <c r="V47" s="421">
        <f>ROUND(V45/G45,3)</f>
        <v>0.59599999999999997</v>
      </c>
      <c r="W47" s="418"/>
      <c r="X47" s="411">
        <f>ROUND(X45/F45,3)</f>
        <v>4.4999999999999998E-2</v>
      </c>
      <c r="Y47" s="422">
        <f>ROUND(Y45/G45,3)</f>
        <v>2E-3</v>
      </c>
      <c r="Z47" s="423"/>
      <c r="AA47" s="411">
        <f>ROUND(AA45/F45,3)</f>
        <v>0.22</v>
      </c>
      <c r="AB47" s="424">
        <f>ROUND(AB45/G45,3)</f>
        <v>0.11700000000000001</v>
      </c>
      <c r="AC47" s="171"/>
    </row>
    <row r="48" spans="2:29" ht="12.9" customHeight="1" x14ac:dyDescent="0.2">
      <c r="B48" s="1504"/>
      <c r="C48" s="1513" t="s">
        <v>195</v>
      </c>
      <c r="D48" s="342">
        <v>26</v>
      </c>
      <c r="E48" s="47">
        <f>F48+G48</f>
        <v>1230</v>
      </c>
      <c r="F48" s="47">
        <f>I48+L48</f>
        <v>493</v>
      </c>
      <c r="G48" s="176">
        <f>J48+M48</f>
        <v>737</v>
      </c>
      <c r="H48" s="186">
        <v>211</v>
      </c>
      <c r="I48" s="110">
        <v>107</v>
      </c>
      <c r="J48" s="187">
        <v>104</v>
      </c>
      <c r="K48" s="196">
        <f>L48+M48</f>
        <v>1019</v>
      </c>
      <c r="L48" s="110">
        <f>O48+AA48+X48</f>
        <v>386</v>
      </c>
      <c r="M48" s="124">
        <f>P48+AB48+Y48</f>
        <v>633</v>
      </c>
      <c r="N48" s="109">
        <f>O48+P48</f>
        <v>848</v>
      </c>
      <c r="O48" s="110">
        <f>R48+U48</f>
        <v>297</v>
      </c>
      <c r="P48" s="111">
        <f>S48+V48</f>
        <v>551</v>
      </c>
      <c r="Q48" s="110">
        <v>137</v>
      </c>
      <c r="R48" s="110">
        <v>58</v>
      </c>
      <c r="S48" s="110">
        <v>79</v>
      </c>
      <c r="T48" s="110">
        <v>711</v>
      </c>
      <c r="U48" s="110">
        <v>239</v>
      </c>
      <c r="V48" s="224">
        <v>472</v>
      </c>
      <c r="W48" s="109">
        <v>16</v>
      </c>
      <c r="X48" s="47">
        <v>14</v>
      </c>
      <c r="Y48" s="292">
        <v>2</v>
      </c>
      <c r="Z48" s="299">
        <v>155</v>
      </c>
      <c r="AA48" s="47">
        <v>75</v>
      </c>
      <c r="AB48" s="200">
        <v>80</v>
      </c>
      <c r="AC48" s="170"/>
    </row>
    <row r="49" spans="2:29" ht="12.9" customHeight="1" x14ac:dyDescent="0.2">
      <c r="B49" s="1504"/>
      <c r="C49" s="1514"/>
      <c r="D49" s="468"/>
      <c r="E49" s="383"/>
      <c r="F49" s="383">
        <f>ROUND(F48/E48,3)</f>
        <v>0.40100000000000002</v>
      </c>
      <c r="G49" s="384">
        <f>ROUND(G48/E48,3)</f>
        <v>0.59899999999999998</v>
      </c>
      <c r="H49" s="385">
        <f>ROUND(H48/E48,3)</f>
        <v>0.17199999999999999</v>
      </c>
      <c r="I49" s="386">
        <f>ROUND(I48/E48,3)</f>
        <v>8.6999999999999994E-2</v>
      </c>
      <c r="J49" s="387">
        <f>ROUND(J48/E48,3)</f>
        <v>8.5000000000000006E-2</v>
      </c>
      <c r="K49" s="407">
        <f>ROUND(K48/E48,3)</f>
        <v>0.82799999999999996</v>
      </c>
      <c r="L49" s="386">
        <f>ROUND(L48/E48,3)</f>
        <v>0.314</v>
      </c>
      <c r="M49" s="388">
        <f>ROUND(M48/E48,3)</f>
        <v>0.51500000000000001</v>
      </c>
      <c r="N49" s="389">
        <f>ROUND(N48/E48,3)</f>
        <v>0.68899999999999995</v>
      </c>
      <c r="O49" s="386">
        <f>ROUND(O48/E48,3)</f>
        <v>0.24099999999999999</v>
      </c>
      <c r="P49" s="408">
        <f>ROUND(P48/E48,3)</f>
        <v>0.44800000000000001</v>
      </c>
      <c r="Q49" s="386">
        <f>ROUND(Q48/E48,3)</f>
        <v>0.111</v>
      </c>
      <c r="R49" s="386">
        <f>ROUND(R48/E48,3)</f>
        <v>4.7E-2</v>
      </c>
      <c r="S49" s="386">
        <f>ROUND(S48/E48,3)</f>
        <v>6.4000000000000001E-2</v>
      </c>
      <c r="T49" s="386">
        <f>ROUND(T48/E48,3)</f>
        <v>0.57799999999999996</v>
      </c>
      <c r="U49" s="386">
        <f>ROUND(U48/E48,3)</f>
        <v>0.19400000000000001</v>
      </c>
      <c r="V49" s="390">
        <f>ROUND(V48/E48,3)</f>
        <v>0.38400000000000001</v>
      </c>
      <c r="W49" s="389">
        <f>ROUND(W48/E48,3)</f>
        <v>1.2999999999999999E-2</v>
      </c>
      <c r="X49" s="383">
        <f>ROUND(X48/E48,3)</f>
        <v>1.0999999999999999E-2</v>
      </c>
      <c r="Y49" s="409">
        <f>ROUND(Y48/E48,3)</f>
        <v>2E-3</v>
      </c>
      <c r="Z49" s="392">
        <f>ROUND(Z48/E48,3)</f>
        <v>0.126</v>
      </c>
      <c r="AA49" s="383">
        <f>ROUND(AA48/E48,3)</f>
        <v>6.0999999999999999E-2</v>
      </c>
      <c r="AB49" s="410">
        <f>ROUND(AB48/E48,3)</f>
        <v>6.5000000000000002E-2</v>
      </c>
      <c r="AC49" s="171"/>
    </row>
    <row r="50" spans="2:29" ht="12.9" customHeight="1" x14ac:dyDescent="0.2">
      <c r="B50" s="1504"/>
      <c r="C50" s="1514"/>
      <c r="D50" s="477"/>
      <c r="E50" s="440"/>
      <c r="F50" s="411">
        <f>ROUND(F48/F48,3)</f>
        <v>1</v>
      </c>
      <c r="G50" s="412">
        <f>ROUND(G48/G48,3)</f>
        <v>1</v>
      </c>
      <c r="H50" s="413"/>
      <c r="I50" s="414">
        <f>ROUND(I48/F48,3)</f>
        <v>0.217</v>
      </c>
      <c r="J50" s="415">
        <f>ROUND(J48/G48,3)</f>
        <v>0.14099999999999999</v>
      </c>
      <c r="K50" s="416"/>
      <c r="L50" s="414">
        <f>ROUND(L48/F48,3)</f>
        <v>0.78300000000000003</v>
      </c>
      <c r="M50" s="417">
        <f>ROUND(M48/G48,3)</f>
        <v>0.85899999999999999</v>
      </c>
      <c r="N50" s="418"/>
      <c r="O50" s="414">
        <f>ROUND(O48/F48,3)</f>
        <v>0.60199999999999998</v>
      </c>
      <c r="P50" s="419">
        <f>ROUND(P48/G48,3)</f>
        <v>0.748</v>
      </c>
      <c r="Q50" s="420"/>
      <c r="R50" s="414">
        <f>ROUND(R48/F48,3)</f>
        <v>0.11799999999999999</v>
      </c>
      <c r="S50" s="414">
        <f>ROUND(S48/G48,3)</f>
        <v>0.107</v>
      </c>
      <c r="T50" s="420"/>
      <c r="U50" s="414">
        <f>ROUND(U48/F48,3)</f>
        <v>0.48499999999999999</v>
      </c>
      <c r="V50" s="421">
        <f>ROUND(V48/G48,3)</f>
        <v>0.64</v>
      </c>
      <c r="W50" s="418"/>
      <c r="X50" s="411">
        <f>ROUND(X48/F48,3)</f>
        <v>2.8000000000000001E-2</v>
      </c>
      <c r="Y50" s="422">
        <f>ROUND(Y48/G48,3)</f>
        <v>3.0000000000000001E-3</v>
      </c>
      <c r="Z50" s="423"/>
      <c r="AA50" s="411">
        <f>ROUND(AA48/F48,3)</f>
        <v>0.152</v>
      </c>
      <c r="AB50" s="424">
        <f>ROUND(AB48/G48,3)</f>
        <v>0.109</v>
      </c>
      <c r="AC50" s="171"/>
    </row>
    <row r="51" spans="2:29" ht="12.9" customHeight="1" x14ac:dyDescent="0.2">
      <c r="B51" s="1504"/>
      <c r="C51" s="1513" t="s">
        <v>196</v>
      </c>
      <c r="D51" s="342">
        <v>35</v>
      </c>
      <c r="E51" s="48">
        <f>F51+G51</f>
        <v>3486</v>
      </c>
      <c r="F51" s="47">
        <f>I51+L51</f>
        <v>2241</v>
      </c>
      <c r="G51" s="176">
        <f>J51+M51</f>
        <v>1245</v>
      </c>
      <c r="H51" s="190">
        <v>1259</v>
      </c>
      <c r="I51" s="123">
        <v>1003</v>
      </c>
      <c r="J51" s="191">
        <v>256</v>
      </c>
      <c r="K51" s="201">
        <f>L51+M51</f>
        <v>2227</v>
      </c>
      <c r="L51" s="110">
        <f>O51+AA51+X51</f>
        <v>1238</v>
      </c>
      <c r="M51" s="124">
        <f>P51+AB51+Y51</f>
        <v>989</v>
      </c>
      <c r="N51" s="125">
        <f>O51+P51</f>
        <v>1256</v>
      </c>
      <c r="O51" s="123">
        <f>R51+U51</f>
        <v>522</v>
      </c>
      <c r="P51" s="126">
        <f>S51+V51</f>
        <v>734</v>
      </c>
      <c r="Q51" s="123">
        <v>321</v>
      </c>
      <c r="R51" s="123">
        <v>204</v>
      </c>
      <c r="S51" s="123">
        <v>117</v>
      </c>
      <c r="T51" s="123">
        <v>935</v>
      </c>
      <c r="U51" s="123">
        <v>318</v>
      </c>
      <c r="V51" s="226">
        <v>617</v>
      </c>
      <c r="W51" s="125">
        <v>51</v>
      </c>
      <c r="X51" s="48">
        <v>45</v>
      </c>
      <c r="Y51" s="296">
        <v>6</v>
      </c>
      <c r="Z51" s="300">
        <v>920</v>
      </c>
      <c r="AA51" s="48">
        <v>671</v>
      </c>
      <c r="AB51" s="202">
        <v>249</v>
      </c>
      <c r="AC51" s="170"/>
    </row>
    <row r="52" spans="2:29" ht="12.9" customHeight="1" x14ac:dyDescent="0.2">
      <c r="B52" s="1504"/>
      <c r="C52" s="1514"/>
      <c r="D52" s="468"/>
      <c r="E52" s="383"/>
      <c r="F52" s="383">
        <f>ROUND(F51/E51,3)</f>
        <v>0.64300000000000002</v>
      </c>
      <c r="G52" s="384">
        <f>ROUND(G51/E51,3)</f>
        <v>0.35699999999999998</v>
      </c>
      <c r="H52" s="385">
        <f>ROUND(H51/E51,3)</f>
        <v>0.36099999999999999</v>
      </c>
      <c r="I52" s="386">
        <f>ROUND(I51/E51,3)</f>
        <v>0.28799999999999998</v>
      </c>
      <c r="J52" s="387">
        <f>ROUND(J51/E51,3)</f>
        <v>7.2999999999999995E-2</v>
      </c>
      <c r="K52" s="407">
        <f>ROUND(K51/E51,3)</f>
        <v>0.63900000000000001</v>
      </c>
      <c r="L52" s="386">
        <f>ROUND(L51/E51,3)</f>
        <v>0.35499999999999998</v>
      </c>
      <c r="M52" s="388">
        <f>ROUND(M51/E51,3)</f>
        <v>0.28399999999999997</v>
      </c>
      <c r="N52" s="389">
        <f>ROUND(N51/E51,3)</f>
        <v>0.36</v>
      </c>
      <c r="O52" s="386">
        <f>ROUND(O51/E51,3)</f>
        <v>0.15</v>
      </c>
      <c r="P52" s="408">
        <f>ROUND(P51/E51,3)</f>
        <v>0.21099999999999999</v>
      </c>
      <c r="Q52" s="386">
        <f>ROUND(Q51/E51,3)</f>
        <v>9.1999999999999998E-2</v>
      </c>
      <c r="R52" s="386">
        <f>ROUND(R51/E51,3)</f>
        <v>5.8999999999999997E-2</v>
      </c>
      <c r="S52" s="386">
        <f>ROUND(S51/E51,3)</f>
        <v>3.4000000000000002E-2</v>
      </c>
      <c r="T52" s="386">
        <f>ROUND(T51/E51,3)</f>
        <v>0.26800000000000002</v>
      </c>
      <c r="U52" s="386">
        <f>ROUND(U51/E51,3)</f>
        <v>9.0999999999999998E-2</v>
      </c>
      <c r="V52" s="390">
        <f>ROUND(V51/E51,3)</f>
        <v>0.17699999999999999</v>
      </c>
      <c r="W52" s="389">
        <f>ROUND(W51/E51,3)</f>
        <v>1.4999999999999999E-2</v>
      </c>
      <c r="X52" s="383">
        <f>ROUND(X51/E51,3)</f>
        <v>1.2999999999999999E-2</v>
      </c>
      <c r="Y52" s="409">
        <f>ROUND(Y51/E51,3)</f>
        <v>2E-3</v>
      </c>
      <c r="Z52" s="392">
        <f>ROUND(Z51/E51,3)</f>
        <v>0.26400000000000001</v>
      </c>
      <c r="AA52" s="383">
        <f>ROUND(AA51/E51,3)</f>
        <v>0.192</v>
      </c>
      <c r="AB52" s="410">
        <f>ROUND(AB51/E51,3)</f>
        <v>7.0999999999999994E-2</v>
      </c>
      <c r="AC52" s="171"/>
    </row>
    <row r="53" spans="2:29" ht="12.9" customHeight="1" thickBot="1" x14ac:dyDescent="0.25">
      <c r="B53" s="1504"/>
      <c r="C53" s="1515"/>
      <c r="D53" s="478"/>
      <c r="E53" s="441"/>
      <c r="F53" s="426">
        <f>ROUND(F51/F51,3)</f>
        <v>1</v>
      </c>
      <c r="G53" s="427">
        <f>ROUND(G51/G51,3)</f>
        <v>1</v>
      </c>
      <c r="H53" s="428"/>
      <c r="I53" s="425">
        <f>ROUND(I51/F51,3)</f>
        <v>0.44800000000000001</v>
      </c>
      <c r="J53" s="429">
        <f>ROUND(J51/G51,3)</f>
        <v>0.20599999999999999</v>
      </c>
      <c r="K53" s="430"/>
      <c r="L53" s="425">
        <f>ROUND(L51/F51,3)</f>
        <v>0.55200000000000005</v>
      </c>
      <c r="M53" s="431">
        <f>ROUND(M51/G51,3)</f>
        <v>0.79400000000000004</v>
      </c>
      <c r="N53" s="432"/>
      <c r="O53" s="425">
        <f>ROUND(O51/F51,3)</f>
        <v>0.23300000000000001</v>
      </c>
      <c r="P53" s="433">
        <f>ROUND(P51/G51,3)</f>
        <v>0.59</v>
      </c>
      <c r="Q53" s="434"/>
      <c r="R53" s="425">
        <f>ROUND(R51/F51,3)</f>
        <v>9.0999999999999998E-2</v>
      </c>
      <c r="S53" s="425">
        <f>ROUND(S51/G51,3)</f>
        <v>9.4E-2</v>
      </c>
      <c r="T53" s="434"/>
      <c r="U53" s="425">
        <f>ROUND(U51/F51,3)</f>
        <v>0.14199999999999999</v>
      </c>
      <c r="V53" s="435">
        <f>ROUND(V51/G51,3)</f>
        <v>0.496</v>
      </c>
      <c r="W53" s="432"/>
      <c r="X53" s="426">
        <f>ROUND(X51/F51,3)</f>
        <v>0.02</v>
      </c>
      <c r="Y53" s="436">
        <f>ROUND(Y51/G51,3)</f>
        <v>5.0000000000000001E-3</v>
      </c>
      <c r="Z53" s="437"/>
      <c r="AA53" s="426">
        <f>ROUND(AA51/F51,3)</f>
        <v>0.29899999999999999</v>
      </c>
      <c r="AB53" s="438">
        <f>ROUND(AB51/G51,3)</f>
        <v>0.2</v>
      </c>
      <c r="AC53" s="171"/>
    </row>
    <row r="54" spans="2:29" ht="12.9" customHeight="1" thickTop="1" x14ac:dyDescent="0.2">
      <c r="B54" s="1504"/>
      <c r="C54" s="44" t="s">
        <v>197</v>
      </c>
      <c r="D54" s="167">
        <f>D39+D42+D45+D48</f>
        <v>399</v>
      </c>
      <c r="E54" s="47">
        <f>E39+E42+E45+E48</f>
        <v>3723</v>
      </c>
      <c r="F54" s="47">
        <f t="shared" ref="F54:AB54" si="1">F39+F42+F45+F48</f>
        <v>1841</v>
      </c>
      <c r="G54" s="176">
        <f t="shared" si="1"/>
        <v>1882</v>
      </c>
      <c r="H54" s="186">
        <f t="shared" si="1"/>
        <v>1161</v>
      </c>
      <c r="I54" s="110">
        <f>I39+I42+I45+I48</f>
        <v>803</v>
      </c>
      <c r="J54" s="187">
        <f t="shared" si="1"/>
        <v>358</v>
      </c>
      <c r="K54" s="196">
        <f t="shared" si="1"/>
        <v>2562</v>
      </c>
      <c r="L54" s="110">
        <f t="shared" si="1"/>
        <v>1038</v>
      </c>
      <c r="M54" s="113">
        <f t="shared" si="1"/>
        <v>1524</v>
      </c>
      <c r="N54" s="109">
        <f t="shared" si="1"/>
        <v>2008</v>
      </c>
      <c r="O54" s="110">
        <f t="shared" si="1"/>
        <v>695</v>
      </c>
      <c r="P54" s="111">
        <f t="shared" si="1"/>
        <v>1313</v>
      </c>
      <c r="Q54" s="110">
        <f t="shared" si="1"/>
        <v>403</v>
      </c>
      <c r="R54" s="110">
        <f t="shared" si="1"/>
        <v>196</v>
      </c>
      <c r="S54" s="110">
        <f>S39+S42+S45+S48</f>
        <v>207</v>
      </c>
      <c r="T54" s="110">
        <f t="shared" si="1"/>
        <v>1605</v>
      </c>
      <c r="U54" s="110">
        <f t="shared" si="1"/>
        <v>499</v>
      </c>
      <c r="V54" s="224">
        <f t="shared" si="1"/>
        <v>1106</v>
      </c>
      <c r="W54" s="109">
        <f t="shared" si="1"/>
        <v>49</v>
      </c>
      <c r="X54" s="47">
        <f t="shared" si="1"/>
        <v>37</v>
      </c>
      <c r="Y54" s="292">
        <f t="shared" si="1"/>
        <v>12</v>
      </c>
      <c r="Z54" s="299">
        <f t="shared" si="1"/>
        <v>505</v>
      </c>
      <c r="AA54" s="47">
        <f t="shared" si="1"/>
        <v>306</v>
      </c>
      <c r="AB54" s="200">
        <f t="shared" si="1"/>
        <v>199</v>
      </c>
      <c r="AC54" s="171"/>
    </row>
    <row r="55" spans="2:29" ht="12.9" customHeight="1" x14ac:dyDescent="0.2">
      <c r="B55" s="1504"/>
      <c r="C55" s="42" t="s">
        <v>198</v>
      </c>
      <c r="D55" s="468"/>
      <c r="E55" s="383"/>
      <c r="F55" s="383">
        <f>ROUND(F54/E54,3)</f>
        <v>0.49399999999999999</v>
      </c>
      <c r="G55" s="384">
        <f>ROUND(G54/E54,3)</f>
        <v>0.50600000000000001</v>
      </c>
      <c r="H55" s="385">
        <f>ROUND(H54/E54,3)</f>
        <v>0.312</v>
      </c>
      <c r="I55" s="386">
        <f>ROUND(I54/E54,3)</f>
        <v>0.216</v>
      </c>
      <c r="J55" s="387">
        <f>ROUND(J54/E54,3)</f>
        <v>9.6000000000000002E-2</v>
      </c>
      <c r="K55" s="407">
        <f>ROUND(K54/E54,3)</f>
        <v>0.68799999999999994</v>
      </c>
      <c r="L55" s="386">
        <f>ROUND(L54/E54,3)</f>
        <v>0.27900000000000003</v>
      </c>
      <c r="M55" s="388">
        <f>ROUND(M54/E54,3)</f>
        <v>0.40899999999999997</v>
      </c>
      <c r="N55" s="389">
        <f>ROUND(N54/E54,3)</f>
        <v>0.53900000000000003</v>
      </c>
      <c r="O55" s="386">
        <f>ROUND(O54/E54,3)</f>
        <v>0.187</v>
      </c>
      <c r="P55" s="408">
        <f>ROUND(P54/E54,3)</f>
        <v>0.35299999999999998</v>
      </c>
      <c r="Q55" s="386">
        <f>ROUND(Q54/E54,3)</f>
        <v>0.108</v>
      </c>
      <c r="R55" s="386">
        <f>ROUND(R54/E54,3)</f>
        <v>5.2999999999999999E-2</v>
      </c>
      <c r="S55" s="386">
        <f>ROUND(S54/E54,3)</f>
        <v>5.6000000000000001E-2</v>
      </c>
      <c r="T55" s="386">
        <f>ROUND(T54/E54,3)</f>
        <v>0.43099999999999999</v>
      </c>
      <c r="U55" s="386">
        <f>ROUND(U54/E54,3)</f>
        <v>0.13400000000000001</v>
      </c>
      <c r="V55" s="390">
        <f>ROUND(V54/E54,3)</f>
        <v>0.29699999999999999</v>
      </c>
      <c r="W55" s="389">
        <f>ROUND(W54/E54,3)</f>
        <v>1.2999999999999999E-2</v>
      </c>
      <c r="X55" s="383">
        <f>ROUND(X54/E54,3)</f>
        <v>0.01</v>
      </c>
      <c r="Y55" s="409">
        <f>ROUND(Y54/E54,3)</f>
        <v>3.0000000000000001E-3</v>
      </c>
      <c r="Z55" s="392">
        <f>ROUND(Z54/E54,3)</f>
        <v>0.13600000000000001</v>
      </c>
      <c r="AA55" s="383">
        <f>ROUND(AA54/E54,3)</f>
        <v>8.2000000000000003E-2</v>
      </c>
      <c r="AB55" s="410">
        <f>ROUND(AB54/E54,3)</f>
        <v>5.2999999999999999E-2</v>
      </c>
      <c r="AC55" s="171"/>
    </row>
    <row r="56" spans="2:29" ht="12.9" customHeight="1" x14ac:dyDescent="0.2">
      <c r="B56" s="1504"/>
      <c r="C56" s="6"/>
      <c r="D56" s="477"/>
      <c r="E56" s="440"/>
      <c r="F56" s="411">
        <f>ROUND(F54/F54,3)</f>
        <v>1</v>
      </c>
      <c r="G56" s="412">
        <f>ROUND(G54/G54,3)</f>
        <v>1</v>
      </c>
      <c r="H56" s="413"/>
      <c r="I56" s="414">
        <f>ROUND(I54/F54,3)</f>
        <v>0.436</v>
      </c>
      <c r="J56" s="415">
        <f>ROUND(J54/G54,3)</f>
        <v>0.19</v>
      </c>
      <c r="K56" s="416"/>
      <c r="L56" s="414">
        <f>ROUND(L54/F54,3)</f>
        <v>0.56399999999999995</v>
      </c>
      <c r="M56" s="417">
        <f>ROUND(M54/G54,3)</f>
        <v>0.81</v>
      </c>
      <c r="N56" s="418"/>
      <c r="O56" s="414">
        <f>ROUND(O54/F54,3)</f>
        <v>0.378</v>
      </c>
      <c r="P56" s="419">
        <f>ROUND(P54/G54,3)</f>
        <v>0.69799999999999995</v>
      </c>
      <c r="Q56" s="420"/>
      <c r="R56" s="414">
        <f>ROUND(R54/F54,3)</f>
        <v>0.106</v>
      </c>
      <c r="S56" s="414">
        <f>ROUND(S54/G54,3)</f>
        <v>0.11</v>
      </c>
      <c r="T56" s="420"/>
      <c r="U56" s="414">
        <f>ROUND(U54/F54,3)</f>
        <v>0.27100000000000002</v>
      </c>
      <c r="V56" s="421">
        <f>ROUND(V54/G54,3)</f>
        <v>0.58799999999999997</v>
      </c>
      <c r="W56" s="418"/>
      <c r="X56" s="411">
        <f>ROUND(X54/F54,3)</f>
        <v>0.02</v>
      </c>
      <c r="Y56" s="422">
        <f>ROUND(Y54/G54,3)</f>
        <v>6.0000000000000001E-3</v>
      </c>
      <c r="Z56" s="423"/>
      <c r="AA56" s="411">
        <f>ROUND(AA54/F54,3)</f>
        <v>0.16600000000000001</v>
      </c>
      <c r="AB56" s="424">
        <f>ROUND(AB54/G54,3)</f>
        <v>0.106</v>
      </c>
      <c r="AC56" s="171"/>
    </row>
    <row r="57" spans="2:29" ht="12.9" customHeight="1" x14ac:dyDescent="0.2">
      <c r="B57" s="1504"/>
      <c r="C57" s="5" t="s">
        <v>197</v>
      </c>
      <c r="D57" s="167">
        <f>D42+D45+D48+D51</f>
        <v>202</v>
      </c>
      <c r="E57" s="47">
        <f t="shared" ref="E57:AB57" si="2">E42+E45+E48+E51</f>
        <v>6315</v>
      </c>
      <c r="F57" s="47">
        <f t="shared" si="2"/>
        <v>3563</v>
      </c>
      <c r="G57" s="176">
        <f t="shared" si="2"/>
        <v>2752</v>
      </c>
      <c r="H57" s="190">
        <f t="shared" si="2"/>
        <v>1980</v>
      </c>
      <c r="I57" s="123">
        <f>I42+I45+I48+I51</f>
        <v>1484</v>
      </c>
      <c r="J57" s="191">
        <f t="shared" si="2"/>
        <v>496</v>
      </c>
      <c r="K57" s="201">
        <f t="shared" si="2"/>
        <v>4335</v>
      </c>
      <c r="L57" s="123">
        <f t="shared" si="2"/>
        <v>2079</v>
      </c>
      <c r="M57" s="124">
        <f t="shared" si="2"/>
        <v>2256</v>
      </c>
      <c r="N57" s="125">
        <f t="shared" si="2"/>
        <v>2939</v>
      </c>
      <c r="O57" s="123">
        <f t="shared" si="2"/>
        <v>1102</v>
      </c>
      <c r="P57" s="126">
        <f t="shared" si="2"/>
        <v>1837</v>
      </c>
      <c r="Q57" s="123">
        <f t="shared" si="2"/>
        <v>657</v>
      </c>
      <c r="R57" s="123">
        <f t="shared" si="2"/>
        <v>369</v>
      </c>
      <c r="S57" s="123">
        <f t="shared" si="2"/>
        <v>288</v>
      </c>
      <c r="T57" s="123">
        <f t="shared" si="2"/>
        <v>2282</v>
      </c>
      <c r="U57" s="123">
        <f t="shared" si="2"/>
        <v>733</v>
      </c>
      <c r="V57" s="226">
        <f t="shared" si="2"/>
        <v>1549</v>
      </c>
      <c r="W57" s="125">
        <f t="shared" si="2"/>
        <v>90</v>
      </c>
      <c r="X57" s="48">
        <f t="shared" si="2"/>
        <v>81</v>
      </c>
      <c r="Y57" s="296">
        <f t="shared" si="2"/>
        <v>9</v>
      </c>
      <c r="Z57" s="300">
        <f t="shared" si="2"/>
        <v>1306</v>
      </c>
      <c r="AA57" s="48">
        <f t="shared" si="2"/>
        <v>896</v>
      </c>
      <c r="AB57" s="202">
        <f t="shared" si="2"/>
        <v>410</v>
      </c>
      <c r="AC57" s="171"/>
    </row>
    <row r="58" spans="2:29" ht="12.9" customHeight="1" x14ac:dyDescent="0.2">
      <c r="B58" s="1504"/>
      <c r="C58" s="42" t="s">
        <v>199</v>
      </c>
      <c r="D58" s="468"/>
      <c r="E58" s="383"/>
      <c r="F58" s="383">
        <f>ROUND(F57/E57,3)</f>
        <v>0.56399999999999995</v>
      </c>
      <c r="G58" s="384">
        <f>ROUND(G57/E57,3)</f>
        <v>0.436</v>
      </c>
      <c r="H58" s="385">
        <f>ROUND(H57/E57,3)</f>
        <v>0.314</v>
      </c>
      <c r="I58" s="386">
        <f>ROUND(I57/E57,3)</f>
        <v>0.23499999999999999</v>
      </c>
      <c r="J58" s="387">
        <f>ROUND(J57/E57,3)</f>
        <v>7.9000000000000001E-2</v>
      </c>
      <c r="K58" s="407">
        <f>ROUND(K57/E57,3)</f>
        <v>0.68600000000000005</v>
      </c>
      <c r="L58" s="386">
        <f>ROUND(L57/E57,3)</f>
        <v>0.32900000000000001</v>
      </c>
      <c r="M58" s="388">
        <f>ROUND(M57/E57,3)</f>
        <v>0.35699999999999998</v>
      </c>
      <c r="N58" s="389">
        <f>ROUND(N57/E57,3)</f>
        <v>0.46500000000000002</v>
      </c>
      <c r="O58" s="386">
        <f>ROUND(O57/E57,3)</f>
        <v>0.17499999999999999</v>
      </c>
      <c r="P58" s="408">
        <f>ROUND(P57/E57,3)</f>
        <v>0.29099999999999998</v>
      </c>
      <c r="Q58" s="386">
        <f>ROUND(Q57/E57,3)</f>
        <v>0.104</v>
      </c>
      <c r="R58" s="386">
        <f>ROUND(R57/E57,3)</f>
        <v>5.8000000000000003E-2</v>
      </c>
      <c r="S58" s="386">
        <f>ROUND(S57/E57,3)</f>
        <v>4.5999999999999999E-2</v>
      </c>
      <c r="T58" s="386">
        <f>ROUND(T57/E57,3)</f>
        <v>0.36099999999999999</v>
      </c>
      <c r="U58" s="386">
        <f>ROUND(U57/E57,3)</f>
        <v>0.11600000000000001</v>
      </c>
      <c r="V58" s="390">
        <f>ROUND(V57/E57,3)</f>
        <v>0.245</v>
      </c>
      <c r="W58" s="389">
        <f>ROUND(W57/E57,3)</f>
        <v>1.4E-2</v>
      </c>
      <c r="X58" s="383">
        <f>ROUND(X57/E57,3)</f>
        <v>1.2999999999999999E-2</v>
      </c>
      <c r="Y58" s="409">
        <f>ROUND(Y57/E57,3)</f>
        <v>1E-3</v>
      </c>
      <c r="Z58" s="392">
        <f>ROUND(Z57/E57,3)</f>
        <v>0.20699999999999999</v>
      </c>
      <c r="AA58" s="383">
        <f>ROUND(AA57/E57,3)</f>
        <v>0.14199999999999999</v>
      </c>
      <c r="AB58" s="410">
        <f>ROUND(AB57/E57,3)</f>
        <v>6.5000000000000002E-2</v>
      </c>
      <c r="AC58" s="171"/>
    </row>
    <row r="59" spans="2:29" ht="12.9" customHeight="1" thickBot="1" x14ac:dyDescent="0.25">
      <c r="B59" s="1510"/>
      <c r="C59" s="6"/>
      <c r="D59" s="477"/>
      <c r="E59" s="440"/>
      <c r="F59" s="411">
        <f>ROUND(F57/F57,3)</f>
        <v>1</v>
      </c>
      <c r="G59" s="412">
        <f>ROUND(G57/G57,3)</f>
        <v>1</v>
      </c>
      <c r="H59" s="442"/>
      <c r="I59" s="443">
        <f>ROUND(I57/F57,3)</f>
        <v>0.41699999999999998</v>
      </c>
      <c r="J59" s="444">
        <f>ROUND(J57/G57,3)</f>
        <v>0.18</v>
      </c>
      <c r="K59" s="445"/>
      <c r="L59" s="443">
        <f>ROUND(L57/F57,3)</f>
        <v>0.58299999999999996</v>
      </c>
      <c r="M59" s="446">
        <f>ROUND(M57/G57,3)</f>
        <v>0.82</v>
      </c>
      <c r="N59" s="447"/>
      <c r="O59" s="443">
        <f>ROUND(O57/F57,3)</f>
        <v>0.309</v>
      </c>
      <c r="P59" s="448">
        <f>ROUND(P57/G57,3)</f>
        <v>0.66800000000000004</v>
      </c>
      <c r="Q59" s="449"/>
      <c r="R59" s="443">
        <f>ROUND(R57/F57,3)</f>
        <v>0.104</v>
      </c>
      <c r="S59" s="443">
        <f>ROUND(S57/G57,3)</f>
        <v>0.105</v>
      </c>
      <c r="T59" s="449"/>
      <c r="U59" s="443">
        <f>ROUND(U57/F57,3)</f>
        <v>0.20599999999999999</v>
      </c>
      <c r="V59" s="450">
        <f>ROUND(V57/G57,3)</f>
        <v>0.56299999999999994</v>
      </c>
      <c r="W59" s="447"/>
      <c r="X59" s="451">
        <f>ROUND(X57/F57,3)</f>
        <v>2.3E-2</v>
      </c>
      <c r="Y59" s="452">
        <f>ROUND(Y57/G57,3)</f>
        <v>3.0000000000000001E-3</v>
      </c>
      <c r="Z59" s="453"/>
      <c r="AA59" s="451">
        <f>ROUND(AA57/F57,3)</f>
        <v>0.251</v>
      </c>
      <c r="AB59" s="454">
        <f>ROUND(AB57/G57,3)</f>
        <v>0.14899999999999999</v>
      </c>
      <c r="AC59" s="171"/>
    </row>
    <row r="60" spans="2:29" ht="15" customHeight="1" thickTop="1" x14ac:dyDescent="0.2">
      <c r="E60" s="33"/>
      <c r="F60" s="33"/>
      <c r="G60" s="33"/>
      <c r="H60" s="127"/>
      <c r="I60" s="127"/>
      <c r="J60" s="127"/>
      <c r="K60" s="127"/>
      <c r="L60" s="127"/>
      <c r="M60" s="127"/>
      <c r="N60" s="127"/>
      <c r="O60" s="127"/>
      <c r="P60" s="127"/>
      <c r="Q60" s="127"/>
      <c r="R60" s="127"/>
      <c r="S60" s="127"/>
      <c r="T60" s="127"/>
      <c r="U60" s="127"/>
      <c r="V60" s="127"/>
      <c r="W60" s="127"/>
      <c r="X60" s="33"/>
      <c r="Y60" s="33"/>
      <c r="Z60" s="127"/>
      <c r="AA60" s="33"/>
      <c r="AB60" s="33"/>
      <c r="AC60" s="33"/>
    </row>
    <row r="61" spans="2:29" x14ac:dyDescent="0.2">
      <c r="B61" s="1" t="s">
        <v>235</v>
      </c>
      <c r="D61" s="7">
        <f>D36+D39+D42+D45+D48+D51</f>
        <v>530</v>
      </c>
      <c r="E61" s="7">
        <f>E36+E39+E42+E45+E48+E51</f>
        <v>7391</v>
      </c>
      <c r="F61" s="7">
        <f t="shared" ref="F61:AB61" si="3">F36+F39+F42+F45+F48+F51</f>
        <v>4174</v>
      </c>
      <c r="G61" s="7">
        <f t="shared" si="3"/>
        <v>3217</v>
      </c>
      <c r="H61" s="7">
        <f>H36+H39+H42+H45+H48+H51</f>
        <v>2502</v>
      </c>
      <c r="I61" s="7">
        <f>I36+I39+I42+I45+I48+I51</f>
        <v>1861</v>
      </c>
      <c r="J61" s="7">
        <f t="shared" si="3"/>
        <v>641</v>
      </c>
      <c r="K61" s="7">
        <f t="shared" si="3"/>
        <v>4889</v>
      </c>
      <c r="L61" s="7">
        <f t="shared" si="3"/>
        <v>2313</v>
      </c>
      <c r="M61" s="7">
        <f t="shared" si="3"/>
        <v>2576</v>
      </c>
      <c r="N61" s="7">
        <f t="shared" si="3"/>
        <v>3344</v>
      </c>
      <c r="O61" s="7">
        <f t="shared" si="3"/>
        <v>1242</v>
      </c>
      <c r="P61" s="7">
        <f t="shared" si="3"/>
        <v>2102</v>
      </c>
      <c r="Q61" s="7">
        <f t="shared" si="3"/>
        <v>747</v>
      </c>
      <c r="R61" s="7">
        <f t="shared" si="3"/>
        <v>407</v>
      </c>
      <c r="S61" s="7">
        <f>S36+S39+S42+S45+S48+S51</f>
        <v>340</v>
      </c>
      <c r="T61" s="7">
        <f t="shared" si="3"/>
        <v>2597</v>
      </c>
      <c r="U61" s="7">
        <f t="shared" si="3"/>
        <v>835</v>
      </c>
      <c r="V61" s="7">
        <f t="shared" si="3"/>
        <v>1762</v>
      </c>
      <c r="W61" s="7">
        <f>W36+W39+W42+W45+W48+W51</f>
        <v>101</v>
      </c>
      <c r="X61" s="7">
        <f t="shared" si="3"/>
        <v>83</v>
      </c>
      <c r="Y61" s="7">
        <f t="shared" si="3"/>
        <v>18</v>
      </c>
      <c r="Z61" s="7">
        <f t="shared" si="3"/>
        <v>1444</v>
      </c>
      <c r="AA61" s="7">
        <f t="shared" si="3"/>
        <v>988</v>
      </c>
      <c r="AB61" s="1">
        <f t="shared" si="3"/>
        <v>456</v>
      </c>
    </row>
    <row r="62" spans="2:29" s="45" customFormat="1" x14ac:dyDescent="0.2">
      <c r="B62" s="45" t="s">
        <v>236</v>
      </c>
      <c r="E62" s="94"/>
      <c r="F62" s="94">
        <f>F61/E61</f>
        <v>0.56474090109592745</v>
      </c>
      <c r="G62" s="94">
        <f>G61/E61</f>
        <v>0.43525909890407249</v>
      </c>
      <c r="H62" s="94">
        <f>H61/E61</f>
        <v>0.33851982140441078</v>
      </c>
      <c r="I62" s="95">
        <f>I61/E61</f>
        <v>0.25179272087674198</v>
      </c>
      <c r="J62" s="95">
        <f>J61/E61</f>
        <v>8.6727100527668785E-2</v>
      </c>
      <c r="K62" s="95">
        <f>K61/E61</f>
        <v>0.66148017859558927</v>
      </c>
      <c r="L62" s="94">
        <f>L61/E61</f>
        <v>0.31294818021918552</v>
      </c>
      <c r="M62" s="94">
        <f>M61/E61</f>
        <v>0.34853199837640375</v>
      </c>
      <c r="N62" s="94">
        <f>N61/E61</f>
        <v>0.45244215938303339</v>
      </c>
      <c r="O62" s="94">
        <f>O61/E61</f>
        <v>0.16804221350290893</v>
      </c>
      <c r="P62" s="94">
        <f>P61/E61</f>
        <v>0.28439994588012446</v>
      </c>
      <c r="Q62" s="95">
        <f>Q61/E61</f>
        <v>0.10106886754160466</v>
      </c>
      <c r="R62" s="95">
        <f>R61/E61</f>
        <v>5.5066973345961306E-2</v>
      </c>
      <c r="S62" s="94">
        <f>S61/E61</f>
        <v>4.600189419564335E-2</v>
      </c>
      <c r="T62" s="94">
        <f>T61/E61</f>
        <v>0.35137329184142879</v>
      </c>
      <c r="U62" s="94">
        <f>U61/E61</f>
        <v>0.11297524015694764</v>
      </c>
      <c r="V62" s="94">
        <f>V61/E61</f>
        <v>0.23839805168448114</v>
      </c>
      <c r="W62" s="94">
        <f>W61/E61</f>
        <v>1.3665268569882288E-2</v>
      </c>
      <c r="X62" s="94">
        <f>X61/E61</f>
        <v>1.1229874171289405E-2</v>
      </c>
      <c r="Y62" s="95">
        <f>Y61/E61</f>
        <v>2.4353943985928831E-3</v>
      </c>
      <c r="Z62" s="95">
        <f>Z61/E61</f>
        <v>0.19537275064267351</v>
      </c>
      <c r="AA62" s="94">
        <f>AA61/E61</f>
        <v>0.13367609254498714</v>
      </c>
      <c r="AB62" s="45">
        <f>AB61/E61</f>
        <v>6.1696658097686374E-2</v>
      </c>
    </row>
    <row r="63" spans="2:29" s="45" customFormat="1" x14ac:dyDescent="0.2">
      <c r="B63" s="45" t="s">
        <v>237</v>
      </c>
      <c r="D63" s="354"/>
      <c r="F63" s="45">
        <f>ROUND(F61/F61,3)</f>
        <v>1</v>
      </c>
      <c r="G63" s="45">
        <f>ROUND(G61/G61,3)</f>
        <v>1</v>
      </c>
      <c r="I63" s="354">
        <f>ROUND(I61/F61,3)</f>
        <v>0.44600000000000001</v>
      </c>
      <c r="J63" s="354">
        <f>ROUND(J61/G61,3)</f>
        <v>0.19900000000000001</v>
      </c>
      <c r="K63" s="354"/>
      <c r="L63" s="354">
        <f>ROUND(L61/F61,3)</f>
        <v>0.55400000000000005</v>
      </c>
      <c r="M63" s="94">
        <f>ROUND(M61/G61,3)</f>
        <v>0.80100000000000005</v>
      </c>
      <c r="N63" s="94"/>
      <c r="O63" s="94">
        <f>ROUND(O61/F61,3)</f>
        <v>0.29799999999999999</v>
      </c>
      <c r="P63" s="94">
        <f>ROUND(P61/G61,3)</f>
        <v>0.65300000000000002</v>
      </c>
      <c r="Q63" s="94"/>
      <c r="R63" s="94">
        <f>ROUND(R61/F61,3)</f>
        <v>9.8000000000000004E-2</v>
      </c>
      <c r="S63" s="94">
        <f>ROUND(S61/G61,3)</f>
        <v>0.106</v>
      </c>
      <c r="T63" s="354"/>
      <c r="U63" s="94">
        <f>ROUND(U61/F61,3)</f>
        <v>0.2</v>
      </c>
      <c r="V63" s="94">
        <f>ROUND(V61/G61,3)</f>
        <v>0.54800000000000004</v>
      </c>
      <c r="W63" s="94"/>
      <c r="X63" s="94">
        <f>ROUND(X61/F61,3)</f>
        <v>0.02</v>
      </c>
      <c r="Y63" s="94">
        <f>ROUND(Y61/G61,3)</f>
        <v>6.0000000000000001E-3</v>
      </c>
      <c r="Z63" s="94"/>
      <c r="AA63" s="94">
        <f>ROUND(AA61/F61,3)</f>
        <v>0.23699999999999999</v>
      </c>
      <c r="AB63" s="45">
        <f>ROUND(AB61/G61,3)</f>
        <v>0.14199999999999999</v>
      </c>
    </row>
    <row r="64" spans="2:29" s="45" customFormat="1" x14ac:dyDescent="0.2">
      <c r="D64" s="354"/>
      <c r="I64" s="354"/>
      <c r="J64" s="354"/>
      <c r="K64" s="354"/>
      <c r="L64" s="354"/>
      <c r="M64" s="94"/>
      <c r="N64" s="94"/>
      <c r="O64" s="94"/>
      <c r="P64" s="94"/>
      <c r="Q64" s="94"/>
      <c r="R64" s="94"/>
      <c r="S64" s="94"/>
      <c r="T64" s="354"/>
      <c r="U64" s="94"/>
      <c r="V64" s="94"/>
      <c r="W64" s="94"/>
      <c r="X64" s="94"/>
      <c r="Y64" s="94"/>
      <c r="Z64" s="94"/>
      <c r="AA64" s="94"/>
    </row>
    <row r="65" spans="2:28" s="45" customFormat="1" x14ac:dyDescent="0.2">
      <c r="B65" s="45" t="s">
        <v>238</v>
      </c>
      <c r="D65" s="369">
        <f>D54+D51+D36</f>
        <v>530</v>
      </c>
      <c r="E65" s="369">
        <f t="shared" ref="E65:AB65" si="4">E54+E51+E36</f>
        <v>7391</v>
      </c>
      <c r="F65" s="369">
        <f t="shared" si="4"/>
        <v>4174</v>
      </c>
      <c r="G65" s="369">
        <f t="shared" si="4"/>
        <v>3217</v>
      </c>
      <c r="H65" s="369">
        <f t="shared" si="4"/>
        <v>2502</v>
      </c>
      <c r="I65" s="369">
        <f t="shared" si="4"/>
        <v>1861</v>
      </c>
      <c r="J65" s="369">
        <f t="shared" si="4"/>
        <v>641</v>
      </c>
      <c r="K65" s="369">
        <f t="shared" si="4"/>
        <v>4889</v>
      </c>
      <c r="L65" s="369">
        <f t="shared" si="4"/>
        <v>2313</v>
      </c>
      <c r="M65" s="369">
        <f t="shared" si="4"/>
        <v>2576</v>
      </c>
      <c r="N65" s="369">
        <f t="shared" si="4"/>
        <v>3344</v>
      </c>
      <c r="O65" s="369">
        <f t="shared" si="4"/>
        <v>1242</v>
      </c>
      <c r="P65" s="369">
        <f t="shared" si="4"/>
        <v>2102</v>
      </c>
      <c r="Q65" s="369">
        <f t="shared" si="4"/>
        <v>747</v>
      </c>
      <c r="R65" s="369">
        <f t="shared" si="4"/>
        <v>407</v>
      </c>
      <c r="S65" s="369">
        <f t="shared" si="4"/>
        <v>340</v>
      </c>
      <c r="T65" s="369">
        <f t="shared" si="4"/>
        <v>2597</v>
      </c>
      <c r="U65" s="369">
        <f t="shared" si="4"/>
        <v>835</v>
      </c>
      <c r="V65" s="369">
        <f t="shared" si="4"/>
        <v>1762</v>
      </c>
      <c r="W65" s="369">
        <f t="shared" si="4"/>
        <v>101</v>
      </c>
      <c r="X65" s="369">
        <f t="shared" si="4"/>
        <v>83</v>
      </c>
      <c r="Y65" s="369">
        <f t="shared" si="4"/>
        <v>18</v>
      </c>
      <c r="Z65" s="369">
        <f t="shared" si="4"/>
        <v>1444</v>
      </c>
      <c r="AA65" s="369">
        <f t="shared" si="4"/>
        <v>988</v>
      </c>
      <c r="AB65" s="369">
        <f t="shared" si="4"/>
        <v>456</v>
      </c>
    </row>
    <row r="66" spans="2:28" s="45" customFormat="1" x14ac:dyDescent="0.2">
      <c r="D66" s="369">
        <f>D57+D39+D36</f>
        <v>530</v>
      </c>
      <c r="E66" s="369">
        <f t="shared" ref="E66:AB66" si="5">E57+E39+E36</f>
        <v>7391</v>
      </c>
      <c r="F66" s="369">
        <f t="shared" si="5"/>
        <v>4174</v>
      </c>
      <c r="G66" s="369">
        <f t="shared" si="5"/>
        <v>3217</v>
      </c>
      <c r="H66" s="369">
        <f t="shared" si="5"/>
        <v>2502</v>
      </c>
      <c r="I66" s="369">
        <f t="shared" si="5"/>
        <v>1861</v>
      </c>
      <c r="J66" s="369">
        <f t="shared" si="5"/>
        <v>641</v>
      </c>
      <c r="K66" s="369">
        <f t="shared" si="5"/>
        <v>4889</v>
      </c>
      <c r="L66" s="369">
        <f t="shared" si="5"/>
        <v>2313</v>
      </c>
      <c r="M66" s="369">
        <f t="shared" si="5"/>
        <v>2576</v>
      </c>
      <c r="N66" s="369">
        <f t="shared" si="5"/>
        <v>3344</v>
      </c>
      <c r="O66" s="369">
        <f t="shared" si="5"/>
        <v>1242</v>
      </c>
      <c r="P66" s="369">
        <f t="shared" si="5"/>
        <v>2102</v>
      </c>
      <c r="Q66" s="369">
        <f t="shared" si="5"/>
        <v>747</v>
      </c>
      <c r="R66" s="369">
        <f t="shared" si="5"/>
        <v>407</v>
      </c>
      <c r="S66" s="369">
        <f t="shared" si="5"/>
        <v>340</v>
      </c>
      <c r="T66" s="369">
        <f t="shared" si="5"/>
        <v>2597</v>
      </c>
      <c r="U66" s="369">
        <f t="shared" si="5"/>
        <v>835</v>
      </c>
      <c r="V66" s="369">
        <f t="shared" si="5"/>
        <v>1762</v>
      </c>
      <c r="W66" s="369">
        <f t="shared" si="5"/>
        <v>101</v>
      </c>
      <c r="X66" s="369">
        <f t="shared" si="5"/>
        <v>83</v>
      </c>
      <c r="Y66" s="369">
        <f t="shared" si="5"/>
        <v>18</v>
      </c>
      <c r="Z66" s="369">
        <f t="shared" si="5"/>
        <v>1444</v>
      </c>
      <c r="AA66" s="369">
        <f t="shared" si="5"/>
        <v>988</v>
      </c>
      <c r="AB66" s="369">
        <f t="shared" si="5"/>
        <v>456</v>
      </c>
    </row>
    <row r="67" spans="2:28" x14ac:dyDescent="0.2">
      <c r="D67" s="2"/>
      <c r="E67" s="1"/>
      <c r="H67" s="1"/>
      <c r="I67" s="2"/>
      <c r="J67" s="2"/>
      <c r="K67" s="2"/>
      <c r="L67" s="2"/>
      <c r="M67" s="94"/>
      <c r="N67" s="94"/>
      <c r="O67" s="94"/>
      <c r="P67" s="94"/>
      <c r="Q67" s="94"/>
      <c r="R67" s="94"/>
      <c r="S67" s="94"/>
      <c r="T67" s="2"/>
      <c r="U67" s="94"/>
      <c r="V67" s="94"/>
      <c r="W67" s="94"/>
      <c r="X67" s="94"/>
      <c r="Y67" s="94"/>
      <c r="Z67" s="94"/>
      <c r="AA67" s="94"/>
    </row>
    <row r="68" spans="2:28" s="357" customFormat="1" x14ac:dyDescent="0.2">
      <c r="B68" s="371" t="s">
        <v>239</v>
      </c>
      <c r="C68" s="371"/>
      <c r="D68" s="372">
        <f>D15-D61</f>
        <v>0</v>
      </c>
      <c r="E68" s="372">
        <f t="shared" ref="E68:AB70" si="6">E15-E61</f>
        <v>0</v>
      </c>
      <c r="F68" s="372">
        <f>F15-F61</f>
        <v>0</v>
      </c>
      <c r="G68" s="372">
        <f>G15-G61</f>
        <v>0</v>
      </c>
      <c r="H68" s="372">
        <f t="shared" si="6"/>
        <v>0</v>
      </c>
      <c r="I68" s="372">
        <f t="shared" si="6"/>
        <v>0</v>
      </c>
      <c r="J68" s="372">
        <f t="shared" si="6"/>
        <v>0</v>
      </c>
      <c r="K68" s="372">
        <f>K15-K61</f>
        <v>0</v>
      </c>
      <c r="L68" s="372">
        <f t="shared" si="6"/>
        <v>0</v>
      </c>
      <c r="M68" s="372">
        <f t="shared" si="6"/>
        <v>0</v>
      </c>
      <c r="N68" s="372">
        <f t="shared" si="6"/>
        <v>0</v>
      </c>
      <c r="O68" s="372">
        <f t="shared" si="6"/>
        <v>0</v>
      </c>
      <c r="P68" s="372">
        <f t="shared" si="6"/>
        <v>0</v>
      </c>
      <c r="Q68" s="372">
        <f>Q15-Q61</f>
        <v>0</v>
      </c>
      <c r="R68" s="372">
        <f t="shared" si="6"/>
        <v>0</v>
      </c>
      <c r="S68" s="372">
        <f>S15-S61</f>
        <v>0</v>
      </c>
      <c r="T68" s="372">
        <f t="shared" si="6"/>
        <v>0</v>
      </c>
      <c r="U68" s="372">
        <f t="shared" si="6"/>
        <v>0</v>
      </c>
      <c r="V68" s="372">
        <f t="shared" si="6"/>
        <v>0</v>
      </c>
      <c r="W68" s="372">
        <f>W15-W61</f>
        <v>0</v>
      </c>
      <c r="X68" s="372">
        <f t="shared" si="6"/>
        <v>0</v>
      </c>
      <c r="Y68" s="372">
        <f t="shared" si="6"/>
        <v>0</v>
      </c>
      <c r="Z68" s="372">
        <f t="shared" si="6"/>
        <v>0</v>
      </c>
      <c r="AA68" s="372">
        <f t="shared" si="6"/>
        <v>0</v>
      </c>
      <c r="AB68" s="371">
        <f t="shared" si="6"/>
        <v>0</v>
      </c>
    </row>
    <row r="69" spans="2:28" s="357" customFormat="1" x14ac:dyDescent="0.2">
      <c r="B69" s="371"/>
      <c r="C69" s="371"/>
      <c r="D69" s="372"/>
      <c r="E69" s="372"/>
      <c r="F69" s="372">
        <f>F16-F62</f>
        <v>2.5909890407249669E-4</v>
      </c>
      <c r="G69" s="372">
        <f>G16-G62</f>
        <v>-2.5909890407249669E-4</v>
      </c>
      <c r="H69" s="372">
        <f>H16-H62</f>
        <v>4.8017859558924236E-4</v>
      </c>
      <c r="I69" s="372">
        <f>I16-I62</f>
        <v>2.0727912325801956E-4</v>
      </c>
      <c r="J69" s="372">
        <f t="shared" si="6"/>
        <v>2.7289947233120893E-4</v>
      </c>
      <c r="K69" s="372">
        <f t="shared" si="6"/>
        <v>-4.8017859558924236E-4</v>
      </c>
      <c r="L69" s="372">
        <f t="shared" si="6"/>
        <v>5.1819780814477134E-5</v>
      </c>
      <c r="M69" s="372">
        <f t="shared" si="6"/>
        <v>4.6800162359622588E-4</v>
      </c>
      <c r="N69" s="372">
        <f t="shared" si="6"/>
        <v>-4.4215938303338032E-4</v>
      </c>
      <c r="O69" s="372">
        <f t="shared" si="6"/>
        <v>-4.2213502908922118E-5</v>
      </c>
      <c r="P69" s="372">
        <f t="shared" si="6"/>
        <v>-3.9994588012448595E-4</v>
      </c>
      <c r="Q69" s="372">
        <f t="shared" si="6"/>
        <v>-6.8867541604650251E-5</v>
      </c>
      <c r="R69" s="372">
        <f t="shared" si="6"/>
        <v>-6.6973345961306163E-5</v>
      </c>
      <c r="S69" s="372">
        <f t="shared" si="6"/>
        <v>-1.8941956433510265E-6</v>
      </c>
      <c r="T69" s="372">
        <f>T16-T62</f>
        <v>-3.7329184142881333E-4</v>
      </c>
      <c r="U69" s="372">
        <f t="shared" si="6"/>
        <v>2.4759843052363228E-5</v>
      </c>
      <c r="V69" s="372">
        <f t="shared" si="6"/>
        <v>-3.980516844811488E-4</v>
      </c>
      <c r="W69" s="372">
        <f t="shared" si="6"/>
        <v>3.3473143011771185E-4</v>
      </c>
      <c r="X69" s="372">
        <f t="shared" si="6"/>
        <v>-2.2987417128940597E-4</v>
      </c>
      <c r="Y69" s="372">
        <f t="shared" si="6"/>
        <v>-4.3539439859288306E-4</v>
      </c>
      <c r="Z69" s="372">
        <f t="shared" si="6"/>
        <v>-3.7275064267350277E-4</v>
      </c>
      <c r="AA69" s="372">
        <f t="shared" si="6"/>
        <v>3.2390745501287288E-4</v>
      </c>
      <c r="AB69" s="371">
        <f>AB16-AB62</f>
        <v>3.0334190231362523E-4</v>
      </c>
    </row>
    <row r="70" spans="2:28" s="357" customFormat="1" x14ac:dyDescent="0.2">
      <c r="B70" s="371"/>
      <c r="C70" s="371"/>
      <c r="D70" s="372"/>
      <c r="E70" s="372"/>
      <c r="F70" s="372">
        <f>F17-F63</f>
        <v>0</v>
      </c>
      <c r="G70" s="372">
        <f t="shared" si="6"/>
        <v>0</v>
      </c>
      <c r="H70" s="372"/>
      <c r="I70" s="372">
        <f>I17-I63</f>
        <v>0</v>
      </c>
      <c r="J70" s="372">
        <f t="shared" si="6"/>
        <v>0</v>
      </c>
      <c r="K70" s="372"/>
      <c r="L70" s="372">
        <f t="shared" si="6"/>
        <v>0</v>
      </c>
      <c r="M70" s="372">
        <f t="shared" si="6"/>
        <v>0</v>
      </c>
      <c r="N70" s="372"/>
      <c r="O70" s="372">
        <f t="shared" si="6"/>
        <v>0</v>
      </c>
      <c r="P70" s="372">
        <f t="shared" si="6"/>
        <v>0</v>
      </c>
      <c r="Q70" s="372"/>
      <c r="R70" s="372">
        <f t="shared" si="6"/>
        <v>0</v>
      </c>
      <c r="S70" s="372">
        <f t="shared" si="6"/>
        <v>0</v>
      </c>
      <c r="T70" s="372"/>
      <c r="U70" s="373">
        <f t="shared" si="6"/>
        <v>0</v>
      </c>
      <c r="V70" s="373">
        <f t="shared" si="6"/>
        <v>0</v>
      </c>
      <c r="W70" s="373"/>
      <c r="X70" s="373">
        <f t="shared" si="6"/>
        <v>0</v>
      </c>
      <c r="Y70" s="373">
        <f t="shared" si="6"/>
        <v>0</v>
      </c>
      <c r="Z70" s="373"/>
      <c r="AA70" s="373">
        <f>AA17-AA63</f>
        <v>0</v>
      </c>
      <c r="AB70" s="371">
        <f t="shared" si="6"/>
        <v>0</v>
      </c>
    </row>
    <row r="71" spans="2:28" x14ac:dyDescent="0.2">
      <c r="B71" s="371"/>
      <c r="C71" s="371"/>
      <c r="D71" s="371"/>
      <c r="E71" s="372"/>
      <c r="F71" s="371"/>
      <c r="G71" s="371"/>
      <c r="H71" s="374"/>
      <c r="I71" s="374"/>
      <c r="J71" s="374"/>
      <c r="K71" s="374"/>
      <c r="L71" s="374"/>
      <c r="M71" s="374"/>
      <c r="N71" s="375"/>
      <c r="O71" s="374"/>
      <c r="P71" s="374"/>
      <c r="Q71" s="374"/>
      <c r="R71" s="375"/>
      <c r="S71" s="375"/>
      <c r="T71" s="375"/>
      <c r="U71" s="374"/>
      <c r="V71" s="374"/>
      <c r="W71" s="375"/>
      <c r="X71" s="371"/>
      <c r="Y71" s="371"/>
      <c r="Z71" s="375"/>
      <c r="AA71" s="371"/>
      <c r="AB71" s="371"/>
    </row>
    <row r="72" spans="2:28" x14ac:dyDescent="0.2">
      <c r="B72" s="371"/>
      <c r="C72" s="371"/>
      <c r="D72" s="371">
        <f>D65-D61</f>
        <v>0</v>
      </c>
      <c r="E72" s="371">
        <f t="shared" ref="E72:AB72" si="7">E65-E61</f>
        <v>0</v>
      </c>
      <c r="F72" s="371">
        <f t="shared" si="7"/>
        <v>0</v>
      </c>
      <c r="G72" s="371">
        <f t="shared" si="7"/>
        <v>0</v>
      </c>
      <c r="H72" s="371">
        <f t="shared" si="7"/>
        <v>0</v>
      </c>
      <c r="I72" s="371">
        <f t="shared" si="7"/>
        <v>0</v>
      </c>
      <c r="J72" s="371">
        <f t="shared" si="7"/>
        <v>0</v>
      </c>
      <c r="K72" s="371">
        <f t="shared" si="7"/>
        <v>0</v>
      </c>
      <c r="L72" s="371">
        <f t="shared" si="7"/>
        <v>0</v>
      </c>
      <c r="M72" s="371">
        <f t="shared" si="7"/>
        <v>0</v>
      </c>
      <c r="N72" s="371">
        <f t="shared" si="7"/>
        <v>0</v>
      </c>
      <c r="O72" s="371">
        <f t="shared" si="7"/>
        <v>0</v>
      </c>
      <c r="P72" s="371">
        <f t="shared" si="7"/>
        <v>0</v>
      </c>
      <c r="Q72" s="371">
        <f t="shared" si="7"/>
        <v>0</v>
      </c>
      <c r="R72" s="371">
        <f t="shared" si="7"/>
        <v>0</v>
      </c>
      <c r="S72" s="371">
        <f t="shared" si="7"/>
        <v>0</v>
      </c>
      <c r="T72" s="371">
        <f t="shared" si="7"/>
        <v>0</v>
      </c>
      <c r="U72" s="371">
        <f t="shared" si="7"/>
        <v>0</v>
      </c>
      <c r="V72" s="371">
        <f t="shared" si="7"/>
        <v>0</v>
      </c>
      <c r="W72" s="371">
        <f t="shared" si="7"/>
        <v>0</v>
      </c>
      <c r="X72" s="371">
        <f t="shared" si="7"/>
        <v>0</v>
      </c>
      <c r="Y72" s="371">
        <f t="shared" si="7"/>
        <v>0</v>
      </c>
      <c r="Z72" s="371">
        <f t="shared" si="7"/>
        <v>0</v>
      </c>
      <c r="AA72" s="371">
        <f t="shared" si="7"/>
        <v>0</v>
      </c>
      <c r="AB72" s="371">
        <f t="shared" si="7"/>
        <v>0</v>
      </c>
    </row>
    <row r="73" spans="2:28" x14ac:dyDescent="0.2">
      <c r="B73" s="371"/>
      <c r="C73" s="371"/>
      <c r="D73" s="371">
        <f>D66-D61</f>
        <v>0</v>
      </c>
      <c r="E73" s="371">
        <f t="shared" ref="E73:AB73" si="8">E66-E61</f>
        <v>0</v>
      </c>
      <c r="F73" s="371">
        <f t="shared" si="8"/>
        <v>0</v>
      </c>
      <c r="G73" s="371">
        <f t="shared" si="8"/>
        <v>0</v>
      </c>
      <c r="H73" s="371">
        <f t="shared" si="8"/>
        <v>0</v>
      </c>
      <c r="I73" s="371">
        <f t="shared" si="8"/>
        <v>0</v>
      </c>
      <c r="J73" s="371">
        <f t="shared" si="8"/>
        <v>0</v>
      </c>
      <c r="K73" s="371">
        <f t="shared" si="8"/>
        <v>0</v>
      </c>
      <c r="L73" s="371">
        <f t="shared" si="8"/>
        <v>0</v>
      </c>
      <c r="M73" s="371">
        <f t="shared" si="8"/>
        <v>0</v>
      </c>
      <c r="N73" s="371">
        <f t="shared" si="8"/>
        <v>0</v>
      </c>
      <c r="O73" s="371">
        <f t="shared" si="8"/>
        <v>0</v>
      </c>
      <c r="P73" s="371">
        <f t="shared" si="8"/>
        <v>0</v>
      </c>
      <c r="Q73" s="371">
        <f t="shared" si="8"/>
        <v>0</v>
      </c>
      <c r="R73" s="371">
        <f t="shared" si="8"/>
        <v>0</v>
      </c>
      <c r="S73" s="371">
        <f t="shared" si="8"/>
        <v>0</v>
      </c>
      <c r="T73" s="371">
        <f t="shared" si="8"/>
        <v>0</v>
      </c>
      <c r="U73" s="371">
        <f t="shared" si="8"/>
        <v>0</v>
      </c>
      <c r="V73" s="371">
        <f t="shared" si="8"/>
        <v>0</v>
      </c>
      <c r="W73" s="371">
        <f t="shared" si="8"/>
        <v>0</v>
      </c>
      <c r="X73" s="371">
        <f t="shared" si="8"/>
        <v>0</v>
      </c>
      <c r="Y73" s="371">
        <f t="shared" si="8"/>
        <v>0</v>
      </c>
      <c r="Z73" s="371">
        <f t="shared" si="8"/>
        <v>0</v>
      </c>
      <c r="AA73" s="371">
        <f t="shared" si="8"/>
        <v>0</v>
      </c>
      <c r="AB73" s="371">
        <f t="shared" si="8"/>
        <v>0</v>
      </c>
    </row>
    <row r="340" spans="32:60" ht="20.399999999999999" x14ac:dyDescent="0.2">
      <c r="AF340" s="1" ph="1"/>
      <c r="AI340" s="1" ph="1"/>
      <c r="AO340" s="1" ph="1"/>
      <c r="AR340" s="1" ph="1"/>
      <c r="AV340" s="1" ph="1"/>
      <c r="AY340" s="1" ph="1"/>
      <c r="BA340" s="1" ph="1"/>
      <c r="BD340" s="1" ph="1"/>
      <c r="BE340" s="1" ph="1"/>
      <c r="BH340" s="1" ph="1"/>
    </row>
    <row r="351" spans="32:60" ht="20.399999999999999" x14ac:dyDescent="0.2">
      <c r="AF351" s="1" ph="1"/>
      <c r="AI351" s="1" ph="1"/>
      <c r="AO351" s="1" ph="1"/>
      <c r="AR351" s="1" ph="1"/>
      <c r="AV351" s="1" ph="1"/>
      <c r="AY351" s="1" ph="1"/>
      <c r="BA351" s="1" ph="1"/>
      <c r="BD351" s="1" ph="1"/>
      <c r="BE351" s="1" ph="1"/>
      <c r="BH351" s="1" ph="1"/>
    </row>
    <row r="365" spans="32:60" ht="20.399999999999999" x14ac:dyDescent="0.2">
      <c r="AF365" s="1" ph="1"/>
      <c r="AI365" s="1" ph="1"/>
      <c r="AO365" s="1" ph="1"/>
      <c r="AR365" s="1" ph="1"/>
      <c r="AV365" s="1" ph="1"/>
      <c r="AY365" s="1" ph="1"/>
      <c r="BA365" s="1" ph="1"/>
      <c r="BD365" s="1" ph="1"/>
      <c r="BE365" s="1" ph="1"/>
      <c r="BH365" s="1" ph="1"/>
    </row>
    <row r="404" spans="32:60" ht="20.399999999999999" x14ac:dyDescent="0.2">
      <c r="AF404" s="1" ph="1"/>
      <c r="AI404" s="1" ph="1"/>
      <c r="AO404" s="1" ph="1"/>
      <c r="AR404" s="1" ph="1"/>
      <c r="AV404" s="1" ph="1"/>
      <c r="AY404" s="1" ph="1"/>
      <c r="BA404" s="1" ph="1"/>
      <c r="BD404" s="1" ph="1"/>
      <c r="BE404" s="1" ph="1"/>
      <c r="BH404" s="1" ph="1"/>
    </row>
    <row r="415" spans="32:60" ht="20.399999999999999" x14ac:dyDescent="0.2">
      <c r="AF415" s="1" ph="1"/>
      <c r="AI415" s="1" ph="1"/>
      <c r="AO415" s="1" ph="1"/>
      <c r="AR415" s="1" ph="1"/>
      <c r="AV415" s="1" ph="1"/>
      <c r="AY415" s="1" ph="1"/>
      <c r="BA415" s="1" ph="1"/>
      <c r="BD415" s="1" ph="1"/>
      <c r="BE415" s="1" ph="1"/>
      <c r="BH415" s="1" ph="1"/>
    </row>
    <row r="429" spans="32:60" ht="20.399999999999999" x14ac:dyDescent="0.2">
      <c r="AF429" s="1" ph="1"/>
      <c r="AI429" s="1" ph="1"/>
      <c r="AO429" s="1" ph="1"/>
      <c r="AR429" s="1" ph="1"/>
      <c r="AV429" s="1" ph="1"/>
      <c r="AY429" s="1" ph="1"/>
      <c r="BA429" s="1" ph="1"/>
      <c r="BD429" s="1" ph="1"/>
      <c r="BE429" s="1" ph="1"/>
      <c r="BH429" s="1" ph="1"/>
    </row>
    <row r="430" spans="32:60" ht="20.399999999999999" x14ac:dyDescent="0.2">
      <c r="AF430" s="1" ph="1"/>
      <c r="AI430" s="1" ph="1"/>
      <c r="AO430" s="1" ph="1"/>
      <c r="AR430" s="1" ph="1"/>
      <c r="AV430" s="1" ph="1"/>
      <c r="AY430" s="1" ph="1"/>
      <c r="BA430" s="1" ph="1"/>
      <c r="BD430" s="1" ph="1"/>
      <c r="BE430" s="1" ph="1"/>
      <c r="BH430" s="1" ph="1"/>
    </row>
    <row r="443" spans="32:60" ht="20.399999999999999" x14ac:dyDescent="0.2">
      <c r="AF443" s="1" ph="1"/>
      <c r="AI443" s="1" ph="1"/>
      <c r="AO443" s="1" ph="1"/>
      <c r="AR443" s="1" ph="1"/>
      <c r="AV443" s="1" ph="1"/>
      <c r="AY443" s="1" ph="1"/>
      <c r="BA443" s="1" ph="1"/>
      <c r="BD443" s="1" ph="1"/>
      <c r="BE443" s="1" ph="1"/>
      <c r="BH443" s="1" ph="1"/>
    </row>
    <row r="445" spans="32:60" ht="20.399999999999999" x14ac:dyDescent="0.2">
      <c r="AF445" s="1" ph="1"/>
      <c r="AI445" s="1" ph="1"/>
      <c r="AO445" s="1" ph="1"/>
      <c r="AR445" s="1" ph="1"/>
      <c r="AV445" s="1" ph="1"/>
      <c r="AY445" s="1" ph="1"/>
      <c r="BA445" s="1" ph="1"/>
      <c r="BD445" s="1" ph="1"/>
      <c r="BE445" s="1" ph="1"/>
      <c r="BH445" s="1" ph="1"/>
    </row>
    <row r="446" spans="32:60" ht="20.399999999999999" x14ac:dyDescent="0.2">
      <c r="AF446" s="1" ph="1"/>
      <c r="AI446" s="1" ph="1"/>
      <c r="AO446" s="1" ph="1"/>
      <c r="AR446" s="1" ph="1"/>
      <c r="AV446" s="1" ph="1"/>
      <c r="AY446" s="1" ph="1"/>
      <c r="BA446" s="1" ph="1"/>
      <c r="BD446" s="1" ph="1"/>
      <c r="BE446" s="1" ph="1"/>
      <c r="BH446" s="1" ph="1"/>
    </row>
    <row r="485" spans="32:60" ht="20.399999999999999" x14ac:dyDescent="0.2">
      <c r="AF485" s="1" ph="1"/>
      <c r="AI485" s="1" ph="1"/>
      <c r="AO485" s="1" ph="1"/>
      <c r="AR485" s="1" ph="1"/>
      <c r="AV485" s="1" ph="1"/>
      <c r="AY485" s="1" ph="1"/>
      <c r="BA485" s="1" ph="1"/>
      <c r="BD485" s="1" ph="1"/>
      <c r="BE485" s="1" ph="1"/>
      <c r="BH485" s="1" ph="1"/>
    </row>
    <row r="496" spans="32:60" ht="20.399999999999999" x14ac:dyDescent="0.2">
      <c r="AF496" s="1" ph="1"/>
      <c r="AI496" s="1" ph="1"/>
      <c r="AO496" s="1" ph="1"/>
      <c r="AR496" s="1" ph="1"/>
      <c r="AV496" s="1" ph="1"/>
      <c r="AY496" s="1" ph="1"/>
      <c r="BA496" s="1" ph="1"/>
      <c r="BD496" s="1" ph="1"/>
      <c r="BE496" s="1" ph="1"/>
      <c r="BH496" s="1" ph="1"/>
    </row>
    <row r="510" spans="32:60" ht="20.399999999999999" x14ac:dyDescent="0.2">
      <c r="AF510" s="1" ph="1"/>
      <c r="AI510" s="1" ph="1"/>
      <c r="AO510" s="1" ph="1"/>
      <c r="AR510" s="1" ph="1"/>
      <c r="AV510" s="1" ph="1"/>
      <c r="AY510" s="1" ph="1"/>
      <c r="BA510" s="1" ph="1"/>
      <c r="BD510" s="1" ph="1"/>
      <c r="BE510" s="1" ph="1"/>
      <c r="BH510" s="1" ph="1"/>
    </row>
    <row r="511" spans="32:60" ht="20.399999999999999" x14ac:dyDescent="0.2">
      <c r="AF511" s="1" ph="1"/>
      <c r="AI511" s="1" ph="1"/>
      <c r="AO511" s="1" ph="1"/>
      <c r="AR511" s="1" ph="1"/>
      <c r="AV511" s="1" ph="1"/>
      <c r="AY511" s="1" ph="1"/>
      <c r="BA511" s="1" ph="1"/>
      <c r="BD511" s="1" ph="1"/>
      <c r="BE511" s="1" ph="1"/>
      <c r="BH511" s="1" ph="1"/>
    </row>
    <row r="524" spans="32:60" ht="20.399999999999999" x14ac:dyDescent="0.2">
      <c r="AF524" s="1" ph="1"/>
      <c r="AI524" s="1" ph="1"/>
      <c r="AO524" s="1" ph="1"/>
      <c r="AR524" s="1" ph="1"/>
      <c r="AV524" s="1" ph="1"/>
      <c r="AY524" s="1" ph="1"/>
      <c r="BA524" s="1" ph="1"/>
      <c r="BD524" s="1" ph="1"/>
      <c r="BE524" s="1" ph="1"/>
      <c r="BH524" s="1" ph="1"/>
    </row>
    <row r="526" spans="32:60" ht="20.399999999999999" x14ac:dyDescent="0.2">
      <c r="AF526" s="1" ph="1"/>
      <c r="AI526" s="1" ph="1"/>
      <c r="AO526" s="1" ph="1"/>
      <c r="AR526" s="1" ph="1"/>
      <c r="AV526" s="1" ph="1"/>
      <c r="AY526" s="1" ph="1"/>
      <c r="BA526" s="1" ph="1"/>
      <c r="BD526" s="1" ph="1"/>
      <c r="BE526" s="1" ph="1"/>
      <c r="BH526" s="1" ph="1"/>
    </row>
    <row r="527" spans="32:60" ht="20.399999999999999" x14ac:dyDescent="0.2">
      <c r="AF527" s="1" ph="1"/>
      <c r="AI527" s="1" ph="1"/>
      <c r="AO527" s="1" ph="1"/>
      <c r="AR527" s="1" ph="1"/>
      <c r="AV527" s="1" ph="1"/>
      <c r="AY527" s="1" ph="1"/>
      <c r="BA527" s="1" ph="1"/>
      <c r="BD527" s="1" ph="1"/>
      <c r="BE527" s="1" ph="1"/>
      <c r="BH527" s="1" ph="1"/>
    </row>
    <row r="530" spans="32:60" ht="20.399999999999999" x14ac:dyDescent="0.2">
      <c r="AF530" s="1" ph="1"/>
      <c r="AI530" s="1" ph="1"/>
      <c r="AO530" s="1" ph="1"/>
      <c r="AR530" s="1" ph="1"/>
      <c r="AV530" s="1" ph="1"/>
      <c r="AY530" s="1" ph="1"/>
      <c r="BA530" s="1" ph="1"/>
      <c r="BD530" s="1" ph="1"/>
      <c r="BE530" s="1" ph="1"/>
      <c r="BH530" s="1" ph="1"/>
    </row>
    <row r="531" spans="32:60" ht="20.399999999999999" x14ac:dyDescent="0.2">
      <c r="AF531" s="1" ph="1"/>
      <c r="AI531" s="1" ph="1"/>
      <c r="AO531" s="1" ph="1"/>
      <c r="AR531" s="1" ph="1"/>
      <c r="AV531" s="1" ph="1"/>
      <c r="AY531" s="1" ph="1"/>
      <c r="BA531" s="1" ph="1"/>
      <c r="BD531" s="1" ph="1"/>
      <c r="BE531" s="1" ph="1"/>
      <c r="BH531" s="1" ph="1"/>
    </row>
    <row r="532" spans="32:60" ht="20.399999999999999" x14ac:dyDescent="0.2">
      <c r="AF532" s="1" ph="1"/>
      <c r="AI532" s="1" ph="1"/>
      <c r="AO532" s="1" ph="1"/>
      <c r="AR532" s="1" ph="1"/>
      <c r="AV532" s="1" ph="1"/>
      <c r="AY532" s="1" ph="1"/>
      <c r="BA532" s="1" ph="1"/>
      <c r="BD532" s="1" ph="1"/>
      <c r="BE532" s="1" ph="1"/>
      <c r="BH532" s="1" ph="1"/>
    </row>
    <row r="534" spans="32:60" ht="20.399999999999999" x14ac:dyDescent="0.2">
      <c r="AF534" s="1" ph="1"/>
      <c r="AI534" s="1" ph="1"/>
      <c r="AO534" s="1" ph="1"/>
      <c r="AR534" s="1" ph="1"/>
      <c r="AV534" s="1" ph="1"/>
      <c r="AY534" s="1" ph="1"/>
      <c r="BA534" s="1" ph="1"/>
      <c r="BD534" s="1" ph="1"/>
      <c r="BE534" s="1" ph="1"/>
      <c r="BH534" s="1" ph="1"/>
    </row>
    <row r="535" spans="32:60" ht="20.399999999999999" x14ac:dyDescent="0.2">
      <c r="AF535" s="1" ph="1"/>
      <c r="AI535" s="1" ph="1"/>
      <c r="AO535" s="1" ph="1"/>
      <c r="AR535" s="1" ph="1"/>
      <c r="AV535" s="1" ph="1"/>
      <c r="AY535" s="1" ph="1"/>
      <c r="BA535" s="1" ph="1"/>
      <c r="BD535" s="1" ph="1"/>
      <c r="BE535" s="1" ph="1"/>
      <c r="BH535" s="1" ph="1"/>
    </row>
    <row r="537" spans="32:60" ht="20.399999999999999" x14ac:dyDescent="0.2">
      <c r="AF537" s="1" ph="1"/>
      <c r="AI537" s="1" ph="1"/>
      <c r="AO537" s="1" ph="1"/>
      <c r="AR537" s="1" ph="1"/>
      <c r="AV537" s="1" ph="1"/>
      <c r="AY537" s="1" ph="1"/>
      <c r="BA537" s="1" ph="1"/>
      <c r="BD537" s="1" ph="1"/>
      <c r="BE537" s="1" ph="1"/>
      <c r="BH537" s="1" ph="1"/>
    </row>
    <row r="538" spans="32:60" ht="20.399999999999999" x14ac:dyDescent="0.2">
      <c r="AF538" s="1" ph="1"/>
      <c r="AI538" s="1" ph="1"/>
      <c r="AO538" s="1" ph="1"/>
      <c r="AR538" s="1" ph="1"/>
      <c r="AV538" s="1" ph="1"/>
      <c r="AY538" s="1" ph="1"/>
      <c r="BA538" s="1" ph="1"/>
      <c r="BD538" s="1" ph="1"/>
      <c r="BE538" s="1" ph="1"/>
      <c r="BH538" s="1" ph="1"/>
    </row>
    <row r="539" spans="32:60" ht="20.399999999999999" x14ac:dyDescent="0.2">
      <c r="AF539" s="1" ph="1"/>
      <c r="AI539" s="1" ph="1"/>
      <c r="AO539" s="1" ph="1"/>
      <c r="AR539" s="1" ph="1"/>
      <c r="AV539" s="1" ph="1"/>
      <c r="AY539" s="1" ph="1"/>
      <c r="BA539" s="1" ph="1"/>
      <c r="BD539" s="1" ph="1"/>
      <c r="BE539" s="1" ph="1"/>
      <c r="BH539" s="1" ph="1"/>
    </row>
    <row r="540" spans="32:60" ht="20.399999999999999" x14ac:dyDescent="0.2">
      <c r="AF540" s="1" ph="1"/>
      <c r="AI540" s="1" ph="1"/>
      <c r="AO540" s="1" ph="1"/>
      <c r="AR540" s="1" ph="1"/>
      <c r="AV540" s="1" ph="1"/>
      <c r="AY540" s="1" ph="1"/>
      <c r="BA540" s="1" ph="1"/>
      <c r="BD540" s="1" ph="1"/>
      <c r="BE540" s="1" ph="1"/>
      <c r="BH540" s="1" ph="1"/>
    </row>
  </sheetData>
  <mergeCells count="41">
    <mergeCell ref="C30:C32"/>
    <mergeCell ref="C33:C35"/>
    <mergeCell ref="B36:B59"/>
    <mergeCell ref="C36:C38"/>
    <mergeCell ref="C39:C41"/>
    <mergeCell ref="C42:C44"/>
    <mergeCell ref="C45:C47"/>
    <mergeCell ref="C48:C50"/>
    <mergeCell ref="C51:C53"/>
    <mergeCell ref="B18:B35"/>
    <mergeCell ref="C18:C20"/>
    <mergeCell ref="C21:C23"/>
    <mergeCell ref="C24:C26"/>
    <mergeCell ref="C27:C29"/>
    <mergeCell ref="X12:X14"/>
    <mergeCell ref="Y12:Y14"/>
    <mergeCell ref="AA12:AA14"/>
    <mergeCell ref="AB12:AB14"/>
    <mergeCell ref="B15:C17"/>
    <mergeCell ref="O12:O14"/>
    <mergeCell ref="P12:P14"/>
    <mergeCell ref="R12:R14"/>
    <mergeCell ref="S12:S14"/>
    <mergeCell ref="U12:U14"/>
    <mergeCell ref="V12:V14"/>
    <mergeCell ref="Q11:Q14"/>
    <mergeCell ref="T11:T14"/>
    <mergeCell ref="W11:W14"/>
    <mergeCell ref="Z11:Z14"/>
    <mergeCell ref="F12:F14"/>
    <mergeCell ref="N11:N14"/>
    <mergeCell ref="B7:C14"/>
    <mergeCell ref="D7:D14"/>
    <mergeCell ref="E11:E14"/>
    <mergeCell ref="H11:H14"/>
    <mergeCell ref="K11:K14"/>
    <mergeCell ref="G12:G14"/>
    <mergeCell ref="I12:I14"/>
    <mergeCell ref="J12:J14"/>
    <mergeCell ref="L12:L14"/>
    <mergeCell ref="M12:M14"/>
  </mergeCells>
  <phoneticPr fontId="2"/>
  <pageMargins left="0.74" right="0.28000000000000003" top="0.77" bottom="0.59" header="0.45" footer="0.19685039370078741"/>
  <pageSetup paperSize="9" scale="63" firstPageNumber="1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686C4-3E31-4E15-A6EF-7ED8A58B0867}">
  <sheetPr codeName="Sheet23">
    <tabColor rgb="FF00B0F0"/>
  </sheetPr>
  <dimension ref="B2:BH540"/>
  <sheetViews>
    <sheetView view="pageBreakPreview" zoomScaleNormal="95" zoomScaleSheetLayoutView="100" workbookViewId="0">
      <selection activeCell="C26" sqref="C26:C27"/>
    </sheetView>
  </sheetViews>
  <sheetFormatPr defaultColWidth="9" defaultRowHeight="13.2" x14ac:dyDescent="0.2"/>
  <cols>
    <col min="1" max="1" width="5" style="1" customWidth="1"/>
    <col min="2" max="2" width="3.6640625" style="1" customWidth="1"/>
    <col min="3" max="3" width="15.88671875" style="1" customWidth="1"/>
    <col min="4" max="4" width="8.88671875" style="1" customWidth="1"/>
    <col min="5" max="5" width="9.6640625" style="2" bestFit="1" customWidth="1"/>
    <col min="6" max="7" width="7.6640625" style="1" customWidth="1"/>
    <col min="8" max="13" width="7.33203125" style="102" customWidth="1"/>
    <col min="14" max="14" width="9" style="103" customWidth="1"/>
    <col min="15" max="16" width="7.33203125" style="102" customWidth="1"/>
    <col min="17" max="17" width="9.109375" style="102" bestFit="1" customWidth="1"/>
    <col min="18" max="19" width="7.33203125" style="103" customWidth="1"/>
    <col min="20" max="20" width="9.109375" style="103" bestFit="1" customWidth="1"/>
    <col min="21" max="22" width="7.33203125" style="102" customWidth="1"/>
    <col min="23" max="23" width="8.109375" style="103" customWidth="1"/>
    <col min="24" max="25" width="7.33203125" style="1" customWidth="1"/>
    <col min="26" max="26" width="8.109375" style="103" customWidth="1"/>
    <col min="27" max="28" width="7.33203125" style="1" customWidth="1"/>
    <col min="29" max="29" width="5.109375" style="1" customWidth="1"/>
    <col min="30" max="16384" width="9" style="1"/>
  </cols>
  <sheetData>
    <row r="2" spans="2:29" ht="14.4" x14ac:dyDescent="0.2">
      <c r="B2" s="26" t="s">
        <v>250</v>
      </c>
    </row>
    <row r="3" spans="2:29" x14ac:dyDescent="0.2">
      <c r="T3" s="43" t="s">
        <v>207</v>
      </c>
      <c r="X3" s="2"/>
      <c r="AA3" s="2"/>
    </row>
    <row r="4" spans="2:29" x14ac:dyDescent="0.2">
      <c r="T4" s="43" t="s">
        <v>208</v>
      </c>
      <c r="X4" s="2"/>
      <c r="AA4" s="2"/>
    </row>
    <row r="5" spans="2:29" x14ac:dyDescent="0.2">
      <c r="T5" s="43" t="s">
        <v>209</v>
      </c>
      <c r="X5" s="2"/>
      <c r="AA5" s="2"/>
    </row>
    <row r="6" spans="2:29" ht="13.8" thickBot="1" x14ac:dyDescent="0.25">
      <c r="F6" s="2"/>
      <c r="G6" s="2"/>
      <c r="N6" s="102"/>
      <c r="R6" s="102"/>
      <c r="S6" s="102"/>
      <c r="T6" s="102"/>
      <c r="W6" s="102"/>
      <c r="X6" s="2"/>
      <c r="Z6" s="102"/>
      <c r="AA6" s="2" t="s">
        <v>210</v>
      </c>
      <c r="AC6" s="2"/>
    </row>
    <row r="7" spans="2:29" ht="8.25" customHeight="1" thickBot="1" x14ac:dyDescent="0.25">
      <c r="B7" s="1576"/>
      <c r="C7" s="1577"/>
      <c r="D7" s="1573" t="s">
        <v>211</v>
      </c>
      <c r="E7" s="1215"/>
      <c r="F7" s="1216"/>
      <c r="G7" s="1216"/>
      <c r="H7" s="1217"/>
      <c r="I7" s="1217"/>
      <c r="J7" s="1217"/>
      <c r="K7" s="1217"/>
      <c r="L7" s="1217"/>
      <c r="M7" s="1217"/>
      <c r="N7" s="1217"/>
      <c r="O7" s="1217"/>
      <c r="P7" s="1217"/>
      <c r="Q7" s="1218"/>
      <c r="R7" s="1218"/>
      <c r="S7" s="1218"/>
      <c r="T7" s="1217"/>
      <c r="U7" s="1217"/>
      <c r="V7" s="1217"/>
      <c r="W7" s="1217"/>
      <c r="X7" s="13"/>
      <c r="Y7" s="1235"/>
      <c r="Z7" s="1217"/>
      <c r="AA7" s="13"/>
      <c r="AB7" s="273"/>
    </row>
    <row r="8" spans="2:29" ht="13.5" customHeight="1" thickTop="1" thickBot="1" x14ac:dyDescent="0.25">
      <c r="B8" s="1578"/>
      <c r="C8" s="1579"/>
      <c r="D8" s="1574"/>
      <c r="E8" s="210"/>
      <c r="F8" s="211"/>
      <c r="G8" s="211"/>
      <c r="H8" s="179"/>
      <c r="I8" s="180"/>
      <c r="J8" s="181"/>
      <c r="K8" s="179"/>
      <c r="L8" s="180"/>
      <c r="M8" s="180"/>
      <c r="N8" s="192"/>
      <c r="O8" s="192"/>
      <c r="P8" s="192"/>
      <c r="Q8" s="193"/>
      <c r="R8" s="193"/>
      <c r="S8" s="193"/>
      <c r="T8" s="192"/>
      <c r="U8" s="192"/>
      <c r="V8" s="192"/>
      <c r="W8" s="192"/>
      <c r="X8" s="194"/>
      <c r="Y8" s="194"/>
      <c r="Z8" s="192"/>
      <c r="AA8" s="194"/>
      <c r="AB8" s="1220"/>
    </row>
    <row r="9" spans="2:29" ht="12.75" customHeight="1" x14ac:dyDescent="0.2">
      <c r="B9" s="1578"/>
      <c r="C9" s="1579"/>
      <c r="D9" s="1574"/>
      <c r="E9" s="210"/>
      <c r="F9" s="211"/>
      <c r="G9" s="211"/>
      <c r="H9" s="182"/>
      <c r="J9" s="183"/>
      <c r="K9" s="182"/>
      <c r="N9" s="203"/>
      <c r="O9" s="204"/>
      <c r="P9" s="204"/>
      <c r="Q9" s="222"/>
      <c r="R9" s="204"/>
      <c r="S9" s="204"/>
      <c r="T9" s="222"/>
      <c r="U9" s="204"/>
      <c r="V9" s="223"/>
      <c r="W9" s="203"/>
      <c r="X9" s="135"/>
      <c r="Y9" s="293"/>
      <c r="Z9" s="222"/>
      <c r="AA9" s="135"/>
      <c r="AB9" s="293"/>
    </row>
    <row r="10" spans="2:29" ht="12" customHeight="1" x14ac:dyDescent="0.2">
      <c r="B10" s="1578"/>
      <c r="C10" s="1579"/>
      <c r="D10" s="1574"/>
      <c r="E10" s="210"/>
      <c r="F10" s="211"/>
      <c r="G10" s="211"/>
      <c r="H10" s="182"/>
      <c r="I10" s="105"/>
      <c r="J10" s="184"/>
      <c r="K10" s="182"/>
      <c r="L10" s="105"/>
      <c r="M10" s="106"/>
      <c r="N10" s="205"/>
      <c r="O10" s="206"/>
      <c r="P10" s="206"/>
      <c r="Q10" s="227"/>
      <c r="R10" s="228"/>
      <c r="S10" s="229"/>
      <c r="T10" s="227"/>
      <c r="U10" s="228"/>
      <c r="V10" s="231"/>
      <c r="W10" s="205"/>
      <c r="X10" s="218"/>
      <c r="Y10" s="294"/>
      <c r="Z10" s="297"/>
      <c r="AA10" s="218"/>
      <c r="AB10" s="294"/>
      <c r="AC10" s="104"/>
    </row>
    <row r="11" spans="2:29" ht="12" customHeight="1" x14ac:dyDescent="0.2">
      <c r="B11" s="1578"/>
      <c r="C11" s="1579"/>
      <c r="D11" s="1574"/>
      <c r="E11" s="1570" t="s">
        <v>251</v>
      </c>
      <c r="F11" s="212"/>
      <c r="G11" s="212"/>
      <c r="H11" s="1560" t="s">
        <v>252</v>
      </c>
      <c r="I11" s="107"/>
      <c r="J11" s="185"/>
      <c r="K11" s="1560" t="s">
        <v>253</v>
      </c>
      <c r="L11" s="107"/>
      <c r="M11" s="108"/>
      <c r="N11" s="1582" t="s">
        <v>254</v>
      </c>
      <c r="O11" s="207"/>
      <c r="P11" s="207"/>
      <c r="Q11" s="1593" t="s">
        <v>255</v>
      </c>
      <c r="R11" s="107"/>
      <c r="S11" s="230"/>
      <c r="T11" s="1593" t="s">
        <v>256</v>
      </c>
      <c r="U11" s="107"/>
      <c r="V11" s="108"/>
      <c r="W11" s="1555" t="s">
        <v>257</v>
      </c>
      <c r="X11" s="220"/>
      <c r="Y11" s="295"/>
      <c r="Z11" s="1563" t="s">
        <v>258</v>
      </c>
      <c r="AA11" s="220"/>
      <c r="AB11" s="295"/>
      <c r="AC11" s="104"/>
    </row>
    <row r="12" spans="2:29" ht="12.75" customHeight="1" x14ac:dyDescent="0.2">
      <c r="B12" s="1578"/>
      <c r="C12" s="1579"/>
      <c r="D12" s="1574"/>
      <c r="E12" s="1571"/>
      <c r="F12" s="1566" t="s">
        <v>220</v>
      </c>
      <c r="G12" s="1568" t="s">
        <v>221</v>
      </c>
      <c r="H12" s="1561"/>
      <c r="I12" s="1538" t="s">
        <v>220</v>
      </c>
      <c r="J12" s="1585" t="s">
        <v>221</v>
      </c>
      <c r="K12" s="1561"/>
      <c r="L12" s="1538" t="s">
        <v>220</v>
      </c>
      <c r="M12" s="1521" t="s">
        <v>221</v>
      </c>
      <c r="N12" s="1583"/>
      <c r="O12" s="1547" t="s">
        <v>220</v>
      </c>
      <c r="P12" s="1549" t="s">
        <v>221</v>
      </c>
      <c r="Q12" s="1594"/>
      <c r="R12" s="1538" t="s">
        <v>220</v>
      </c>
      <c r="S12" s="1538" t="s">
        <v>221</v>
      </c>
      <c r="T12" s="1594"/>
      <c r="U12" s="1538" t="s">
        <v>220</v>
      </c>
      <c r="V12" s="1553" t="s">
        <v>221</v>
      </c>
      <c r="W12" s="1556"/>
      <c r="X12" s="1558" t="s">
        <v>220</v>
      </c>
      <c r="Y12" s="1545" t="s">
        <v>221</v>
      </c>
      <c r="Z12" s="1564"/>
      <c r="AA12" s="1558" t="s">
        <v>220</v>
      </c>
      <c r="AB12" s="1545" t="s">
        <v>221</v>
      </c>
      <c r="AC12" s="104"/>
    </row>
    <row r="13" spans="2:29" ht="9.75" customHeight="1" x14ac:dyDescent="0.2">
      <c r="B13" s="1578"/>
      <c r="C13" s="1579"/>
      <c r="D13" s="1574"/>
      <c r="E13" s="1571"/>
      <c r="F13" s="1566"/>
      <c r="G13" s="1568"/>
      <c r="H13" s="1561"/>
      <c r="I13" s="1538"/>
      <c r="J13" s="1585"/>
      <c r="K13" s="1561"/>
      <c r="L13" s="1538"/>
      <c r="M13" s="1521"/>
      <c r="N13" s="1583"/>
      <c r="O13" s="1547"/>
      <c r="P13" s="1549"/>
      <c r="Q13" s="1594"/>
      <c r="R13" s="1538"/>
      <c r="S13" s="1538"/>
      <c r="T13" s="1594"/>
      <c r="U13" s="1538"/>
      <c r="V13" s="1553"/>
      <c r="W13" s="1556"/>
      <c r="X13" s="1558"/>
      <c r="Y13" s="1545"/>
      <c r="Z13" s="1564"/>
      <c r="AA13" s="1558"/>
      <c r="AB13" s="1545"/>
      <c r="AC13" s="104"/>
    </row>
    <row r="14" spans="2:29" ht="72" customHeight="1" x14ac:dyDescent="0.2">
      <c r="B14" s="1580"/>
      <c r="C14" s="1581"/>
      <c r="D14" s="1575"/>
      <c r="E14" s="1572"/>
      <c r="F14" s="1567"/>
      <c r="G14" s="1569"/>
      <c r="H14" s="1562"/>
      <c r="I14" s="1539"/>
      <c r="J14" s="1586"/>
      <c r="K14" s="1562"/>
      <c r="L14" s="1539"/>
      <c r="M14" s="1522"/>
      <c r="N14" s="1584"/>
      <c r="O14" s="1548"/>
      <c r="P14" s="1550"/>
      <c r="Q14" s="1595"/>
      <c r="R14" s="1539"/>
      <c r="S14" s="1539"/>
      <c r="T14" s="1595"/>
      <c r="U14" s="1539"/>
      <c r="V14" s="1554"/>
      <c r="W14" s="1557"/>
      <c r="X14" s="1559"/>
      <c r="Y14" s="1546"/>
      <c r="Z14" s="1565"/>
      <c r="AA14" s="1559"/>
      <c r="AB14" s="1546"/>
      <c r="AC14" s="104"/>
    </row>
    <row r="15" spans="2:29" ht="12.9" customHeight="1" x14ac:dyDescent="0.2">
      <c r="B15" s="1500" t="s">
        <v>182</v>
      </c>
      <c r="C15" s="1516"/>
      <c r="D15" s="466">
        <f>SUM(D18,D21,D24,D27,D30,D33,)</f>
        <v>427</v>
      </c>
      <c r="E15" s="47">
        <f>E18+E21+E24+E27+E30+E33</f>
        <v>2211</v>
      </c>
      <c r="F15" s="47">
        <f>F18+F21+F24+F27+F30+F33</f>
        <v>1134</v>
      </c>
      <c r="G15" s="176">
        <f>G18+G21+G24+G27+G30+G33</f>
        <v>1077</v>
      </c>
      <c r="H15" s="186">
        <f t="shared" ref="H15:AB15" si="0">H18+H21+H24+H27+H30+H33</f>
        <v>494</v>
      </c>
      <c r="I15" s="110">
        <f t="shared" si="0"/>
        <v>335</v>
      </c>
      <c r="J15" s="187">
        <f t="shared" si="0"/>
        <v>159</v>
      </c>
      <c r="K15" s="196">
        <f t="shared" si="0"/>
        <v>1717</v>
      </c>
      <c r="L15" s="110">
        <f>L18+L21+L24+L27+L30+L33</f>
        <v>799</v>
      </c>
      <c r="M15" s="113">
        <f t="shared" si="0"/>
        <v>918</v>
      </c>
      <c r="N15" s="112">
        <f>N18+N21+N24+N27+N30+N33</f>
        <v>1437</v>
      </c>
      <c r="O15" s="110">
        <f t="shared" si="0"/>
        <v>645</v>
      </c>
      <c r="P15" s="113">
        <f t="shared" si="0"/>
        <v>792</v>
      </c>
      <c r="Q15" s="110">
        <f>Q18+Q21+Q24+Q27+Q30+Q33</f>
        <v>375</v>
      </c>
      <c r="R15" s="110">
        <f>R18+R21+R24+R27+R30+R33</f>
        <v>211</v>
      </c>
      <c r="S15" s="110">
        <f>S18+S21+S24+S27+S30+S33</f>
        <v>164</v>
      </c>
      <c r="T15" s="110">
        <f t="shared" si="0"/>
        <v>1062</v>
      </c>
      <c r="U15" s="110">
        <f t="shared" si="0"/>
        <v>434</v>
      </c>
      <c r="V15" s="224">
        <f t="shared" si="0"/>
        <v>628</v>
      </c>
      <c r="W15" s="112">
        <f>W18+W21+W24+W27+W30+W33</f>
        <v>27</v>
      </c>
      <c r="X15" s="47">
        <f>X18+X21+X24+X27+X30+X33</f>
        <v>18</v>
      </c>
      <c r="Y15" s="290">
        <f>Y18+Y21+Y24+Y27+Y30+Y33</f>
        <v>9</v>
      </c>
      <c r="Z15" s="113">
        <f t="shared" si="0"/>
        <v>253</v>
      </c>
      <c r="AA15" s="47">
        <f t="shared" si="0"/>
        <v>136</v>
      </c>
      <c r="AB15" s="290">
        <f t="shared" si="0"/>
        <v>117</v>
      </c>
      <c r="AC15" s="170"/>
    </row>
    <row r="16" spans="2:29" ht="12.9" customHeight="1" x14ac:dyDescent="0.2">
      <c r="B16" s="1501"/>
      <c r="C16" s="1517"/>
      <c r="D16" s="468"/>
      <c r="E16" s="383"/>
      <c r="F16" s="383">
        <f>ROUND(F15/E15,3)</f>
        <v>0.51300000000000001</v>
      </c>
      <c r="G16" s="384">
        <f>ROUND(G15/E15,3)</f>
        <v>0.48699999999999999</v>
      </c>
      <c r="H16" s="385">
        <f>ROUND(H15/E15,3)</f>
        <v>0.223</v>
      </c>
      <c r="I16" s="386">
        <f>ROUND(I15/E15,3)</f>
        <v>0.152</v>
      </c>
      <c r="J16" s="387">
        <f>ROUND(J15/E15,3)</f>
        <v>7.1999999999999995E-2</v>
      </c>
      <c r="K16" s="385">
        <f>ROUND(K15/E15,3)</f>
        <v>0.77700000000000002</v>
      </c>
      <c r="L16" s="386">
        <f>ROUND(L15/E15,3)</f>
        <v>0.36099999999999999</v>
      </c>
      <c r="M16" s="388">
        <f>ROUND(M15/E15,3)</f>
        <v>0.41499999999999998</v>
      </c>
      <c r="N16" s="389">
        <f>ROUND(N15/E15,3)</f>
        <v>0.65</v>
      </c>
      <c r="O16" s="386">
        <f>ROUND(O15/E15,3)</f>
        <v>0.29199999999999998</v>
      </c>
      <c r="P16" s="388">
        <f>ROUND(P15/E15,3)</f>
        <v>0.35799999999999998</v>
      </c>
      <c r="Q16" s="386">
        <f>ROUND(Q15/E15,3)</f>
        <v>0.17</v>
      </c>
      <c r="R16" s="386">
        <f>ROUND(R15/E15,3)</f>
        <v>9.5000000000000001E-2</v>
      </c>
      <c r="S16" s="386">
        <f>ROUND(S15/E15,3)</f>
        <v>7.3999999999999996E-2</v>
      </c>
      <c r="T16" s="386">
        <f>ROUND(T15/E15,3)</f>
        <v>0.48</v>
      </c>
      <c r="U16" s="386">
        <f>ROUND(U15/E15,3)</f>
        <v>0.19600000000000001</v>
      </c>
      <c r="V16" s="390">
        <f>ROUND(V15/E15,3)</f>
        <v>0.28399999999999997</v>
      </c>
      <c r="W16" s="389">
        <f>ROUND(W15/E15,3)</f>
        <v>1.2E-2</v>
      </c>
      <c r="X16" s="383">
        <f>ROUND(X15/E15,3)</f>
        <v>8.0000000000000002E-3</v>
      </c>
      <c r="Y16" s="391">
        <f>ROUND(Y15/E15,3)</f>
        <v>4.0000000000000001E-3</v>
      </c>
      <c r="Z16" s="392">
        <f>ROUND(Z15/E15,3)</f>
        <v>0.114</v>
      </c>
      <c r="AA16" s="383">
        <f>ROUND(AA15/E15,3)</f>
        <v>6.2E-2</v>
      </c>
      <c r="AB16" s="391">
        <f>ROUND(AB15/E15,3)</f>
        <v>5.2999999999999999E-2</v>
      </c>
      <c r="AC16" s="171"/>
    </row>
    <row r="17" spans="2:29" ht="12.75" customHeight="1" thickBot="1" x14ac:dyDescent="0.25">
      <c r="B17" s="1518"/>
      <c r="C17" s="1519"/>
      <c r="D17" s="471"/>
      <c r="E17" s="439"/>
      <c r="F17" s="394">
        <f>ROUND(F15/F15,3)</f>
        <v>1</v>
      </c>
      <c r="G17" s="395">
        <f>ROUND(G15/G15,3)</f>
        <v>1</v>
      </c>
      <c r="H17" s="396"/>
      <c r="I17" s="397">
        <f>ROUND(I15/F15,3)</f>
        <v>0.29499999999999998</v>
      </c>
      <c r="J17" s="398">
        <f>ROUND(J15/G15,3)</f>
        <v>0.14799999999999999</v>
      </c>
      <c r="K17" s="399"/>
      <c r="L17" s="397">
        <f>ROUND(L15/F15,3)</f>
        <v>0.70499999999999996</v>
      </c>
      <c r="M17" s="400">
        <f>ROUND(M15/G15,3)</f>
        <v>0.85199999999999998</v>
      </c>
      <c r="N17" s="401"/>
      <c r="O17" s="397">
        <f>ROUND(O15/F15,3)</f>
        <v>0.56899999999999995</v>
      </c>
      <c r="P17" s="400">
        <f>ROUND(P15/G15,3)</f>
        <v>0.73499999999999999</v>
      </c>
      <c r="Q17" s="402"/>
      <c r="R17" s="397">
        <f>ROUND(R15/F15,3)</f>
        <v>0.186</v>
      </c>
      <c r="S17" s="397">
        <f>ROUND(S15/G15,3)</f>
        <v>0.152</v>
      </c>
      <c r="T17" s="402"/>
      <c r="U17" s="397">
        <f>ROUND(U15/F15,3)</f>
        <v>0.38300000000000001</v>
      </c>
      <c r="V17" s="403">
        <f>ROUND(V15/G15,3)</f>
        <v>0.58299999999999996</v>
      </c>
      <c r="W17" s="401"/>
      <c r="X17" s="394">
        <f>ROUND(X15/F15,3)</f>
        <v>1.6E-2</v>
      </c>
      <c r="Y17" s="404">
        <f>ROUND(Y15/G15,3)</f>
        <v>8.0000000000000002E-3</v>
      </c>
      <c r="Z17" s="405"/>
      <c r="AA17" s="394">
        <f>ROUND(AA15/F15,3)</f>
        <v>0.12</v>
      </c>
      <c r="AB17" s="404">
        <f>ROUND(AB15/G15,3)</f>
        <v>0.109</v>
      </c>
      <c r="AC17" s="171"/>
    </row>
    <row r="18" spans="2:29" ht="12.9" customHeight="1" thickTop="1" x14ac:dyDescent="0.2">
      <c r="B18" s="1503" t="s">
        <v>183</v>
      </c>
      <c r="C18" s="1506" t="s">
        <v>184</v>
      </c>
      <c r="D18" s="473">
        <v>49</v>
      </c>
      <c r="E18" s="116">
        <f>F18+G18</f>
        <v>99</v>
      </c>
      <c r="F18" s="116">
        <f>I18+L18</f>
        <v>83</v>
      </c>
      <c r="G18" s="177">
        <f>J18+M18</f>
        <v>16</v>
      </c>
      <c r="H18" s="188">
        <f>SUM(I18:J18)</f>
        <v>76</v>
      </c>
      <c r="I18" s="118">
        <v>66</v>
      </c>
      <c r="J18" s="189">
        <v>10</v>
      </c>
      <c r="K18" s="198">
        <f>L18+M18</f>
        <v>23</v>
      </c>
      <c r="L18" s="118">
        <f>O18+AA18+X18</f>
        <v>17</v>
      </c>
      <c r="M18" s="120">
        <f>P18+AB18+Y18</f>
        <v>6</v>
      </c>
      <c r="N18" s="117">
        <f>O18+P18</f>
        <v>18</v>
      </c>
      <c r="O18" s="118">
        <f>R18+U18</f>
        <v>13</v>
      </c>
      <c r="P18" s="118">
        <f>S18+V18</f>
        <v>5</v>
      </c>
      <c r="Q18" s="298">
        <f>R18+S18</f>
        <v>7</v>
      </c>
      <c r="R18" s="118">
        <v>7</v>
      </c>
      <c r="S18" s="118">
        <v>0</v>
      </c>
      <c r="T18" s="118">
        <f>SUM(U18:V18)</f>
        <v>11</v>
      </c>
      <c r="U18" s="118">
        <v>6</v>
      </c>
      <c r="V18" s="225">
        <v>5</v>
      </c>
      <c r="W18" s="117">
        <f>SUM(X18:Y18)</f>
        <v>0</v>
      </c>
      <c r="X18" s="116">
        <v>0</v>
      </c>
      <c r="Y18" s="291">
        <v>0</v>
      </c>
      <c r="Z18" s="298">
        <f>SUM(AA18:AB18)</f>
        <v>5</v>
      </c>
      <c r="AA18" s="116">
        <v>4</v>
      </c>
      <c r="AB18" s="291">
        <v>1</v>
      </c>
      <c r="AC18" s="170"/>
    </row>
    <row r="19" spans="2:29" ht="12.9" customHeight="1" x14ac:dyDescent="0.2">
      <c r="B19" s="1504"/>
      <c r="C19" s="1501"/>
      <c r="D19" s="468"/>
      <c r="E19" s="383"/>
      <c r="F19" s="383">
        <f>ROUND(F18/E18,3)</f>
        <v>0.83799999999999997</v>
      </c>
      <c r="G19" s="384">
        <f>ROUND(G18/E18,3)</f>
        <v>0.16200000000000001</v>
      </c>
      <c r="H19" s="385">
        <f>ROUND(H18/E18,3)</f>
        <v>0.76800000000000002</v>
      </c>
      <c r="I19" s="386">
        <f>ROUND(I18/E18,3)</f>
        <v>0.66700000000000004</v>
      </c>
      <c r="J19" s="387">
        <f>ROUND(J18/E18,3)</f>
        <v>0.10100000000000001</v>
      </c>
      <c r="K19" s="407">
        <f>ROUND(K18/E18,3)</f>
        <v>0.23200000000000001</v>
      </c>
      <c r="L19" s="386">
        <f>ROUND(L18/E18,3)</f>
        <v>0.17199999999999999</v>
      </c>
      <c r="M19" s="388">
        <f>ROUND(M18/E18,3)</f>
        <v>6.0999999999999999E-2</v>
      </c>
      <c r="N19" s="389">
        <f>ROUND(N18/E18,3)</f>
        <v>0.182</v>
      </c>
      <c r="O19" s="386">
        <f>ROUND(O18/E18,3)</f>
        <v>0.13100000000000001</v>
      </c>
      <c r="P19" s="386">
        <f>ROUND(P18/E18,3)</f>
        <v>5.0999999999999997E-2</v>
      </c>
      <c r="Q19" s="392">
        <f>ROUND(Q18/E18,3)</f>
        <v>7.0999999999999994E-2</v>
      </c>
      <c r="R19" s="386">
        <f>ROUND(R18/E18,3)</f>
        <v>7.0999999999999994E-2</v>
      </c>
      <c r="S19" s="386">
        <f>ROUND(S18/E18,3)</f>
        <v>0</v>
      </c>
      <c r="T19" s="386">
        <f>ROUND(T18/E18,3)</f>
        <v>0.111</v>
      </c>
      <c r="U19" s="386">
        <f>ROUND(U18/E18,3)</f>
        <v>6.0999999999999999E-2</v>
      </c>
      <c r="V19" s="390">
        <f>ROUND(V18/E18,3)</f>
        <v>5.0999999999999997E-2</v>
      </c>
      <c r="W19" s="389">
        <f>ROUND(W18/E18,3)</f>
        <v>0</v>
      </c>
      <c r="X19" s="383">
        <f>ROUND(X18/E18,3)</f>
        <v>0</v>
      </c>
      <c r="Y19" s="409">
        <f>ROUND(Y18/E18,3)</f>
        <v>0</v>
      </c>
      <c r="Z19" s="392">
        <f>ROUND(Z18/E18,3)</f>
        <v>5.0999999999999997E-2</v>
      </c>
      <c r="AA19" s="383">
        <f>ROUND(AA18/E18,3)</f>
        <v>0.04</v>
      </c>
      <c r="AB19" s="409">
        <f>ROUND(AB18/E18,3)</f>
        <v>0.01</v>
      </c>
      <c r="AC19" s="171"/>
    </row>
    <row r="20" spans="2:29" ht="12.9" customHeight="1" x14ac:dyDescent="0.2">
      <c r="B20" s="1504"/>
      <c r="C20" s="1502"/>
      <c r="D20" s="158"/>
      <c r="E20" s="440"/>
      <c r="F20" s="411">
        <f>ROUND(F18/F18,3)</f>
        <v>1</v>
      </c>
      <c r="G20" s="412">
        <f>ROUND(G18/G18,3)</f>
        <v>1</v>
      </c>
      <c r="H20" s="413"/>
      <c r="I20" s="414">
        <f>ROUND(I18/F18,3)</f>
        <v>0.79500000000000004</v>
      </c>
      <c r="J20" s="415">
        <f>ROUND(J18/G18,3)</f>
        <v>0.625</v>
      </c>
      <c r="K20" s="416"/>
      <c r="L20" s="414">
        <f>ROUND(L18/F18,3)</f>
        <v>0.20499999999999999</v>
      </c>
      <c r="M20" s="417">
        <f>ROUND(M18/G18,3)</f>
        <v>0.375</v>
      </c>
      <c r="N20" s="418"/>
      <c r="O20" s="414">
        <f>ROUND(O18/F18,3)</f>
        <v>0.157</v>
      </c>
      <c r="P20" s="414">
        <f>ROUND(P18/G18,3)</f>
        <v>0.313</v>
      </c>
      <c r="Q20" s="423"/>
      <c r="R20" s="414">
        <f>ROUND(R18/F18,3)</f>
        <v>8.4000000000000005E-2</v>
      </c>
      <c r="S20" s="414">
        <f>ROUND(S18/G18,3)</f>
        <v>0</v>
      </c>
      <c r="T20" s="420"/>
      <c r="U20" s="414">
        <f>ROUND(U18/F18,3)</f>
        <v>7.1999999999999995E-2</v>
      </c>
      <c r="V20" s="421">
        <f>ROUND(V18/G18,3)</f>
        <v>0.313</v>
      </c>
      <c r="W20" s="418"/>
      <c r="X20" s="411">
        <f>ROUND(X18/F18,3)</f>
        <v>0</v>
      </c>
      <c r="Y20" s="422">
        <f>ROUND(Y18/G18,3)</f>
        <v>0</v>
      </c>
      <c r="Z20" s="423"/>
      <c r="AA20" s="411">
        <f>ROUND(AA18/F18,3)</f>
        <v>4.8000000000000001E-2</v>
      </c>
      <c r="AB20" s="422">
        <f>ROUND(AB18/G18,3)</f>
        <v>6.3E-2</v>
      </c>
      <c r="AC20" s="171"/>
    </row>
    <row r="21" spans="2:29" ht="12.9" customHeight="1" x14ac:dyDescent="0.2">
      <c r="B21" s="1504"/>
      <c r="C21" s="1514" t="s">
        <v>185</v>
      </c>
      <c r="D21" s="476">
        <v>87</v>
      </c>
      <c r="E21" s="47">
        <f>F21+G21</f>
        <v>311</v>
      </c>
      <c r="F21" s="47">
        <f>I21+L21</f>
        <v>208</v>
      </c>
      <c r="G21" s="176">
        <f>J21+M21</f>
        <v>103</v>
      </c>
      <c r="H21" s="186">
        <f>SUM(I21:J21)</f>
        <v>96</v>
      </c>
      <c r="I21" s="110">
        <v>67</v>
      </c>
      <c r="J21" s="187">
        <v>29</v>
      </c>
      <c r="K21" s="196">
        <f>L21+M21</f>
        <v>215</v>
      </c>
      <c r="L21" s="110">
        <f>O21+AA21+X21</f>
        <v>141</v>
      </c>
      <c r="M21" s="113">
        <f>P21+AB21+Y21</f>
        <v>74</v>
      </c>
      <c r="N21" s="109">
        <f>O21+P21</f>
        <v>139</v>
      </c>
      <c r="O21" s="110">
        <f>R21+U21</f>
        <v>80</v>
      </c>
      <c r="P21" s="111">
        <f>S21+V21</f>
        <v>59</v>
      </c>
      <c r="Q21" s="110">
        <f t="shared" ref="Q21" si="1">R21+S21</f>
        <v>33</v>
      </c>
      <c r="R21" s="110">
        <v>19</v>
      </c>
      <c r="S21" s="110">
        <v>14</v>
      </c>
      <c r="T21" s="110">
        <f>SUM(U21:V21)</f>
        <v>106</v>
      </c>
      <c r="U21" s="110">
        <v>61</v>
      </c>
      <c r="V21" s="224">
        <v>45</v>
      </c>
      <c r="W21" s="109">
        <f>SUM(X21:Y21)</f>
        <v>7</v>
      </c>
      <c r="X21" s="47">
        <v>5</v>
      </c>
      <c r="Y21" s="292">
        <v>2</v>
      </c>
      <c r="Z21" s="299">
        <f>SUM(AA21:AB21)</f>
        <v>69</v>
      </c>
      <c r="AA21" s="47">
        <v>56</v>
      </c>
      <c r="AB21" s="292">
        <v>13</v>
      </c>
      <c r="AC21" s="170"/>
    </row>
    <row r="22" spans="2:29" ht="12.9" customHeight="1" x14ac:dyDescent="0.2">
      <c r="B22" s="1504"/>
      <c r="C22" s="1587"/>
      <c r="D22" s="468"/>
      <c r="E22" s="383"/>
      <c r="F22" s="383">
        <f>ROUND(F21/E21,3)</f>
        <v>0.66900000000000004</v>
      </c>
      <c r="G22" s="384">
        <f>ROUND(G21/E21,3)</f>
        <v>0.33100000000000002</v>
      </c>
      <c r="H22" s="385">
        <f>ROUND(H21/E21,3)</f>
        <v>0.309</v>
      </c>
      <c r="I22" s="386">
        <f>ROUND(I21/E21,3)</f>
        <v>0.215</v>
      </c>
      <c r="J22" s="387">
        <f>ROUND(J21/E21,3)</f>
        <v>9.2999999999999999E-2</v>
      </c>
      <c r="K22" s="407">
        <f>ROUND(K21/E21,3)</f>
        <v>0.69099999999999995</v>
      </c>
      <c r="L22" s="386">
        <f>ROUND(L21/E21,3)</f>
        <v>0.45300000000000001</v>
      </c>
      <c r="M22" s="388">
        <f>ROUND(M21/E21,3)</f>
        <v>0.23799999999999999</v>
      </c>
      <c r="N22" s="389">
        <f>ROUND(N21/E21,3)</f>
        <v>0.44700000000000001</v>
      </c>
      <c r="O22" s="386">
        <f>ROUND(O21/E21,3)</f>
        <v>0.25700000000000001</v>
      </c>
      <c r="P22" s="408">
        <f>ROUND(P21/E21,3)</f>
        <v>0.19</v>
      </c>
      <c r="Q22" s="386">
        <f t="shared" ref="Q22" si="2">ROUND(Q21/E21,3)</f>
        <v>0.106</v>
      </c>
      <c r="R22" s="386">
        <f>ROUND(R21/E21,3)</f>
        <v>6.0999999999999999E-2</v>
      </c>
      <c r="S22" s="386">
        <f>ROUND(S21/E21,3)</f>
        <v>4.4999999999999998E-2</v>
      </c>
      <c r="T22" s="386">
        <f>ROUND(T21/E21,3)</f>
        <v>0.34100000000000003</v>
      </c>
      <c r="U22" s="386">
        <f>ROUND(U21/E21,3)</f>
        <v>0.19600000000000001</v>
      </c>
      <c r="V22" s="390">
        <f>ROUND(V21/E21,3)</f>
        <v>0.14499999999999999</v>
      </c>
      <c r="W22" s="389">
        <f>ROUND(W21/E21,3)</f>
        <v>2.3E-2</v>
      </c>
      <c r="X22" s="383">
        <f>ROUND(X21/E21,3)</f>
        <v>1.6E-2</v>
      </c>
      <c r="Y22" s="409">
        <f>ROUND(Y21/E21,3)</f>
        <v>6.0000000000000001E-3</v>
      </c>
      <c r="Z22" s="392">
        <f>ROUND(Z21/E21,3)</f>
        <v>0.222</v>
      </c>
      <c r="AA22" s="383">
        <f>ROUND(AA21/E21,3)</f>
        <v>0.18</v>
      </c>
      <c r="AB22" s="409">
        <f>ROUND(AB21/E21,3)</f>
        <v>4.2000000000000003E-2</v>
      </c>
      <c r="AC22" s="171"/>
    </row>
    <row r="23" spans="2:29" ht="12.9" customHeight="1" x14ac:dyDescent="0.2">
      <c r="B23" s="1504"/>
      <c r="C23" s="1512"/>
      <c r="D23" s="477"/>
      <c r="E23" s="440"/>
      <c r="F23" s="411">
        <f>ROUND(F21/F21,3)</f>
        <v>1</v>
      </c>
      <c r="G23" s="412">
        <f>ROUND(G21/G21,3)</f>
        <v>1</v>
      </c>
      <c r="H23" s="413"/>
      <c r="I23" s="414">
        <f>ROUND(I21/F21,3)</f>
        <v>0.32200000000000001</v>
      </c>
      <c r="J23" s="415">
        <f>ROUND(J21/G21,3)</f>
        <v>0.28199999999999997</v>
      </c>
      <c r="K23" s="416"/>
      <c r="L23" s="414">
        <f>ROUND(L21/F21,3)</f>
        <v>0.67800000000000005</v>
      </c>
      <c r="M23" s="417">
        <f>ROUND(M21/G21,3)</f>
        <v>0.71799999999999997</v>
      </c>
      <c r="N23" s="418"/>
      <c r="O23" s="414">
        <f>ROUND(O21/F21,3)</f>
        <v>0.38500000000000001</v>
      </c>
      <c r="P23" s="419">
        <f>ROUND(P21/G21,3)</f>
        <v>0.57299999999999995</v>
      </c>
      <c r="Q23" s="420"/>
      <c r="R23" s="414">
        <f>ROUND(R21/F21,3)</f>
        <v>9.0999999999999998E-2</v>
      </c>
      <c r="S23" s="414">
        <f>ROUND(S21/G21,3)</f>
        <v>0.13600000000000001</v>
      </c>
      <c r="T23" s="420"/>
      <c r="U23" s="414">
        <f>ROUND(U21/F21,3)</f>
        <v>0.29299999999999998</v>
      </c>
      <c r="V23" s="421">
        <f>ROUND(V21/G21,3)</f>
        <v>0.437</v>
      </c>
      <c r="W23" s="418"/>
      <c r="X23" s="411">
        <f>ROUND(X21/F21,3)</f>
        <v>2.4E-2</v>
      </c>
      <c r="Y23" s="422">
        <f>ROUND(Y21/G21,3)</f>
        <v>1.9E-2</v>
      </c>
      <c r="Z23" s="423"/>
      <c r="AA23" s="411">
        <f>ROUND(AA21/F21,3)</f>
        <v>0.26900000000000002</v>
      </c>
      <c r="AB23" s="422">
        <f>ROUND(AB21/G21,3)</f>
        <v>0.126</v>
      </c>
      <c r="AC23" s="171"/>
    </row>
    <row r="24" spans="2:29" ht="12.9" customHeight="1" x14ac:dyDescent="0.2">
      <c r="B24" s="1504"/>
      <c r="C24" s="1588" t="s">
        <v>222</v>
      </c>
      <c r="D24" s="342">
        <v>25</v>
      </c>
      <c r="E24" s="47">
        <f>F24+G24</f>
        <v>110</v>
      </c>
      <c r="F24" s="47">
        <f>I24+L24</f>
        <v>105</v>
      </c>
      <c r="G24" s="176">
        <f>J24+M24</f>
        <v>5</v>
      </c>
      <c r="H24" s="186">
        <f t="shared" ref="H24" si="3">SUM(I24:J24)</f>
        <v>38</v>
      </c>
      <c r="I24" s="110">
        <v>37</v>
      </c>
      <c r="J24" s="187">
        <v>1</v>
      </c>
      <c r="K24" s="196">
        <f>L24+M24</f>
        <v>72</v>
      </c>
      <c r="L24" s="110">
        <f>O24+AA24+X24</f>
        <v>68</v>
      </c>
      <c r="M24" s="113">
        <f>P24+AB24+Y24</f>
        <v>4</v>
      </c>
      <c r="N24" s="109">
        <f>O24+P24</f>
        <v>69</v>
      </c>
      <c r="O24" s="110">
        <f>R24+U24</f>
        <v>66</v>
      </c>
      <c r="P24" s="111">
        <f>S24+V24</f>
        <v>3</v>
      </c>
      <c r="Q24" s="110">
        <f t="shared" ref="Q24" si="4">R24+S24</f>
        <v>22</v>
      </c>
      <c r="R24" s="110">
        <v>21</v>
      </c>
      <c r="S24" s="110">
        <v>1</v>
      </c>
      <c r="T24" s="110">
        <f>SUM(U24:V24)</f>
        <v>47</v>
      </c>
      <c r="U24" s="110">
        <v>45</v>
      </c>
      <c r="V24" s="224">
        <v>2</v>
      </c>
      <c r="W24" s="109">
        <f t="shared" ref="W24" si="5">SUM(X24:Y24)</f>
        <v>0</v>
      </c>
      <c r="X24" s="47">
        <v>0</v>
      </c>
      <c r="Y24" s="292">
        <v>0</v>
      </c>
      <c r="Z24" s="299">
        <f t="shared" ref="Z24" si="6">SUM(AA24:AB24)</f>
        <v>3</v>
      </c>
      <c r="AA24" s="47">
        <v>2</v>
      </c>
      <c r="AB24" s="292">
        <v>1</v>
      </c>
      <c r="AC24" s="170"/>
    </row>
    <row r="25" spans="2:29" ht="12.9" customHeight="1" x14ac:dyDescent="0.2">
      <c r="B25" s="1504"/>
      <c r="C25" s="1589"/>
      <c r="D25" s="468"/>
      <c r="E25" s="383"/>
      <c r="F25" s="383">
        <f>ROUND(F24/E24,3)</f>
        <v>0.95499999999999996</v>
      </c>
      <c r="G25" s="384">
        <f>ROUND(G24/E24,3)</f>
        <v>4.4999999999999998E-2</v>
      </c>
      <c r="H25" s="385">
        <f t="shared" ref="H25" si="7">ROUND(H24/E24,3)</f>
        <v>0.34499999999999997</v>
      </c>
      <c r="I25" s="386">
        <f>ROUND(I24/E24,3)</f>
        <v>0.33600000000000002</v>
      </c>
      <c r="J25" s="387">
        <f>ROUND(J24/E24,3)</f>
        <v>8.9999999999999993E-3</v>
      </c>
      <c r="K25" s="407">
        <f>ROUND(K24/E24,3)</f>
        <v>0.65500000000000003</v>
      </c>
      <c r="L25" s="386">
        <f>ROUND(L24/E24,3)</f>
        <v>0.61799999999999999</v>
      </c>
      <c r="M25" s="388">
        <f>ROUND(M24/E24,3)</f>
        <v>3.5999999999999997E-2</v>
      </c>
      <c r="N25" s="389">
        <f>ROUND(N24/E24,3)</f>
        <v>0.627</v>
      </c>
      <c r="O25" s="386">
        <f>ROUND(O24/E24,3)</f>
        <v>0.6</v>
      </c>
      <c r="P25" s="408">
        <f>ROUND(P24/E24,3)</f>
        <v>2.7E-2</v>
      </c>
      <c r="Q25" s="386">
        <f t="shared" ref="Q25" si="8">ROUND(Q24/E24,3)</f>
        <v>0.2</v>
      </c>
      <c r="R25" s="386">
        <f>ROUND(R24/E24,3)</f>
        <v>0.191</v>
      </c>
      <c r="S25" s="386">
        <f>ROUND(S24/E24,3)</f>
        <v>8.9999999999999993E-3</v>
      </c>
      <c r="T25" s="386">
        <f>ROUND(T24/E24,3)</f>
        <v>0.42699999999999999</v>
      </c>
      <c r="U25" s="386">
        <f>ROUND(U24/E24,3)</f>
        <v>0.40899999999999997</v>
      </c>
      <c r="V25" s="390">
        <f>ROUND(V24/E24,3)</f>
        <v>1.7999999999999999E-2</v>
      </c>
      <c r="W25" s="389">
        <f t="shared" ref="W25" si="9">ROUND(W24/E24,3)</f>
        <v>0</v>
      </c>
      <c r="X25" s="383">
        <f>ROUND(X24/E24,3)</f>
        <v>0</v>
      </c>
      <c r="Y25" s="409">
        <f>ROUND(Y24/E24,3)</f>
        <v>0</v>
      </c>
      <c r="Z25" s="392">
        <f>ROUND(Z24/E24,3)</f>
        <v>2.7E-2</v>
      </c>
      <c r="AA25" s="383">
        <f>ROUND(AA24/E24,3)</f>
        <v>1.7999999999999999E-2</v>
      </c>
      <c r="AB25" s="409">
        <f>ROUND(AB24/E24,3)</f>
        <v>8.9999999999999993E-3</v>
      </c>
      <c r="AC25" s="171"/>
    </row>
    <row r="26" spans="2:29" ht="12.9" customHeight="1" x14ac:dyDescent="0.2">
      <c r="B26" s="1504"/>
      <c r="C26" s="1590"/>
      <c r="D26" s="477"/>
      <c r="E26" s="440"/>
      <c r="F26" s="411">
        <f>ROUND(F24/F24,3)</f>
        <v>1</v>
      </c>
      <c r="G26" s="412">
        <f>ROUND(G24/G24,3)</f>
        <v>1</v>
      </c>
      <c r="H26" s="413"/>
      <c r="I26" s="414">
        <f>ROUND(I24/F24,3)</f>
        <v>0.35199999999999998</v>
      </c>
      <c r="J26" s="415">
        <f>ROUND(J24/G24,3)</f>
        <v>0.2</v>
      </c>
      <c r="K26" s="416"/>
      <c r="L26" s="414">
        <f>ROUND(L24/F24,3)</f>
        <v>0.64800000000000002</v>
      </c>
      <c r="M26" s="417">
        <f>ROUND(M24/G24,3)</f>
        <v>0.8</v>
      </c>
      <c r="N26" s="418"/>
      <c r="O26" s="414">
        <f>ROUND(O24/F24,3)</f>
        <v>0.629</v>
      </c>
      <c r="P26" s="419">
        <f>ROUND(P24/G24,3)</f>
        <v>0.6</v>
      </c>
      <c r="Q26" s="420"/>
      <c r="R26" s="414">
        <f>ROUND(R24/F24,3)</f>
        <v>0.2</v>
      </c>
      <c r="S26" s="414">
        <f>ROUND(S24/G24,3)</f>
        <v>0.2</v>
      </c>
      <c r="T26" s="420"/>
      <c r="U26" s="414">
        <f>ROUND(U24/F24,3)</f>
        <v>0.42899999999999999</v>
      </c>
      <c r="V26" s="421">
        <f>ROUND(V24/G24,3)</f>
        <v>0.4</v>
      </c>
      <c r="W26" s="418"/>
      <c r="X26" s="411">
        <f>ROUND(X24/F24,3)</f>
        <v>0</v>
      </c>
      <c r="Y26" s="422">
        <f>ROUND(Y24/G24,3)</f>
        <v>0</v>
      </c>
      <c r="Z26" s="423"/>
      <c r="AA26" s="411">
        <f>ROUND(AA24/F24,3)</f>
        <v>1.9E-2</v>
      </c>
      <c r="AB26" s="422">
        <f>ROUND(AB24/G24,3)</f>
        <v>0.2</v>
      </c>
      <c r="AC26" s="171"/>
    </row>
    <row r="27" spans="2:29" ht="12.9" customHeight="1" x14ac:dyDescent="0.2">
      <c r="B27" s="1504"/>
      <c r="C27" s="1591" t="s">
        <v>187</v>
      </c>
      <c r="D27" s="342">
        <v>82</v>
      </c>
      <c r="E27" s="47">
        <f>F27+G27</f>
        <v>340</v>
      </c>
      <c r="F27" s="47">
        <f>I27+L27</f>
        <v>154</v>
      </c>
      <c r="G27" s="176">
        <f>J27+M27</f>
        <v>186</v>
      </c>
      <c r="H27" s="186">
        <f t="shared" ref="H27" si="10">SUM(I27:J27)</f>
        <v>56</v>
      </c>
      <c r="I27" s="110">
        <v>37</v>
      </c>
      <c r="J27" s="187">
        <v>19</v>
      </c>
      <c r="K27" s="196">
        <f>L27+M27</f>
        <v>284</v>
      </c>
      <c r="L27" s="110">
        <f>O27+AA27+X27</f>
        <v>117</v>
      </c>
      <c r="M27" s="113">
        <f>P27+AB27+Y27</f>
        <v>167</v>
      </c>
      <c r="N27" s="109">
        <f>O27+P27</f>
        <v>183</v>
      </c>
      <c r="O27" s="110">
        <f>R27+U27</f>
        <v>79</v>
      </c>
      <c r="P27" s="111">
        <f>S27+V27</f>
        <v>104</v>
      </c>
      <c r="Q27" s="110">
        <f t="shared" ref="Q27" si="11">R27+S27</f>
        <v>68</v>
      </c>
      <c r="R27" s="110">
        <v>34</v>
      </c>
      <c r="S27" s="110">
        <v>34</v>
      </c>
      <c r="T27" s="110">
        <f>SUM(U27:V27)</f>
        <v>115</v>
      </c>
      <c r="U27" s="110">
        <v>45</v>
      </c>
      <c r="V27" s="224">
        <v>70</v>
      </c>
      <c r="W27" s="109">
        <f t="shared" ref="W27" si="12">SUM(X27:Y27)</f>
        <v>11</v>
      </c>
      <c r="X27" s="47">
        <v>11</v>
      </c>
      <c r="Y27" s="292">
        <v>0</v>
      </c>
      <c r="Z27" s="299">
        <f t="shared" ref="Z27" si="13">SUM(AA27:AB27)</f>
        <v>90</v>
      </c>
      <c r="AA27" s="47">
        <v>27</v>
      </c>
      <c r="AB27" s="292">
        <v>63</v>
      </c>
      <c r="AC27" s="170"/>
    </row>
    <row r="28" spans="2:29" ht="12.9" customHeight="1" x14ac:dyDescent="0.2">
      <c r="B28" s="1504"/>
      <c r="C28" s="1551"/>
      <c r="D28" s="468"/>
      <c r="E28" s="383"/>
      <c r="F28" s="383">
        <f>ROUND(F27/E27,3)</f>
        <v>0.45300000000000001</v>
      </c>
      <c r="G28" s="384">
        <f>ROUND(G27/E27,3)</f>
        <v>0.54700000000000004</v>
      </c>
      <c r="H28" s="385">
        <f t="shared" ref="H28" si="14">ROUND(H27/E27,3)</f>
        <v>0.16500000000000001</v>
      </c>
      <c r="I28" s="386">
        <f>ROUND(I27/E27,3)</f>
        <v>0.109</v>
      </c>
      <c r="J28" s="387">
        <f>ROUND(J27/E27,3)</f>
        <v>5.6000000000000001E-2</v>
      </c>
      <c r="K28" s="407">
        <f>ROUND(K27/E27,3)</f>
        <v>0.83499999999999996</v>
      </c>
      <c r="L28" s="386">
        <f>ROUND(L27/E27,3)</f>
        <v>0.34399999999999997</v>
      </c>
      <c r="M28" s="388">
        <f>ROUND(M27/E27,3)</f>
        <v>0.49099999999999999</v>
      </c>
      <c r="N28" s="389">
        <f>ROUND(N27/E27,3)</f>
        <v>0.53800000000000003</v>
      </c>
      <c r="O28" s="386">
        <f>ROUND(O27/E27,3)</f>
        <v>0.23200000000000001</v>
      </c>
      <c r="P28" s="408">
        <f>ROUND(P27/E27,3)</f>
        <v>0.30599999999999999</v>
      </c>
      <c r="Q28" s="386">
        <f t="shared" ref="Q28" si="15">ROUND(Q27/E27,3)</f>
        <v>0.2</v>
      </c>
      <c r="R28" s="386">
        <f>ROUND(R27/E27,3)</f>
        <v>0.1</v>
      </c>
      <c r="S28" s="386">
        <f>ROUND(S27/E27,3)</f>
        <v>0.1</v>
      </c>
      <c r="T28" s="386">
        <f>ROUND(T27/E27,3)</f>
        <v>0.33800000000000002</v>
      </c>
      <c r="U28" s="386">
        <f>ROUND(U27/E27,3)</f>
        <v>0.13200000000000001</v>
      </c>
      <c r="V28" s="390">
        <f>ROUND(V27/E27,3)</f>
        <v>0.20599999999999999</v>
      </c>
      <c r="W28" s="389">
        <f t="shared" ref="W28" si="16">ROUND(W27/E27,3)</f>
        <v>3.2000000000000001E-2</v>
      </c>
      <c r="X28" s="383">
        <f>ROUND(X27/E27,3)</f>
        <v>3.2000000000000001E-2</v>
      </c>
      <c r="Y28" s="409">
        <f>ROUND(Y27/E27,3)</f>
        <v>0</v>
      </c>
      <c r="Z28" s="392">
        <f t="shared" ref="Z28" si="17">ROUND(Z27/E27,3)</f>
        <v>0.26500000000000001</v>
      </c>
      <c r="AA28" s="383">
        <f>ROUND(AA27/E27,3)</f>
        <v>7.9000000000000001E-2</v>
      </c>
      <c r="AB28" s="409">
        <f>ROUND(AB27/E27,3)</f>
        <v>0.185</v>
      </c>
      <c r="AC28" s="171"/>
    </row>
    <row r="29" spans="2:29" ht="12.9" customHeight="1" x14ac:dyDescent="0.2">
      <c r="B29" s="1504"/>
      <c r="C29" s="1592"/>
      <c r="D29" s="477"/>
      <c r="E29" s="440"/>
      <c r="F29" s="411">
        <f>ROUND(F27/F27,3)</f>
        <v>1</v>
      </c>
      <c r="G29" s="412">
        <f>ROUND(G27/G27,3)</f>
        <v>1</v>
      </c>
      <c r="H29" s="413"/>
      <c r="I29" s="414">
        <f>ROUND(I27/F27,3)</f>
        <v>0.24</v>
      </c>
      <c r="J29" s="415">
        <f>ROUND(J27/G27,3)</f>
        <v>0.10199999999999999</v>
      </c>
      <c r="K29" s="416"/>
      <c r="L29" s="414">
        <f>ROUND(L27/F27,3)</f>
        <v>0.76</v>
      </c>
      <c r="M29" s="417">
        <f>ROUND(M27/G27,3)</f>
        <v>0.89800000000000002</v>
      </c>
      <c r="N29" s="418"/>
      <c r="O29" s="414">
        <f>ROUND(O27/F27,3)</f>
        <v>0.51300000000000001</v>
      </c>
      <c r="P29" s="419">
        <f>ROUND(P27/G27,3)</f>
        <v>0.55900000000000005</v>
      </c>
      <c r="Q29" s="420"/>
      <c r="R29" s="414">
        <f>ROUND(R27/F27,3)</f>
        <v>0.221</v>
      </c>
      <c r="S29" s="414">
        <f>ROUND(S27/G27,3)</f>
        <v>0.183</v>
      </c>
      <c r="T29" s="420"/>
      <c r="U29" s="414">
        <f>ROUND(U27/F27,3)</f>
        <v>0.29199999999999998</v>
      </c>
      <c r="V29" s="421">
        <f>ROUND(V27/G27,3)</f>
        <v>0.376</v>
      </c>
      <c r="W29" s="418"/>
      <c r="X29" s="411">
        <f>ROUND(X27/F27,3)</f>
        <v>7.0999999999999994E-2</v>
      </c>
      <c r="Y29" s="422">
        <f>ROUND(Y27/G27,3)</f>
        <v>0</v>
      </c>
      <c r="Z29" s="423"/>
      <c r="AA29" s="411">
        <f>ROUND(AA27/F27,3)</f>
        <v>0.17499999999999999</v>
      </c>
      <c r="AB29" s="422">
        <f>ROUND(AB27/G27,3)</f>
        <v>0.33900000000000002</v>
      </c>
      <c r="AC29" s="171"/>
    </row>
    <row r="30" spans="2:29" ht="12.9" customHeight="1" x14ac:dyDescent="0.2">
      <c r="B30" s="1504"/>
      <c r="C30" s="1514" t="s">
        <v>188</v>
      </c>
      <c r="D30" s="342">
        <v>8</v>
      </c>
      <c r="E30" s="47">
        <f>F30+G30</f>
        <v>4</v>
      </c>
      <c r="F30" s="47">
        <f>I30+L30</f>
        <v>4</v>
      </c>
      <c r="G30" s="176">
        <f>J30+M30</f>
        <v>0</v>
      </c>
      <c r="H30" s="186">
        <f t="shared" ref="H30" si="18">SUM(I30:J30)</f>
        <v>2</v>
      </c>
      <c r="I30" s="110">
        <v>2</v>
      </c>
      <c r="J30" s="187">
        <v>0</v>
      </c>
      <c r="K30" s="196">
        <f>L30+M30</f>
        <v>2</v>
      </c>
      <c r="L30" s="110">
        <f>O30+AA30+X30</f>
        <v>2</v>
      </c>
      <c r="M30" s="113">
        <f>P30+AB30+Y30</f>
        <v>0</v>
      </c>
      <c r="N30" s="109">
        <f>O30+P30</f>
        <v>0</v>
      </c>
      <c r="O30" s="110">
        <f>R30+U30</f>
        <v>0</v>
      </c>
      <c r="P30" s="111">
        <f>S30+V30</f>
        <v>0</v>
      </c>
      <c r="Q30" s="110">
        <f t="shared" ref="Q30" si="19">R30+S30</f>
        <v>0</v>
      </c>
      <c r="R30" s="110">
        <v>0</v>
      </c>
      <c r="S30" s="110">
        <v>0</v>
      </c>
      <c r="T30" s="110">
        <f>SUM(U30:V30)</f>
        <v>0</v>
      </c>
      <c r="U30" s="110">
        <v>0</v>
      </c>
      <c r="V30" s="224">
        <v>0</v>
      </c>
      <c r="W30" s="109">
        <f t="shared" ref="W30" si="20">SUM(X30:Y30)</f>
        <v>0</v>
      </c>
      <c r="X30" s="47">
        <v>0</v>
      </c>
      <c r="Y30" s="292">
        <v>0</v>
      </c>
      <c r="Z30" s="299">
        <f t="shared" ref="Z30" si="21">SUM(AA30:AB30)</f>
        <v>2</v>
      </c>
      <c r="AA30" s="47">
        <v>2</v>
      </c>
      <c r="AB30" s="292">
        <v>0</v>
      </c>
      <c r="AC30" s="170"/>
    </row>
    <row r="31" spans="2:29" ht="12.9" customHeight="1" x14ac:dyDescent="0.2">
      <c r="B31" s="1504"/>
      <c r="C31" s="1587"/>
      <c r="D31" s="468"/>
      <c r="E31" s="383"/>
      <c r="F31" s="383">
        <f>ROUND(F30/E30,3)</f>
        <v>1</v>
      </c>
      <c r="G31" s="384">
        <f>ROUND(G30/E30,3)</f>
        <v>0</v>
      </c>
      <c r="H31" s="385">
        <f t="shared" ref="H31:H52" si="22">ROUND(H30/E30,3)</f>
        <v>0.5</v>
      </c>
      <c r="I31" s="386">
        <f>ROUND(I30/E30,3)</f>
        <v>0.5</v>
      </c>
      <c r="J31" s="387">
        <f>ROUND(J30/E30,3)</f>
        <v>0</v>
      </c>
      <c r="K31" s="407">
        <f>ROUND(K30/E30,3)</f>
        <v>0.5</v>
      </c>
      <c r="L31" s="386">
        <f>ROUND(L30/E30,3)</f>
        <v>0.5</v>
      </c>
      <c r="M31" s="388">
        <f>ROUND(M30/E30,3)</f>
        <v>0</v>
      </c>
      <c r="N31" s="389">
        <f>ROUND(N30/E30,3)</f>
        <v>0</v>
      </c>
      <c r="O31" s="386">
        <f>ROUND(O30/E30,3)</f>
        <v>0</v>
      </c>
      <c r="P31" s="408">
        <f>ROUND(P30/E30,3)</f>
        <v>0</v>
      </c>
      <c r="Q31" s="386">
        <f t="shared" ref="Q31" si="23">ROUND(Q30/E30,3)</f>
        <v>0</v>
      </c>
      <c r="R31" s="386">
        <f>ROUND(R30/E30,3)</f>
        <v>0</v>
      </c>
      <c r="S31" s="386">
        <f>ROUND(S30/E30,3)</f>
        <v>0</v>
      </c>
      <c r="T31" s="386">
        <f>ROUND(T30/E30,3)</f>
        <v>0</v>
      </c>
      <c r="U31" s="386">
        <f>ROUND(U30/E30,3)</f>
        <v>0</v>
      </c>
      <c r="V31" s="390">
        <f>ROUND(V30/E30,3)</f>
        <v>0</v>
      </c>
      <c r="W31" s="389">
        <f t="shared" ref="W31" si="24">ROUND(W30/E30,3)</f>
        <v>0</v>
      </c>
      <c r="X31" s="383">
        <f>ROUND(X30/E30,3)</f>
        <v>0</v>
      </c>
      <c r="Y31" s="409">
        <f>ROUND(Y30/E30,3)</f>
        <v>0</v>
      </c>
      <c r="Z31" s="392">
        <f t="shared" ref="Z31" si="25">ROUND(Z30/E30,3)</f>
        <v>0.5</v>
      </c>
      <c r="AA31" s="383">
        <f>ROUND(AA30/E30,3)</f>
        <v>0.5</v>
      </c>
      <c r="AB31" s="409">
        <f>ROUND(AB30/E30,3)</f>
        <v>0</v>
      </c>
      <c r="AC31" s="171"/>
    </row>
    <row r="32" spans="2:29" ht="12.9" customHeight="1" x14ac:dyDescent="0.2">
      <c r="B32" s="1504"/>
      <c r="C32" s="1512"/>
      <c r="D32" s="477"/>
      <c r="E32" s="440"/>
      <c r="F32" s="411">
        <f>ROUND(F30/F30,3)</f>
        <v>1</v>
      </c>
      <c r="G32" s="412">
        <v>0</v>
      </c>
      <c r="H32" s="413"/>
      <c r="I32" s="414">
        <f>ROUND(I30/F30,3)</f>
        <v>0.5</v>
      </c>
      <c r="J32" s="415">
        <v>0</v>
      </c>
      <c r="K32" s="416"/>
      <c r="L32" s="414">
        <f>ROUND(L30/F30,3)</f>
        <v>0.5</v>
      </c>
      <c r="M32" s="417">
        <v>0</v>
      </c>
      <c r="N32" s="418"/>
      <c r="O32" s="414">
        <f>ROUND(O30/F30,3)</f>
        <v>0</v>
      </c>
      <c r="P32" s="419">
        <v>0</v>
      </c>
      <c r="Q32" s="420"/>
      <c r="R32" s="414">
        <f>ROUND(R30/F30,3)</f>
        <v>0</v>
      </c>
      <c r="S32" s="414">
        <v>0</v>
      </c>
      <c r="T32" s="420"/>
      <c r="U32" s="414">
        <f>ROUND(U30/F30,3)</f>
        <v>0</v>
      </c>
      <c r="V32" s="421">
        <v>0</v>
      </c>
      <c r="W32" s="418"/>
      <c r="X32" s="411">
        <f>ROUND(X30/F30,3)</f>
        <v>0</v>
      </c>
      <c r="Y32" s="422">
        <v>0</v>
      </c>
      <c r="Z32" s="423"/>
      <c r="AA32" s="411">
        <f>ROUND(AA30/F30,3)</f>
        <v>0.5</v>
      </c>
      <c r="AB32" s="422">
        <v>0</v>
      </c>
      <c r="AC32" s="171"/>
    </row>
    <row r="33" spans="2:29" ht="12.9" customHeight="1" x14ac:dyDescent="0.2">
      <c r="B33" s="1504"/>
      <c r="C33" s="1587" t="s">
        <v>189</v>
      </c>
      <c r="D33" s="342">
        <v>176</v>
      </c>
      <c r="E33" s="47">
        <f>F33+G33</f>
        <v>1347</v>
      </c>
      <c r="F33" s="47">
        <f>I33+L33</f>
        <v>580</v>
      </c>
      <c r="G33" s="176">
        <f>J33+M33</f>
        <v>767</v>
      </c>
      <c r="H33" s="186">
        <f>SUM(I33:J33)</f>
        <v>226</v>
      </c>
      <c r="I33" s="110">
        <v>126</v>
      </c>
      <c r="J33" s="187">
        <v>100</v>
      </c>
      <c r="K33" s="196">
        <f>L33+M33</f>
        <v>1121</v>
      </c>
      <c r="L33" s="110">
        <f>O33+AA33+X33</f>
        <v>454</v>
      </c>
      <c r="M33" s="113">
        <f>P33+AB33+Y33</f>
        <v>667</v>
      </c>
      <c r="N33" s="109">
        <f>O33+P33</f>
        <v>1028</v>
      </c>
      <c r="O33" s="110">
        <f>R33+U33</f>
        <v>407</v>
      </c>
      <c r="P33" s="111">
        <f>S33+V33</f>
        <v>621</v>
      </c>
      <c r="Q33" s="110">
        <f t="shared" ref="Q33" si="26">R33+S33</f>
        <v>245</v>
      </c>
      <c r="R33" s="110">
        <v>130</v>
      </c>
      <c r="S33" s="110">
        <v>115</v>
      </c>
      <c r="T33" s="110">
        <f>SUM(U33:V33)</f>
        <v>783</v>
      </c>
      <c r="U33" s="110">
        <v>277</v>
      </c>
      <c r="V33" s="224">
        <v>506</v>
      </c>
      <c r="W33" s="109">
        <f t="shared" ref="W33" si="27">SUM(X33:Y33)</f>
        <v>9</v>
      </c>
      <c r="X33" s="47">
        <v>2</v>
      </c>
      <c r="Y33" s="292">
        <v>7</v>
      </c>
      <c r="Z33" s="299">
        <f t="shared" ref="Z33" si="28">SUM(AA33:AB33)</f>
        <v>84</v>
      </c>
      <c r="AA33" s="47">
        <v>45</v>
      </c>
      <c r="AB33" s="292">
        <v>39</v>
      </c>
      <c r="AC33" s="170"/>
    </row>
    <row r="34" spans="2:29" ht="12.9" customHeight="1" x14ac:dyDescent="0.2">
      <c r="B34" s="1504"/>
      <c r="C34" s="1587"/>
      <c r="D34" s="468"/>
      <c r="E34" s="383"/>
      <c r="F34" s="383">
        <f>ROUND(F33/E33,3)</f>
        <v>0.43099999999999999</v>
      </c>
      <c r="G34" s="384">
        <f>ROUND(G33/E33,3)</f>
        <v>0.56899999999999995</v>
      </c>
      <c r="H34" s="385">
        <f t="shared" ref="H34" si="29">ROUND(H33/E33,3)</f>
        <v>0.16800000000000001</v>
      </c>
      <c r="I34" s="386">
        <f>ROUND(I33/E33,3)</f>
        <v>9.4E-2</v>
      </c>
      <c r="J34" s="387">
        <f>ROUND(J33/E33,3)</f>
        <v>7.3999999999999996E-2</v>
      </c>
      <c r="K34" s="407">
        <f>ROUND(K33/E33,3)</f>
        <v>0.83199999999999996</v>
      </c>
      <c r="L34" s="386">
        <f>ROUND(L33/E33,3)</f>
        <v>0.33700000000000002</v>
      </c>
      <c r="M34" s="388">
        <f>ROUND(M33/E33,3)</f>
        <v>0.495</v>
      </c>
      <c r="N34" s="389">
        <f>ROUND(N33/E33,3)</f>
        <v>0.76300000000000001</v>
      </c>
      <c r="O34" s="386">
        <f>ROUND(O33/E33,3)</f>
        <v>0.30199999999999999</v>
      </c>
      <c r="P34" s="408">
        <f>ROUND(P33/E33,3)</f>
        <v>0.46100000000000002</v>
      </c>
      <c r="Q34" s="386">
        <f t="shared" ref="Q34" si="30">ROUND(Q33/E33,3)</f>
        <v>0.182</v>
      </c>
      <c r="R34" s="386">
        <f>ROUND(R33/E33,3)</f>
        <v>9.7000000000000003E-2</v>
      </c>
      <c r="S34" s="386">
        <f>ROUND(S33/E33,3)</f>
        <v>8.5000000000000006E-2</v>
      </c>
      <c r="T34" s="386">
        <f>ROUND(T33/E33,3)</f>
        <v>0.58099999999999996</v>
      </c>
      <c r="U34" s="386">
        <f>ROUND(U33/E33,3)</f>
        <v>0.20599999999999999</v>
      </c>
      <c r="V34" s="390">
        <f>ROUND(V33/E33,3)</f>
        <v>0.376</v>
      </c>
      <c r="W34" s="389">
        <f t="shared" ref="W34" si="31">ROUND(W33/E33,3)</f>
        <v>7.0000000000000001E-3</v>
      </c>
      <c r="X34" s="383">
        <f>ROUND(X33/E33,3)</f>
        <v>1E-3</v>
      </c>
      <c r="Y34" s="409">
        <f>ROUND(Y33/E33,3)</f>
        <v>5.0000000000000001E-3</v>
      </c>
      <c r="Z34" s="392">
        <f t="shared" ref="Z34" si="32">ROUND(Z33/E33,3)</f>
        <v>6.2E-2</v>
      </c>
      <c r="AA34" s="383">
        <f>ROUND(AA33/E33,3)</f>
        <v>3.3000000000000002E-2</v>
      </c>
      <c r="AB34" s="409">
        <f>ROUND(AB33/E33,3)</f>
        <v>2.9000000000000001E-2</v>
      </c>
      <c r="AC34" s="171"/>
    </row>
    <row r="35" spans="2:29" ht="12.9" customHeight="1" thickBot="1" x14ac:dyDescent="0.25">
      <c r="B35" s="1505"/>
      <c r="C35" s="1587"/>
      <c r="D35" s="478"/>
      <c r="E35" s="440"/>
      <c r="F35" s="411">
        <f>ROUND(F33/F33,3)</f>
        <v>1</v>
      </c>
      <c r="G35" s="412">
        <f>ROUND(G33/G33,3)</f>
        <v>1</v>
      </c>
      <c r="H35" s="428"/>
      <c r="I35" s="414">
        <f>ROUND(I33/F33,3)</f>
        <v>0.217</v>
      </c>
      <c r="J35" s="415">
        <f>ROUND(J33/G33,3)</f>
        <v>0.13</v>
      </c>
      <c r="K35" s="416"/>
      <c r="L35" s="425">
        <f>ROUND(L33/F33,3)</f>
        <v>0.78300000000000003</v>
      </c>
      <c r="M35" s="417">
        <f>ROUND(M33/G33,3)</f>
        <v>0.87</v>
      </c>
      <c r="N35" s="418"/>
      <c r="O35" s="414">
        <f>ROUND(O33/F33,3)</f>
        <v>0.70199999999999996</v>
      </c>
      <c r="P35" s="419">
        <f>ROUND(P33/G33,3)</f>
        <v>0.81</v>
      </c>
      <c r="Q35" s="434"/>
      <c r="R35" s="414">
        <f>ROUND(R33/F33,3)</f>
        <v>0.224</v>
      </c>
      <c r="S35" s="414">
        <f>ROUND(S33/G33,3)</f>
        <v>0.15</v>
      </c>
      <c r="T35" s="420"/>
      <c r="U35" s="414">
        <f>ROUND(U33/F33,3)</f>
        <v>0.47799999999999998</v>
      </c>
      <c r="V35" s="421">
        <f>ROUND(V33/G33,3)</f>
        <v>0.66</v>
      </c>
      <c r="W35" s="418"/>
      <c r="X35" s="411">
        <f>ROUND(X33/F33,3)</f>
        <v>3.0000000000000001E-3</v>
      </c>
      <c r="Y35" s="422">
        <f>ROUND(Y33/G33,3)</f>
        <v>8.9999999999999993E-3</v>
      </c>
      <c r="Z35" s="423"/>
      <c r="AA35" s="411">
        <f>ROUND(AA33/F33,3)</f>
        <v>7.8E-2</v>
      </c>
      <c r="AB35" s="422">
        <f>ROUND(AB33/G33,3)</f>
        <v>5.0999999999999997E-2</v>
      </c>
      <c r="AC35" s="171"/>
    </row>
    <row r="36" spans="2:29" ht="12.9" customHeight="1" thickTop="1" x14ac:dyDescent="0.2">
      <c r="B36" s="1503" t="s">
        <v>190</v>
      </c>
      <c r="C36" s="1511" t="s">
        <v>191</v>
      </c>
      <c r="D36" s="342">
        <v>106</v>
      </c>
      <c r="E36" s="116">
        <f>F36+G36</f>
        <v>139</v>
      </c>
      <c r="F36" s="116">
        <f>I36+L36</f>
        <v>62</v>
      </c>
      <c r="G36" s="177">
        <f>J36+M36</f>
        <v>77</v>
      </c>
      <c r="H36" s="190">
        <f t="shared" ref="H36:H51" si="33">SUM(I36:J36)</f>
        <v>51</v>
      </c>
      <c r="I36" s="118">
        <v>25</v>
      </c>
      <c r="J36" s="189">
        <v>26</v>
      </c>
      <c r="K36" s="198">
        <f>L36+M36</f>
        <v>88</v>
      </c>
      <c r="L36" s="123">
        <f>O36+AA36+X36</f>
        <v>37</v>
      </c>
      <c r="M36" s="120">
        <f>P36+AB36+Y36</f>
        <v>51</v>
      </c>
      <c r="N36" s="117">
        <f>O36+P36</f>
        <v>70</v>
      </c>
      <c r="O36" s="118">
        <f>R36+U36</f>
        <v>25</v>
      </c>
      <c r="P36" s="119">
        <f>S36+V36</f>
        <v>45</v>
      </c>
      <c r="Q36" s="118">
        <f>R36+S36</f>
        <v>19</v>
      </c>
      <c r="R36" s="118">
        <v>5</v>
      </c>
      <c r="S36" s="118">
        <v>14</v>
      </c>
      <c r="T36" s="118">
        <f>U36+V36</f>
        <v>51</v>
      </c>
      <c r="U36" s="118">
        <v>20</v>
      </c>
      <c r="V36" s="225">
        <v>31</v>
      </c>
      <c r="W36" s="117">
        <f>SUM(X36:Y36)</f>
        <v>2</v>
      </c>
      <c r="X36" s="116">
        <v>0</v>
      </c>
      <c r="Y36" s="291">
        <v>2</v>
      </c>
      <c r="Z36" s="298">
        <f>SUM(AA36:AB36)</f>
        <v>16</v>
      </c>
      <c r="AA36" s="116">
        <v>12</v>
      </c>
      <c r="AB36" s="291">
        <v>4</v>
      </c>
      <c r="AC36" s="170"/>
    </row>
    <row r="37" spans="2:29" ht="12.9" customHeight="1" x14ac:dyDescent="0.2">
      <c r="B37" s="1504"/>
      <c r="C37" s="1512"/>
      <c r="D37" s="468"/>
      <c r="E37" s="383"/>
      <c r="F37" s="383">
        <f>ROUND(F36/E36,3)</f>
        <v>0.44600000000000001</v>
      </c>
      <c r="G37" s="384">
        <f>ROUND(G36/E36,3)</f>
        <v>0.55400000000000005</v>
      </c>
      <c r="H37" s="385">
        <f t="shared" si="22"/>
        <v>0.36699999999999999</v>
      </c>
      <c r="I37" s="386">
        <f>ROUND(I36/E36,3)</f>
        <v>0.18</v>
      </c>
      <c r="J37" s="387">
        <f>ROUND(J36/E36,3)</f>
        <v>0.187</v>
      </c>
      <c r="K37" s="407">
        <f>ROUND(K36/E36,3)</f>
        <v>0.63300000000000001</v>
      </c>
      <c r="L37" s="386">
        <f>ROUND(L36/E36,3)</f>
        <v>0.26600000000000001</v>
      </c>
      <c r="M37" s="388">
        <f>ROUND(M36/E36,3)</f>
        <v>0.36699999999999999</v>
      </c>
      <c r="N37" s="389">
        <f>ROUND(N36/E36,3)</f>
        <v>0.504</v>
      </c>
      <c r="O37" s="386">
        <f>ROUND(O36/E36,3)</f>
        <v>0.18</v>
      </c>
      <c r="P37" s="408">
        <f>ROUND(P36/E36,3)</f>
        <v>0.32400000000000001</v>
      </c>
      <c r="Q37" s="386">
        <f>ROUND(Q36/E36,3)</f>
        <v>0.13700000000000001</v>
      </c>
      <c r="R37" s="386">
        <f>ROUND(R36/E36,3)</f>
        <v>3.5999999999999997E-2</v>
      </c>
      <c r="S37" s="386">
        <f>ROUND(S36/E36,3)</f>
        <v>0.10100000000000001</v>
      </c>
      <c r="T37" s="386">
        <f>ROUND(T36/E36,3)</f>
        <v>0.36699999999999999</v>
      </c>
      <c r="U37" s="386">
        <f>ROUND(U36/E36,3)</f>
        <v>0.14399999999999999</v>
      </c>
      <c r="V37" s="390">
        <f>ROUND(V36/E36,3)</f>
        <v>0.223</v>
      </c>
      <c r="W37" s="389">
        <f>ROUND(W36/E36,3)</f>
        <v>1.4E-2</v>
      </c>
      <c r="X37" s="383">
        <f>ROUND(X36/E36,3)</f>
        <v>0</v>
      </c>
      <c r="Y37" s="409">
        <f>ROUND(Y36/E36,3)</f>
        <v>1.4E-2</v>
      </c>
      <c r="Z37" s="392">
        <f>ROUND(Z36/E36,3)</f>
        <v>0.115</v>
      </c>
      <c r="AA37" s="383">
        <f>ROUND(AA36/E36,3)</f>
        <v>8.5999999999999993E-2</v>
      </c>
      <c r="AB37" s="409">
        <f>ROUND(AB36/E36,3)</f>
        <v>2.9000000000000001E-2</v>
      </c>
      <c r="AC37" s="171"/>
    </row>
    <row r="38" spans="2:29" ht="12.9" customHeight="1" x14ac:dyDescent="0.2">
      <c r="B38" s="1504"/>
      <c r="C38" s="1513"/>
      <c r="D38" s="477"/>
      <c r="E38" s="440"/>
      <c r="F38" s="411">
        <f>ROUND(F36/F36,3)</f>
        <v>1</v>
      </c>
      <c r="G38" s="412">
        <f>ROUND(G36/G36,3)</f>
        <v>1</v>
      </c>
      <c r="H38" s="413"/>
      <c r="I38" s="414">
        <f>ROUND(I36/F36,3)</f>
        <v>0.40300000000000002</v>
      </c>
      <c r="J38" s="415">
        <f>ROUND(J36/G36,3)</f>
        <v>0.33800000000000002</v>
      </c>
      <c r="K38" s="416"/>
      <c r="L38" s="414">
        <f>ROUND(L36/F36,3)</f>
        <v>0.59699999999999998</v>
      </c>
      <c r="M38" s="421">
        <f>ROUND(M36/G36,3)</f>
        <v>0.66200000000000003</v>
      </c>
      <c r="N38" s="418"/>
      <c r="O38" s="414">
        <f>ROUND(O36/F36,3)</f>
        <v>0.40300000000000002</v>
      </c>
      <c r="P38" s="419">
        <f>ROUND(P36/G36,3)</f>
        <v>0.58399999999999996</v>
      </c>
      <c r="Q38" s="420"/>
      <c r="R38" s="414">
        <f>ROUND(R36/F36,3)</f>
        <v>8.1000000000000003E-2</v>
      </c>
      <c r="S38" s="414">
        <f>ROUND(S36/G36,3)</f>
        <v>0.182</v>
      </c>
      <c r="T38" s="420"/>
      <c r="U38" s="414">
        <f>ROUND(U36/F36,3)</f>
        <v>0.32300000000000001</v>
      </c>
      <c r="V38" s="421">
        <f>ROUND(V36/G36,3)</f>
        <v>0.40300000000000002</v>
      </c>
      <c r="W38" s="418"/>
      <c r="X38" s="411">
        <f>ROUND(X36/F36,3)</f>
        <v>0</v>
      </c>
      <c r="Y38" s="422">
        <f>ROUND(Y36/G36,3)</f>
        <v>2.5999999999999999E-2</v>
      </c>
      <c r="Z38" s="423"/>
      <c r="AA38" s="411">
        <f>ROUND(AA36/F36,3)</f>
        <v>0.19400000000000001</v>
      </c>
      <c r="AB38" s="422">
        <f>ROUND(AB36/G36,3)</f>
        <v>5.1999999999999998E-2</v>
      </c>
      <c r="AC38" s="171"/>
    </row>
    <row r="39" spans="2:29" ht="12.9" customHeight="1" x14ac:dyDescent="0.2">
      <c r="B39" s="1504"/>
      <c r="C39" s="1513" t="s">
        <v>192</v>
      </c>
      <c r="D39" s="342">
        <v>171</v>
      </c>
      <c r="E39" s="47">
        <f>F39+G39</f>
        <v>403</v>
      </c>
      <c r="F39" s="47">
        <f>I39+L39</f>
        <v>249</v>
      </c>
      <c r="G39" s="176">
        <f>J39+M39</f>
        <v>154</v>
      </c>
      <c r="H39" s="186">
        <f t="shared" si="33"/>
        <v>157</v>
      </c>
      <c r="I39" s="110">
        <v>119</v>
      </c>
      <c r="J39" s="187">
        <v>38</v>
      </c>
      <c r="K39" s="196">
        <f>L39+M39</f>
        <v>246</v>
      </c>
      <c r="L39" s="110">
        <f>O39+AA39+X39</f>
        <v>130</v>
      </c>
      <c r="M39" s="124">
        <f>P39+AB39+Y39</f>
        <v>116</v>
      </c>
      <c r="N39" s="109">
        <f>O39+P39</f>
        <v>191</v>
      </c>
      <c r="O39" s="110">
        <f>R39+U39</f>
        <v>91</v>
      </c>
      <c r="P39" s="111">
        <f>S39+V39</f>
        <v>100</v>
      </c>
      <c r="Q39" s="110">
        <f t="shared" ref="Q39" si="34">R39+S39</f>
        <v>22</v>
      </c>
      <c r="R39" s="110">
        <v>15</v>
      </c>
      <c r="S39" s="110">
        <v>7</v>
      </c>
      <c r="T39" s="110">
        <f t="shared" ref="T39" si="35">U39+V39</f>
        <v>169</v>
      </c>
      <c r="U39" s="110">
        <v>76</v>
      </c>
      <c r="V39" s="224">
        <v>93</v>
      </c>
      <c r="W39" s="109">
        <f>SUM(X39:Y39)</f>
        <v>2</v>
      </c>
      <c r="X39" s="47">
        <v>0</v>
      </c>
      <c r="Y39" s="292">
        <v>2</v>
      </c>
      <c r="Z39" s="299">
        <f>SUM(AA39:AB39)</f>
        <v>53</v>
      </c>
      <c r="AA39" s="47">
        <v>39</v>
      </c>
      <c r="AB39" s="292">
        <v>14</v>
      </c>
      <c r="AC39" s="170"/>
    </row>
    <row r="40" spans="2:29" ht="12.9" customHeight="1" x14ac:dyDescent="0.2">
      <c r="B40" s="1504"/>
      <c r="C40" s="1513"/>
      <c r="D40" s="468"/>
      <c r="E40" s="383"/>
      <c r="F40" s="383">
        <f>ROUND(F39/E39,3)</f>
        <v>0.61799999999999999</v>
      </c>
      <c r="G40" s="384">
        <f>ROUND(G39/E39,3)</f>
        <v>0.38200000000000001</v>
      </c>
      <c r="H40" s="385">
        <f t="shared" si="22"/>
        <v>0.39</v>
      </c>
      <c r="I40" s="386">
        <f>ROUND(I39/E39,3)</f>
        <v>0.29499999999999998</v>
      </c>
      <c r="J40" s="387">
        <f>ROUND(J39/E39,3)</f>
        <v>9.4E-2</v>
      </c>
      <c r="K40" s="407">
        <f>ROUND(K39/E39,3)</f>
        <v>0.61</v>
      </c>
      <c r="L40" s="386">
        <f>ROUND(L39/E39,3)</f>
        <v>0.32300000000000001</v>
      </c>
      <c r="M40" s="388">
        <f>ROUND(M39/E39,3)</f>
        <v>0.28799999999999998</v>
      </c>
      <c r="N40" s="389">
        <f>ROUND(N39/E39,3)</f>
        <v>0.47399999999999998</v>
      </c>
      <c r="O40" s="386">
        <f>ROUND(O39/E39,3)</f>
        <v>0.22600000000000001</v>
      </c>
      <c r="P40" s="408">
        <f>ROUND(P39/E39,3)</f>
        <v>0.248</v>
      </c>
      <c r="Q40" s="386">
        <f t="shared" ref="Q40" si="36">ROUND(Q39/E39,3)</f>
        <v>5.5E-2</v>
      </c>
      <c r="R40" s="386">
        <f>ROUND(R39/E39,3)</f>
        <v>3.6999999999999998E-2</v>
      </c>
      <c r="S40" s="386">
        <f>ROUND(S39/E39,3)</f>
        <v>1.7000000000000001E-2</v>
      </c>
      <c r="T40" s="386">
        <f>ROUND(T39/E39,3)</f>
        <v>0.41899999999999998</v>
      </c>
      <c r="U40" s="386">
        <f>ROUND(U39/E39,3)</f>
        <v>0.189</v>
      </c>
      <c r="V40" s="390">
        <f>ROUND(V39/E39,3)</f>
        <v>0.23100000000000001</v>
      </c>
      <c r="W40" s="389">
        <f>ROUND(W39/E39,3)</f>
        <v>5.0000000000000001E-3</v>
      </c>
      <c r="X40" s="383">
        <f>ROUND(X39/E39,3)</f>
        <v>0</v>
      </c>
      <c r="Y40" s="409">
        <f>ROUND(Y39/E39,3)</f>
        <v>5.0000000000000001E-3</v>
      </c>
      <c r="Z40" s="392">
        <f>ROUND(Z39/E39,3)</f>
        <v>0.13200000000000001</v>
      </c>
      <c r="AA40" s="383">
        <f>ROUND(AA39/E39,3)</f>
        <v>9.7000000000000003E-2</v>
      </c>
      <c r="AB40" s="409">
        <f>ROUND(AB39/E39,3)</f>
        <v>3.5000000000000003E-2</v>
      </c>
      <c r="AC40" s="171"/>
    </row>
    <row r="41" spans="2:29" ht="12.9" customHeight="1" x14ac:dyDescent="0.2">
      <c r="B41" s="1504"/>
      <c r="C41" s="1513"/>
      <c r="D41" s="477"/>
      <c r="E41" s="440"/>
      <c r="F41" s="411">
        <f>ROUND(F39/F39,3)</f>
        <v>1</v>
      </c>
      <c r="G41" s="412">
        <f>ROUND(G39/G39,3)</f>
        <v>1</v>
      </c>
      <c r="H41" s="413"/>
      <c r="I41" s="414">
        <f>ROUND(I39/F39,3)</f>
        <v>0.47799999999999998</v>
      </c>
      <c r="J41" s="415">
        <f>ROUND(J39/G39,3)</f>
        <v>0.247</v>
      </c>
      <c r="K41" s="416"/>
      <c r="L41" s="414">
        <f>ROUND(L39/F39,3)</f>
        <v>0.52200000000000002</v>
      </c>
      <c r="M41" s="417">
        <f>ROUND(M39/G39,3)</f>
        <v>0.753</v>
      </c>
      <c r="N41" s="418"/>
      <c r="O41" s="414">
        <f>ROUND(O39/F39,3)</f>
        <v>0.36499999999999999</v>
      </c>
      <c r="P41" s="419">
        <f>ROUND(P39/G39,3)</f>
        <v>0.64900000000000002</v>
      </c>
      <c r="Q41" s="420"/>
      <c r="R41" s="414">
        <f>ROUND(R39/F39,3)</f>
        <v>0.06</v>
      </c>
      <c r="S41" s="414">
        <f>ROUND(S39/G39,3)</f>
        <v>4.4999999999999998E-2</v>
      </c>
      <c r="T41" s="420"/>
      <c r="U41" s="414">
        <f>ROUND(U39/F39,3)</f>
        <v>0.30499999999999999</v>
      </c>
      <c r="V41" s="421">
        <f>ROUND(V39/G39,3)</f>
        <v>0.60399999999999998</v>
      </c>
      <c r="W41" s="418"/>
      <c r="X41" s="411">
        <f>ROUND(X39/F39,3)</f>
        <v>0</v>
      </c>
      <c r="Y41" s="422">
        <f>ROUND(Y39/G39,3)</f>
        <v>1.2999999999999999E-2</v>
      </c>
      <c r="Z41" s="423"/>
      <c r="AA41" s="411">
        <f>ROUND(AA39/F39,3)</f>
        <v>0.157</v>
      </c>
      <c r="AB41" s="422">
        <f>ROUND(AB39/G39,3)</f>
        <v>9.0999999999999998E-2</v>
      </c>
      <c r="AC41" s="171"/>
    </row>
    <row r="42" spans="2:29" ht="12.9" customHeight="1" x14ac:dyDescent="0.2">
      <c r="B42" s="1504"/>
      <c r="C42" s="1512" t="s">
        <v>193</v>
      </c>
      <c r="D42" s="342">
        <v>49</v>
      </c>
      <c r="E42" s="48">
        <f>F42+G42</f>
        <v>306</v>
      </c>
      <c r="F42" s="48">
        <f>I42+L42</f>
        <v>164</v>
      </c>
      <c r="G42" s="178">
        <f>J42+M42</f>
        <v>142</v>
      </c>
      <c r="H42" s="186">
        <f t="shared" si="33"/>
        <v>74</v>
      </c>
      <c r="I42" s="123">
        <v>55</v>
      </c>
      <c r="J42" s="191">
        <v>19</v>
      </c>
      <c r="K42" s="201">
        <f>L42+M42</f>
        <v>232</v>
      </c>
      <c r="L42" s="110">
        <f>O42+AA42+X42</f>
        <v>109</v>
      </c>
      <c r="M42" s="124">
        <f>P42+AB42+Y42</f>
        <v>123</v>
      </c>
      <c r="N42" s="125">
        <f>O42+P42</f>
        <v>199</v>
      </c>
      <c r="O42" s="123">
        <f>R42+U42</f>
        <v>91</v>
      </c>
      <c r="P42" s="126">
        <f>S42+V42</f>
        <v>108</v>
      </c>
      <c r="Q42" s="110">
        <f t="shared" ref="Q42" si="37">R42+S42</f>
        <v>49</v>
      </c>
      <c r="R42" s="123">
        <v>28</v>
      </c>
      <c r="S42" s="123">
        <v>21</v>
      </c>
      <c r="T42" s="110">
        <f t="shared" ref="T42:T51" si="38">U42+V42</f>
        <v>150</v>
      </c>
      <c r="U42" s="123">
        <v>63</v>
      </c>
      <c r="V42" s="226">
        <v>87</v>
      </c>
      <c r="W42" s="109">
        <f t="shared" ref="W42" si="39">SUM(X42:Y42)</f>
        <v>5</v>
      </c>
      <c r="X42" s="48">
        <v>5</v>
      </c>
      <c r="Y42" s="296">
        <v>0</v>
      </c>
      <c r="Z42" s="299">
        <f t="shared" ref="Z42" si="40">SUM(AA42:AB42)</f>
        <v>28</v>
      </c>
      <c r="AA42" s="48">
        <v>13</v>
      </c>
      <c r="AB42" s="296">
        <v>15</v>
      </c>
      <c r="AC42" s="170"/>
    </row>
    <row r="43" spans="2:29" ht="12.9" customHeight="1" x14ac:dyDescent="0.2">
      <c r="B43" s="1504"/>
      <c r="C43" s="1513"/>
      <c r="D43" s="468"/>
      <c r="E43" s="383"/>
      <c r="F43" s="383">
        <f>ROUND(F42/E42,3)</f>
        <v>0.53600000000000003</v>
      </c>
      <c r="G43" s="384">
        <f>ROUND(G42/E42,3)</f>
        <v>0.46400000000000002</v>
      </c>
      <c r="H43" s="385">
        <f t="shared" si="22"/>
        <v>0.24199999999999999</v>
      </c>
      <c r="I43" s="386">
        <f>ROUND(I42/E42,3)</f>
        <v>0.18</v>
      </c>
      <c r="J43" s="387">
        <f>ROUND(J42/E42,3)</f>
        <v>6.2E-2</v>
      </c>
      <c r="K43" s="407">
        <f>ROUND(K42/E42,3)</f>
        <v>0.75800000000000001</v>
      </c>
      <c r="L43" s="386">
        <f>ROUND(L42/E42,3)</f>
        <v>0.35599999999999998</v>
      </c>
      <c r="M43" s="388">
        <f>ROUND(M42/E42,3)</f>
        <v>0.40200000000000002</v>
      </c>
      <c r="N43" s="389">
        <f>ROUND(N42/E42,3)</f>
        <v>0.65</v>
      </c>
      <c r="O43" s="386">
        <f>ROUND(O42/E42,3)</f>
        <v>0.29699999999999999</v>
      </c>
      <c r="P43" s="408">
        <f>ROUND(P42/E42,3)</f>
        <v>0.35299999999999998</v>
      </c>
      <c r="Q43" s="386">
        <f t="shared" ref="Q43" si="41">ROUND(Q42/E42,3)</f>
        <v>0.16</v>
      </c>
      <c r="R43" s="386">
        <f>ROUND(R42/E42,3)</f>
        <v>9.1999999999999998E-2</v>
      </c>
      <c r="S43" s="386">
        <f>ROUND(S42/E42,3)</f>
        <v>6.9000000000000006E-2</v>
      </c>
      <c r="T43" s="386">
        <f t="shared" ref="T43" si="42">ROUND(T42/E42,3)</f>
        <v>0.49</v>
      </c>
      <c r="U43" s="386">
        <f>ROUND(U42/E42,3)</f>
        <v>0.20599999999999999</v>
      </c>
      <c r="V43" s="390">
        <f>ROUND(V42/E42,3)</f>
        <v>0.28399999999999997</v>
      </c>
      <c r="W43" s="389">
        <f t="shared" ref="W43" si="43">ROUND(W42/E42,3)</f>
        <v>1.6E-2</v>
      </c>
      <c r="X43" s="383">
        <f>ROUND(X42/E42,3)</f>
        <v>1.6E-2</v>
      </c>
      <c r="Y43" s="409">
        <f>ROUND(Y42/E42,3)</f>
        <v>0</v>
      </c>
      <c r="Z43" s="392">
        <f t="shared" ref="Z43" si="44">ROUND(Z42/E42,3)</f>
        <v>9.1999999999999998E-2</v>
      </c>
      <c r="AA43" s="383">
        <f>ROUND(AA42/E42,3)</f>
        <v>4.2000000000000003E-2</v>
      </c>
      <c r="AB43" s="409">
        <f>ROUND(AB42/E42,3)</f>
        <v>4.9000000000000002E-2</v>
      </c>
      <c r="AC43" s="171"/>
    </row>
    <row r="44" spans="2:29" ht="12.9" customHeight="1" x14ac:dyDescent="0.2">
      <c r="B44" s="1504"/>
      <c r="C44" s="1513"/>
      <c r="D44" s="477"/>
      <c r="E44" s="440"/>
      <c r="F44" s="411">
        <f>ROUND(F42/F42,3)</f>
        <v>1</v>
      </c>
      <c r="G44" s="412">
        <f>ROUND(G42/G42,3)</f>
        <v>1</v>
      </c>
      <c r="H44" s="413"/>
      <c r="I44" s="414">
        <f>ROUND(I42/F42,3)</f>
        <v>0.33500000000000002</v>
      </c>
      <c r="J44" s="415">
        <f>ROUND(J42/G42,3)</f>
        <v>0.13400000000000001</v>
      </c>
      <c r="K44" s="416"/>
      <c r="L44" s="414">
        <f>ROUND(L42/F42,3)</f>
        <v>0.66500000000000004</v>
      </c>
      <c r="M44" s="417">
        <f>ROUND(M42/G42,3)</f>
        <v>0.86599999999999999</v>
      </c>
      <c r="N44" s="418"/>
      <c r="O44" s="414">
        <f>ROUND(O42/F42,3)</f>
        <v>0.55500000000000005</v>
      </c>
      <c r="P44" s="419">
        <f>ROUND(P42/G42,3)</f>
        <v>0.76100000000000001</v>
      </c>
      <c r="Q44" s="420"/>
      <c r="R44" s="414">
        <f>ROUND(R42/F42,3)</f>
        <v>0.17100000000000001</v>
      </c>
      <c r="S44" s="414">
        <f>ROUND(S42/G42,3)</f>
        <v>0.14799999999999999</v>
      </c>
      <c r="T44" s="420"/>
      <c r="U44" s="414">
        <f>ROUND(U42/F42,3)</f>
        <v>0.38400000000000001</v>
      </c>
      <c r="V44" s="421">
        <f>ROUND(V42/G42,3)</f>
        <v>0.61299999999999999</v>
      </c>
      <c r="W44" s="418"/>
      <c r="X44" s="411">
        <f>ROUND(X42/F42,3)</f>
        <v>0.03</v>
      </c>
      <c r="Y44" s="422">
        <f>ROUND(Y42/G42,3)</f>
        <v>0</v>
      </c>
      <c r="Z44" s="423"/>
      <c r="AA44" s="411">
        <f>ROUND(AA42/F42,3)</f>
        <v>7.9000000000000001E-2</v>
      </c>
      <c r="AB44" s="422">
        <f>ROUND(AB42/G42,3)</f>
        <v>0.106</v>
      </c>
      <c r="AC44" s="171"/>
    </row>
    <row r="45" spans="2:29" ht="12.9" customHeight="1" x14ac:dyDescent="0.2">
      <c r="B45" s="1504"/>
      <c r="C45" s="1513" t="s">
        <v>194</v>
      </c>
      <c r="D45" s="342">
        <v>38</v>
      </c>
      <c r="E45" s="47">
        <f>F45+G45</f>
        <v>307</v>
      </c>
      <c r="F45" s="47">
        <f>I45+L45</f>
        <v>179</v>
      </c>
      <c r="G45" s="176">
        <f>J45+M45</f>
        <v>128</v>
      </c>
      <c r="H45" s="186">
        <f t="shared" si="33"/>
        <v>76</v>
      </c>
      <c r="I45" s="110">
        <v>54</v>
      </c>
      <c r="J45" s="187">
        <v>22</v>
      </c>
      <c r="K45" s="196">
        <f>L45+M45</f>
        <v>231</v>
      </c>
      <c r="L45" s="110">
        <f>O45+AA45+X45</f>
        <v>125</v>
      </c>
      <c r="M45" s="124">
        <f>P45+AB45+Y45</f>
        <v>106</v>
      </c>
      <c r="N45" s="109">
        <f>O45+P45</f>
        <v>198</v>
      </c>
      <c r="O45" s="110">
        <f>R45+U45</f>
        <v>106</v>
      </c>
      <c r="P45" s="111">
        <f>S45+V45</f>
        <v>92</v>
      </c>
      <c r="Q45" s="110">
        <f t="shared" ref="Q45" si="45">R45+S45</f>
        <v>39</v>
      </c>
      <c r="R45" s="110">
        <v>28</v>
      </c>
      <c r="S45" s="110">
        <v>11</v>
      </c>
      <c r="T45" s="110">
        <f t="shared" si="38"/>
        <v>159</v>
      </c>
      <c r="U45" s="110">
        <v>78</v>
      </c>
      <c r="V45" s="224">
        <v>81</v>
      </c>
      <c r="W45" s="109">
        <f t="shared" ref="W45" si="46">SUM(X45:Y45)</f>
        <v>3</v>
      </c>
      <c r="X45" s="47">
        <v>2</v>
      </c>
      <c r="Y45" s="292">
        <v>1</v>
      </c>
      <c r="Z45" s="299">
        <f t="shared" ref="Z45" si="47">SUM(AA45:AB45)</f>
        <v>30</v>
      </c>
      <c r="AA45" s="47">
        <v>17</v>
      </c>
      <c r="AB45" s="292">
        <v>13</v>
      </c>
      <c r="AC45" s="170"/>
    </row>
    <row r="46" spans="2:29" ht="12.9" customHeight="1" x14ac:dyDescent="0.2">
      <c r="B46" s="1504"/>
      <c r="C46" s="1513"/>
      <c r="D46" s="468"/>
      <c r="E46" s="383"/>
      <c r="F46" s="383">
        <f>ROUND(F45/E45,3)</f>
        <v>0.58299999999999996</v>
      </c>
      <c r="G46" s="384">
        <f>ROUND(G45/E45,3)</f>
        <v>0.41699999999999998</v>
      </c>
      <c r="H46" s="385">
        <f t="shared" si="22"/>
        <v>0.248</v>
      </c>
      <c r="I46" s="386">
        <f>ROUND(I45/E45,3)</f>
        <v>0.17599999999999999</v>
      </c>
      <c r="J46" s="387">
        <f>ROUND(J45/E45,3)</f>
        <v>7.1999999999999995E-2</v>
      </c>
      <c r="K46" s="407">
        <f>ROUND(K45/E45,3)</f>
        <v>0.752</v>
      </c>
      <c r="L46" s="386">
        <f>ROUND(L45/E45,3)</f>
        <v>0.40699999999999997</v>
      </c>
      <c r="M46" s="388">
        <f>ROUND(M45/E45,3)</f>
        <v>0.34499999999999997</v>
      </c>
      <c r="N46" s="389">
        <f>ROUND(N45/E45,3)</f>
        <v>0.64500000000000002</v>
      </c>
      <c r="O46" s="386">
        <f>ROUND(O45/E45,3)</f>
        <v>0.34499999999999997</v>
      </c>
      <c r="P46" s="408">
        <f>ROUND(P45/E45,3)</f>
        <v>0.3</v>
      </c>
      <c r="Q46" s="386">
        <f t="shared" ref="Q46" si="48">ROUND(Q45/E45,3)</f>
        <v>0.127</v>
      </c>
      <c r="R46" s="386">
        <f>ROUND(R45/E45,3)</f>
        <v>9.0999999999999998E-2</v>
      </c>
      <c r="S46" s="386">
        <f>ROUND(S45/E45,3)</f>
        <v>3.5999999999999997E-2</v>
      </c>
      <c r="T46" s="386">
        <f t="shared" ref="T46" si="49">ROUND(T45/E45,3)</f>
        <v>0.51800000000000002</v>
      </c>
      <c r="U46" s="386">
        <f>ROUND(U45/E45,3)</f>
        <v>0.254</v>
      </c>
      <c r="V46" s="390">
        <f>ROUND(V45/E45,3)</f>
        <v>0.26400000000000001</v>
      </c>
      <c r="W46" s="389">
        <f t="shared" ref="W46" si="50">ROUND(W45/E45,3)</f>
        <v>0.01</v>
      </c>
      <c r="X46" s="383">
        <f>ROUND(X45/E45,3)</f>
        <v>7.0000000000000001E-3</v>
      </c>
      <c r="Y46" s="409">
        <f>ROUND(Y45/E45,3)</f>
        <v>3.0000000000000001E-3</v>
      </c>
      <c r="Z46" s="392">
        <f t="shared" ref="Z46" si="51">ROUND(Z45/E45,3)</f>
        <v>9.8000000000000004E-2</v>
      </c>
      <c r="AA46" s="383">
        <f>ROUND(AA45/E45,3)</f>
        <v>5.5E-2</v>
      </c>
      <c r="AB46" s="409">
        <f>ROUND(AB45/E45,3)</f>
        <v>4.2000000000000003E-2</v>
      </c>
      <c r="AC46" s="171"/>
    </row>
    <row r="47" spans="2:29" ht="12.9" customHeight="1" x14ac:dyDescent="0.2">
      <c r="B47" s="1504"/>
      <c r="C47" s="1513"/>
      <c r="D47" s="477"/>
      <c r="E47" s="440"/>
      <c r="F47" s="411">
        <f>ROUND(F45/F45,3)</f>
        <v>1</v>
      </c>
      <c r="G47" s="412">
        <f>ROUND(G45/G45,3)</f>
        <v>1</v>
      </c>
      <c r="H47" s="413"/>
      <c r="I47" s="414">
        <f>ROUND(I45/F45,3)</f>
        <v>0.30199999999999999</v>
      </c>
      <c r="J47" s="415">
        <f>ROUND(J45/G45,3)</f>
        <v>0.17199999999999999</v>
      </c>
      <c r="K47" s="416"/>
      <c r="L47" s="414">
        <f>ROUND(L45/F45,3)</f>
        <v>0.69799999999999995</v>
      </c>
      <c r="M47" s="417">
        <f>ROUND(M45/G45,3)</f>
        <v>0.82799999999999996</v>
      </c>
      <c r="N47" s="418"/>
      <c r="O47" s="414">
        <f>ROUND(O45/F45,3)</f>
        <v>0.59199999999999997</v>
      </c>
      <c r="P47" s="419">
        <f>ROUND(P45/G45,3)</f>
        <v>0.71899999999999997</v>
      </c>
      <c r="Q47" s="420"/>
      <c r="R47" s="414">
        <f>ROUND(R45/F45,3)</f>
        <v>0.156</v>
      </c>
      <c r="S47" s="414">
        <f>ROUND(S45/G45,3)</f>
        <v>8.5999999999999993E-2</v>
      </c>
      <c r="T47" s="420"/>
      <c r="U47" s="414">
        <f>ROUND(U45/F45,3)</f>
        <v>0.436</v>
      </c>
      <c r="V47" s="421">
        <f>ROUND(V45/G45,3)</f>
        <v>0.63300000000000001</v>
      </c>
      <c r="W47" s="418"/>
      <c r="X47" s="411">
        <f>ROUND(X45/F45,3)</f>
        <v>1.0999999999999999E-2</v>
      </c>
      <c r="Y47" s="422">
        <f>ROUND(Y45/G45,3)</f>
        <v>8.0000000000000002E-3</v>
      </c>
      <c r="Z47" s="423"/>
      <c r="AA47" s="411">
        <f>ROUND(AA45/F45,3)</f>
        <v>9.5000000000000001E-2</v>
      </c>
      <c r="AB47" s="422">
        <f>ROUND(AB45/G45,3)</f>
        <v>0.10199999999999999</v>
      </c>
      <c r="AC47" s="171"/>
    </row>
    <row r="48" spans="2:29" ht="12.9" customHeight="1" x14ac:dyDescent="0.2">
      <c r="B48" s="1504"/>
      <c r="C48" s="1513" t="s">
        <v>195</v>
      </c>
      <c r="D48" s="342">
        <v>33</v>
      </c>
      <c r="E48" s="47">
        <f>F48+G48</f>
        <v>386</v>
      </c>
      <c r="F48" s="47">
        <f>I48+L48</f>
        <v>151</v>
      </c>
      <c r="G48" s="176">
        <f>J48+M48</f>
        <v>235</v>
      </c>
      <c r="H48" s="186">
        <f t="shared" si="33"/>
        <v>83</v>
      </c>
      <c r="I48" s="110">
        <v>61</v>
      </c>
      <c r="J48" s="187">
        <v>22</v>
      </c>
      <c r="K48" s="196">
        <f>L48+M48</f>
        <v>303</v>
      </c>
      <c r="L48" s="110">
        <f>O48+AA48+X48</f>
        <v>90</v>
      </c>
      <c r="M48" s="124">
        <f>P48+AB48+Y48</f>
        <v>213</v>
      </c>
      <c r="N48" s="109">
        <f>O48+P48</f>
        <v>215</v>
      </c>
      <c r="O48" s="110">
        <f>R48+U48</f>
        <v>60</v>
      </c>
      <c r="P48" s="111">
        <f>S48+V48</f>
        <v>155</v>
      </c>
      <c r="Q48" s="110">
        <f t="shared" ref="Q48" si="52">R48+S48</f>
        <v>54</v>
      </c>
      <c r="R48" s="110">
        <v>18</v>
      </c>
      <c r="S48" s="110">
        <v>36</v>
      </c>
      <c r="T48" s="110">
        <f t="shared" si="38"/>
        <v>161</v>
      </c>
      <c r="U48" s="110">
        <v>42</v>
      </c>
      <c r="V48" s="224">
        <v>119</v>
      </c>
      <c r="W48" s="109">
        <f t="shared" ref="W48" si="53">SUM(X48:Y48)</f>
        <v>5</v>
      </c>
      <c r="X48" s="47">
        <v>5</v>
      </c>
      <c r="Y48" s="292">
        <v>0</v>
      </c>
      <c r="Z48" s="299">
        <f t="shared" ref="Z48" si="54">SUM(AA48:AB48)</f>
        <v>83</v>
      </c>
      <c r="AA48" s="47">
        <v>25</v>
      </c>
      <c r="AB48" s="292">
        <v>58</v>
      </c>
      <c r="AC48" s="170"/>
    </row>
    <row r="49" spans="2:29" ht="12.9" customHeight="1" x14ac:dyDescent="0.2">
      <c r="B49" s="1504"/>
      <c r="C49" s="1514"/>
      <c r="D49" s="468"/>
      <c r="E49" s="383"/>
      <c r="F49" s="383">
        <f>ROUND(F48/E48,3)</f>
        <v>0.39100000000000001</v>
      </c>
      <c r="G49" s="384">
        <f>ROUND(G48/E48,3)</f>
        <v>0.60899999999999999</v>
      </c>
      <c r="H49" s="385">
        <f t="shared" si="22"/>
        <v>0.215</v>
      </c>
      <c r="I49" s="386">
        <f>ROUND(I48/E48,3)</f>
        <v>0.158</v>
      </c>
      <c r="J49" s="387">
        <f>ROUND(J48/E48,3)</f>
        <v>5.7000000000000002E-2</v>
      </c>
      <c r="K49" s="407">
        <f>ROUND(K48/E48,3)</f>
        <v>0.78500000000000003</v>
      </c>
      <c r="L49" s="386">
        <f>ROUND(L48/E48,3)</f>
        <v>0.23300000000000001</v>
      </c>
      <c r="M49" s="388">
        <f>ROUND(M48/E48,3)</f>
        <v>0.55200000000000005</v>
      </c>
      <c r="N49" s="389">
        <f>ROUND(N48/E48,3)</f>
        <v>0.55700000000000005</v>
      </c>
      <c r="O49" s="386">
        <f>ROUND(O48/E48,3)</f>
        <v>0.155</v>
      </c>
      <c r="P49" s="408">
        <f>ROUND(P48/E48,3)</f>
        <v>0.40200000000000002</v>
      </c>
      <c r="Q49" s="386">
        <f t="shared" ref="Q49" si="55">ROUND(Q48/E48,3)</f>
        <v>0.14000000000000001</v>
      </c>
      <c r="R49" s="386">
        <f>ROUND(R48/E48,3)</f>
        <v>4.7E-2</v>
      </c>
      <c r="S49" s="386">
        <f>ROUND(S48/E48,3)</f>
        <v>9.2999999999999999E-2</v>
      </c>
      <c r="T49" s="386">
        <f>ROUND(T48/E48,3)</f>
        <v>0.41699999999999998</v>
      </c>
      <c r="U49" s="386">
        <f>ROUND(U48/E48,3)</f>
        <v>0.109</v>
      </c>
      <c r="V49" s="390">
        <f>ROUND(V48/E48,3)</f>
        <v>0.308</v>
      </c>
      <c r="W49" s="389">
        <f t="shared" ref="W49" si="56">ROUND(W48/E48,3)</f>
        <v>1.2999999999999999E-2</v>
      </c>
      <c r="X49" s="383">
        <f>ROUND(X48/E48,3)</f>
        <v>1.2999999999999999E-2</v>
      </c>
      <c r="Y49" s="409">
        <f>ROUND(Y48/E48,3)</f>
        <v>0</v>
      </c>
      <c r="Z49" s="392">
        <f t="shared" ref="Z49" si="57">ROUND(Z48/E48,3)</f>
        <v>0.215</v>
      </c>
      <c r="AA49" s="383">
        <f>ROUND(AA48/E48,3)</f>
        <v>6.5000000000000002E-2</v>
      </c>
      <c r="AB49" s="409">
        <f>ROUND(AB48/E48,3)</f>
        <v>0.15</v>
      </c>
      <c r="AC49" s="171"/>
    </row>
    <row r="50" spans="2:29" ht="12.9" customHeight="1" x14ac:dyDescent="0.2">
      <c r="B50" s="1504"/>
      <c r="C50" s="1514"/>
      <c r="D50" s="477"/>
      <c r="E50" s="440"/>
      <c r="F50" s="411">
        <f>ROUND(F48/F48,3)</f>
        <v>1</v>
      </c>
      <c r="G50" s="412">
        <f>ROUND(G48/G48,3)</f>
        <v>1</v>
      </c>
      <c r="H50" s="413"/>
      <c r="I50" s="414">
        <f>ROUND(I48/F48,3)</f>
        <v>0.40400000000000003</v>
      </c>
      <c r="J50" s="415">
        <f>ROUND(J48/G48,3)</f>
        <v>9.4E-2</v>
      </c>
      <c r="K50" s="416"/>
      <c r="L50" s="414">
        <f>ROUND(L48/F48,3)</f>
        <v>0.59599999999999997</v>
      </c>
      <c r="M50" s="417">
        <f>ROUND(M48/G48,3)</f>
        <v>0.90600000000000003</v>
      </c>
      <c r="N50" s="418"/>
      <c r="O50" s="414">
        <f>ROUND(O48/F48,3)</f>
        <v>0.39700000000000002</v>
      </c>
      <c r="P50" s="419">
        <f>ROUND(P48/G48,3)</f>
        <v>0.66</v>
      </c>
      <c r="Q50" s="420"/>
      <c r="R50" s="414">
        <f>ROUND(R48/F48,3)</f>
        <v>0.11899999999999999</v>
      </c>
      <c r="S50" s="414">
        <f>ROUND(S48/G48,3)</f>
        <v>0.153</v>
      </c>
      <c r="T50" s="420"/>
      <c r="U50" s="414">
        <f>ROUND(U48/F48,3)</f>
        <v>0.27800000000000002</v>
      </c>
      <c r="V50" s="421">
        <f>ROUND(V48/G48,3)</f>
        <v>0.50600000000000001</v>
      </c>
      <c r="W50" s="418"/>
      <c r="X50" s="411">
        <f>ROUND(X48/F48,3)</f>
        <v>3.3000000000000002E-2</v>
      </c>
      <c r="Y50" s="422">
        <f>ROUND(Y48/G48,3)</f>
        <v>0</v>
      </c>
      <c r="Z50" s="423"/>
      <c r="AA50" s="411">
        <f>ROUND(AA48/F48,3)</f>
        <v>0.16600000000000001</v>
      </c>
      <c r="AB50" s="422">
        <f>ROUND(AB48/G48,3)</f>
        <v>0.247</v>
      </c>
      <c r="AC50" s="171"/>
    </row>
    <row r="51" spans="2:29" ht="12.9" customHeight="1" x14ac:dyDescent="0.2">
      <c r="B51" s="1504"/>
      <c r="C51" s="1513" t="s">
        <v>196</v>
      </c>
      <c r="D51" s="342">
        <v>30</v>
      </c>
      <c r="E51" s="48">
        <f>F51+G51</f>
        <v>670</v>
      </c>
      <c r="F51" s="47">
        <f>I51+L51</f>
        <v>329</v>
      </c>
      <c r="G51" s="176">
        <f>J51+M51</f>
        <v>341</v>
      </c>
      <c r="H51" s="186">
        <f t="shared" si="33"/>
        <v>53</v>
      </c>
      <c r="I51" s="123">
        <v>21</v>
      </c>
      <c r="J51" s="191">
        <v>32</v>
      </c>
      <c r="K51" s="201">
        <f>L51+M51</f>
        <v>617</v>
      </c>
      <c r="L51" s="110">
        <f>O51+AA51+X51</f>
        <v>308</v>
      </c>
      <c r="M51" s="124">
        <f>P51+AB51+Y51</f>
        <v>309</v>
      </c>
      <c r="N51" s="125">
        <f>O51+P51</f>
        <v>564</v>
      </c>
      <c r="O51" s="123">
        <f>R51+U51</f>
        <v>272</v>
      </c>
      <c r="P51" s="126">
        <f>S51+V51</f>
        <v>292</v>
      </c>
      <c r="Q51" s="110">
        <f t="shared" ref="Q51" si="58">R51+S51</f>
        <v>192</v>
      </c>
      <c r="R51" s="123">
        <v>117</v>
      </c>
      <c r="S51" s="123">
        <v>75</v>
      </c>
      <c r="T51" s="110">
        <f t="shared" si="38"/>
        <v>372</v>
      </c>
      <c r="U51" s="123">
        <v>155</v>
      </c>
      <c r="V51" s="226">
        <v>217</v>
      </c>
      <c r="W51" s="109">
        <f t="shared" ref="W51" si="59">SUM(X51:Y51)</f>
        <v>10</v>
      </c>
      <c r="X51" s="48">
        <v>6</v>
      </c>
      <c r="Y51" s="296">
        <v>4</v>
      </c>
      <c r="Z51" s="299">
        <f t="shared" ref="Z51" si="60">SUM(AA51:AB51)</f>
        <v>43</v>
      </c>
      <c r="AA51" s="48">
        <v>30</v>
      </c>
      <c r="AB51" s="296">
        <v>13</v>
      </c>
      <c r="AC51" s="170"/>
    </row>
    <row r="52" spans="2:29" ht="12.9" customHeight="1" x14ac:dyDescent="0.2">
      <c r="B52" s="1504"/>
      <c r="C52" s="1514"/>
      <c r="D52" s="468"/>
      <c r="E52" s="383"/>
      <c r="F52" s="383">
        <f>ROUND(F51/E51,3)</f>
        <v>0.49099999999999999</v>
      </c>
      <c r="G52" s="384">
        <f>ROUND(G51/E51,3)</f>
        <v>0.50900000000000001</v>
      </c>
      <c r="H52" s="385">
        <f t="shared" si="22"/>
        <v>7.9000000000000001E-2</v>
      </c>
      <c r="I52" s="386">
        <f>ROUND(I51/E51,3)</f>
        <v>3.1E-2</v>
      </c>
      <c r="J52" s="387">
        <f>ROUND(J51/E51,3)</f>
        <v>4.8000000000000001E-2</v>
      </c>
      <c r="K52" s="407">
        <f>ROUND(K51/E51,3)</f>
        <v>0.92100000000000004</v>
      </c>
      <c r="L52" s="386">
        <f>ROUND(L51/E51,3)</f>
        <v>0.46</v>
      </c>
      <c r="M52" s="388">
        <f>ROUND(M51/E51,3)</f>
        <v>0.46100000000000002</v>
      </c>
      <c r="N52" s="389">
        <f>ROUND(N51/E51,3)</f>
        <v>0.84199999999999997</v>
      </c>
      <c r="O52" s="386">
        <f>ROUND(O51/E51,3)</f>
        <v>0.40600000000000003</v>
      </c>
      <c r="P52" s="408">
        <f>ROUND(P51/E51,3)</f>
        <v>0.436</v>
      </c>
      <c r="Q52" s="386">
        <f>ROUND(Q51/E51,3)</f>
        <v>0.28699999999999998</v>
      </c>
      <c r="R52" s="386">
        <f>ROUND(R51/E51,3)</f>
        <v>0.17499999999999999</v>
      </c>
      <c r="S52" s="386">
        <f>ROUND(S51/E51,3)</f>
        <v>0.112</v>
      </c>
      <c r="T52" s="386">
        <f t="shared" ref="T52" si="61">ROUND(T51/E51,3)</f>
        <v>0.55500000000000005</v>
      </c>
      <c r="U52" s="386">
        <f>ROUND(U51/E51,3)</f>
        <v>0.23100000000000001</v>
      </c>
      <c r="V52" s="390">
        <f>ROUND(V51/E51,3)</f>
        <v>0.32400000000000001</v>
      </c>
      <c r="W52" s="389">
        <f t="shared" ref="W52" si="62">ROUND(W51/E51,3)</f>
        <v>1.4999999999999999E-2</v>
      </c>
      <c r="X52" s="383">
        <f>ROUND(X51/E51,3)</f>
        <v>8.9999999999999993E-3</v>
      </c>
      <c r="Y52" s="409">
        <f>ROUND(Y51/E51,3)</f>
        <v>6.0000000000000001E-3</v>
      </c>
      <c r="Z52" s="392">
        <f t="shared" ref="Z52" si="63">ROUND(Z51/E51,3)</f>
        <v>6.4000000000000001E-2</v>
      </c>
      <c r="AA52" s="383">
        <f>ROUND(AA51/E51,3)</f>
        <v>4.4999999999999998E-2</v>
      </c>
      <c r="AB52" s="409">
        <f>ROUND(AB51/E51,3)</f>
        <v>1.9E-2</v>
      </c>
      <c r="AC52" s="171"/>
    </row>
    <row r="53" spans="2:29" ht="12.9" customHeight="1" thickBot="1" x14ac:dyDescent="0.25">
      <c r="B53" s="1504"/>
      <c r="C53" s="1515"/>
      <c r="D53" s="478"/>
      <c r="E53" s="441"/>
      <c r="F53" s="426">
        <f>ROUND(F51/F51,3)</f>
        <v>1</v>
      </c>
      <c r="G53" s="427">
        <f>ROUND(G51/G51,3)</f>
        <v>1</v>
      </c>
      <c r="H53" s="428"/>
      <c r="I53" s="425">
        <f>ROUND(I51/F51,3)</f>
        <v>6.4000000000000001E-2</v>
      </c>
      <c r="J53" s="429">
        <f>ROUND(J51/G51,3)</f>
        <v>9.4E-2</v>
      </c>
      <c r="K53" s="430"/>
      <c r="L53" s="425">
        <f>ROUND(L51/F51,3)</f>
        <v>0.93600000000000005</v>
      </c>
      <c r="M53" s="431">
        <f>ROUND(M51/G51,3)</f>
        <v>0.90600000000000003</v>
      </c>
      <c r="N53" s="432"/>
      <c r="O53" s="425">
        <f>ROUND(O51/F51,3)</f>
        <v>0.82699999999999996</v>
      </c>
      <c r="P53" s="433">
        <f>ROUND(P51/G51,3)</f>
        <v>0.85599999999999998</v>
      </c>
      <c r="Q53" s="434"/>
      <c r="R53" s="425">
        <f>ROUND(R51/F51,3)</f>
        <v>0.35599999999999998</v>
      </c>
      <c r="S53" s="425">
        <f>ROUND(S51/G51,3)</f>
        <v>0.22</v>
      </c>
      <c r="T53" s="434"/>
      <c r="U53" s="425">
        <f>ROUND(U51/F51,3)</f>
        <v>0.47099999999999997</v>
      </c>
      <c r="V53" s="435">
        <f>ROUND(V51/G51,3)</f>
        <v>0.63600000000000001</v>
      </c>
      <c r="W53" s="432"/>
      <c r="X53" s="426">
        <f>ROUND(X51/F51,3)</f>
        <v>1.7999999999999999E-2</v>
      </c>
      <c r="Y53" s="436">
        <f>ROUND(Y51/G51,3)</f>
        <v>1.2E-2</v>
      </c>
      <c r="Z53" s="432"/>
      <c r="AA53" s="426">
        <f>ROUND(AA51/F51,3)</f>
        <v>9.0999999999999998E-2</v>
      </c>
      <c r="AB53" s="436">
        <f>ROUND(AB51/G51,3)</f>
        <v>3.7999999999999999E-2</v>
      </c>
      <c r="AC53" s="171"/>
    </row>
    <row r="54" spans="2:29" ht="12.9" customHeight="1" thickTop="1" x14ac:dyDescent="0.2">
      <c r="B54" s="1504"/>
      <c r="C54" s="44" t="s">
        <v>197</v>
      </c>
      <c r="D54" s="167">
        <f>D39+D42+D45+D48</f>
        <v>291</v>
      </c>
      <c r="E54" s="47">
        <f>E39+E42+E45+E48</f>
        <v>1402</v>
      </c>
      <c r="F54" s="47">
        <f t="shared" ref="F54:AB54" si="64">F39+F42+F45+F48</f>
        <v>743</v>
      </c>
      <c r="G54" s="176">
        <f t="shared" si="64"/>
        <v>659</v>
      </c>
      <c r="H54" s="186">
        <f t="shared" si="64"/>
        <v>390</v>
      </c>
      <c r="I54" s="110">
        <f>I39+I42+I45+I48</f>
        <v>289</v>
      </c>
      <c r="J54" s="187">
        <f t="shared" si="64"/>
        <v>101</v>
      </c>
      <c r="K54" s="196">
        <f t="shared" si="64"/>
        <v>1012</v>
      </c>
      <c r="L54" s="110">
        <f t="shared" si="64"/>
        <v>454</v>
      </c>
      <c r="M54" s="113">
        <f t="shared" si="64"/>
        <v>558</v>
      </c>
      <c r="N54" s="109">
        <f t="shared" si="64"/>
        <v>803</v>
      </c>
      <c r="O54" s="110">
        <f t="shared" si="64"/>
        <v>348</v>
      </c>
      <c r="P54" s="111">
        <f t="shared" si="64"/>
        <v>455</v>
      </c>
      <c r="Q54" s="110">
        <f t="shared" si="64"/>
        <v>164</v>
      </c>
      <c r="R54" s="110">
        <f t="shared" si="64"/>
        <v>89</v>
      </c>
      <c r="S54" s="110">
        <f>S39+S42+S45+S48</f>
        <v>75</v>
      </c>
      <c r="T54" s="110">
        <f t="shared" si="64"/>
        <v>639</v>
      </c>
      <c r="U54" s="110">
        <f t="shared" si="64"/>
        <v>259</v>
      </c>
      <c r="V54" s="224">
        <f t="shared" si="64"/>
        <v>380</v>
      </c>
      <c r="W54" s="109">
        <f t="shared" si="64"/>
        <v>15</v>
      </c>
      <c r="X54" s="47">
        <f t="shared" si="64"/>
        <v>12</v>
      </c>
      <c r="Y54" s="292">
        <f t="shared" si="64"/>
        <v>3</v>
      </c>
      <c r="Z54" s="299">
        <f t="shared" si="64"/>
        <v>194</v>
      </c>
      <c r="AA54" s="47">
        <f t="shared" si="64"/>
        <v>94</v>
      </c>
      <c r="AB54" s="292">
        <f t="shared" si="64"/>
        <v>100</v>
      </c>
      <c r="AC54" s="171"/>
    </row>
    <row r="55" spans="2:29" ht="12.9" customHeight="1" x14ac:dyDescent="0.2">
      <c r="B55" s="1504"/>
      <c r="C55" s="42" t="s">
        <v>198</v>
      </c>
      <c r="D55" s="468"/>
      <c r="E55" s="383"/>
      <c r="F55" s="383">
        <f>ROUND(F54/E54,3)</f>
        <v>0.53</v>
      </c>
      <c r="G55" s="384">
        <f>ROUND(G54/E54,3)</f>
        <v>0.47</v>
      </c>
      <c r="H55" s="385">
        <f>ROUND(H54/E54,3)</f>
        <v>0.27800000000000002</v>
      </c>
      <c r="I55" s="386">
        <f>ROUND(I54/E54,3)</f>
        <v>0.20599999999999999</v>
      </c>
      <c r="J55" s="387">
        <f>ROUND(J54/E54,3)</f>
        <v>7.1999999999999995E-2</v>
      </c>
      <c r="K55" s="407">
        <f>ROUND(K54/E54,3)</f>
        <v>0.72199999999999998</v>
      </c>
      <c r="L55" s="386">
        <f>ROUND(L54/E54,3)</f>
        <v>0.32400000000000001</v>
      </c>
      <c r="M55" s="388">
        <f>ROUND(M54/E54,3)</f>
        <v>0.39800000000000002</v>
      </c>
      <c r="N55" s="389">
        <f>ROUND(N54/E54,3)</f>
        <v>0.57299999999999995</v>
      </c>
      <c r="O55" s="386">
        <f>ROUND(O54/E54,3)</f>
        <v>0.248</v>
      </c>
      <c r="P55" s="408">
        <f>ROUND(P54/E54,3)</f>
        <v>0.32500000000000001</v>
      </c>
      <c r="Q55" s="386">
        <f>ROUND(Q54/E54,3)</f>
        <v>0.11700000000000001</v>
      </c>
      <c r="R55" s="386">
        <f>ROUND(R54/E54,3)</f>
        <v>6.3E-2</v>
      </c>
      <c r="S55" s="386">
        <f>ROUND(S54/E54,3)</f>
        <v>5.2999999999999999E-2</v>
      </c>
      <c r="T55" s="386">
        <f>ROUND(T54/E54,3)</f>
        <v>0.45600000000000002</v>
      </c>
      <c r="U55" s="386">
        <f>ROUND(U54/E54,3)</f>
        <v>0.185</v>
      </c>
      <c r="V55" s="390">
        <f>ROUND(V54/E54,3)</f>
        <v>0.27100000000000002</v>
      </c>
      <c r="W55" s="389">
        <f>ROUND(W54/E54,3)</f>
        <v>1.0999999999999999E-2</v>
      </c>
      <c r="X55" s="383">
        <f>ROUND(X54/E54,3)</f>
        <v>8.9999999999999993E-3</v>
      </c>
      <c r="Y55" s="409">
        <f>ROUND(Y54/E54,3)</f>
        <v>2E-3</v>
      </c>
      <c r="Z55" s="392">
        <f>ROUND(Z54/E54,3)</f>
        <v>0.13800000000000001</v>
      </c>
      <c r="AA55" s="383">
        <f>ROUND(AA54/E54,3)</f>
        <v>6.7000000000000004E-2</v>
      </c>
      <c r="AB55" s="409">
        <f>ROUND(AB54/E54,3)</f>
        <v>7.0999999999999994E-2</v>
      </c>
      <c r="AC55" s="171"/>
    </row>
    <row r="56" spans="2:29" ht="12.9" customHeight="1" x14ac:dyDescent="0.2">
      <c r="B56" s="1504"/>
      <c r="C56" s="6"/>
      <c r="D56" s="477"/>
      <c r="E56" s="440"/>
      <c r="F56" s="411">
        <f>ROUND(F54/F54,3)</f>
        <v>1</v>
      </c>
      <c r="G56" s="412">
        <f>ROUND(G54/G54,3)</f>
        <v>1</v>
      </c>
      <c r="H56" s="413"/>
      <c r="I56" s="414">
        <f>ROUND(I54/F54,3)</f>
        <v>0.38900000000000001</v>
      </c>
      <c r="J56" s="415">
        <f>ROUND(J54/G54,3)</f>
        <v>0.153</v>
      </c>
      <c r="K56" s="416"/>
      <c r="L56" s="414">
        <f>ROUND(L54/F54,3)</f>
        <v>0.61099999999999999</v>
      </c>
      <c r="M56" s="417">
        <f>ROUND(M54/G54,3)</f>
        <v>0.84699999999999998</v>
      </c>
      <c r="N56" s="418"/>
      <c r="O56" s="414">
        <f>ROUND(O54/F54,3)</f>
        <v>0.46800000000000003</v>
      </c>
      <c r="P56" s="419">
        <f>ROUND(P54/G54,3)</f>
        <v>0.69</v>
      </c>
      <c r="Q56" s="420"/>
      <c r="R56" s="414">
        <f>ROUND(R54/F54,3)</f>
        <v>0.12</v>
      </c>
      <c r="S56" s="414">
        <f>ROUND(S54/G54,3)</f>
        <v>0.114</v>
      </c>
      <c r="T56" s="420"/>
      <c r="U56" s="414">
        <f>ROUND(U54/F54,3)</f>
        <v>0.34899999999999998</v>
      </c>
      <c r="V56" s="421">
        <f>ROUND(V54/G54,3)</f>
        <v>0.57699999999999996</v>
      </c>
      <c r="W56" s="418"/>
      <c r="X56" s="411">
        <f>ROUND(X54/F54,3)</f>
        <v>1.6E-2</v>
      </c>
      <c r="Y56" s="422">
        <f>ROUND(Y54/G54,3)</f>
        <v>5.0000000000000001E-3</v>
      </c>
      <c r="Z56" s="423"/>
      <c r="AA56" s="411">
        <f>ROUND(AA54/F54,3)</f>
        <v>0.127</v>
      </c>
      <c r="AB56" s="422">
        <f>ROUND(AB54/G54,3)</f>
        <v>0.152</v>
      </c>
      <c r="AC56" s="171"/>
    </row>
    <row r="57" spans="2:29" ht="12.9" customHeight="1" x14ac:dyDescent="0.2">
      <c r="B57" s="1504"/>
      <c r="C57" s="5" t="s">
        <v>197</v>
      </c>
      <c r="D57" s="167">
        <f>D42+D45+D48+D51</f>
        <v>150</v>
      </c>
      <c r="E57" s="47">
        <f t="shared" ref="E57:AB57" si="65">E42+E45+E48+E51</f>
        <v>1669</v>
      </c>
      <c r="F57" s="47">
        <f t="shared" si="65"/>
        <v>823</v>
      </c>
      <c r="G57" s="176">
        <f t="shared" si="65"/>
        <v>846</v>
      </c>
      <c r="H57" s="190">
        <f t="shared" si="65"/>
        <v>286</v>
      </c>
      <c r="I57" s="123">
        <f>I42+I45+I48+I51</f>
        <v>191</v>
      </c>
      <c r="J57" s="191">
        <f t="shared" si="65"/>
        <v>95</v>
      </c>
      <c r="K57" s="201">
        <f t="shared" si="65"/>
        <v>1383</v>
      </c>
      <c r="L57" s="123">
        <f t="shared" si="65"/>
        <v>632</v>
      </c>
      <c r="M57" s="124">
        <f t="shared" si="65"/>
        <v>751</v>
      </c>
      <c r="N57" s="125">
        <f t="shared" si="65"/>
        <v>1176</v>
      </c>
      <c r="O57" s="123">
        <f t="shared" si="65"/>
        <v>529</v>
      </c>
      <c r="P57" s="126">
        <f t="shared" si="65"/>
        <v>647</v>
      </c>
      <c r="Q57" s="123">
        <f t="shared" si="65"/>
        <v>334</v>
      </c>
      <c r="R57" s="123">
        <f t="shared" si="65"/>
        <v>191</v>
      </c>
      <c r="S57" s="123">
        <f t="shared" si="65"/>
        <v>143</v>
      </c>
      <c r="T57" s="123">
        <f t="shared" si="65"/>
        <v>842</v>
      </c>
      <c r="U57" s="123">
        <f t="shared" si="65"/>
        <v>338</v>
      </c>
      <c r="V57" s="226">
        <f t="shared" si="65"/>
        <v>504</v>
      </c>
      <c r="W57" s="125">
        <f t="shared" si="65"/>
        <v>23</v>
      </c>
      <c r="X57" s="48">
        <f t="shared" si="65"/>
        <v>18</v>
      </c>
      <c r="Y57" s="296">
        <f t="shared" si="65"/>
        <v>5</v>
      </c>
      <c r="Z57" s="300">
        <f t="shared" si="65"/>
        <v>184</v>
      </c>
      <c r="AA57" s="48">
        <f t="shared" si="65"/>
        <v>85</v>
      </c>
      <c r="AB57" s="296">
        <f t="shared" si="65"/>
        <v>99</v>
      </c>
      <c r="AC57" s="171"/>
    </row>
    <row r="58" spans="2:29" ht="12.9" customHeight="1" x14ac:dyDescent="0.2">
      <c r="B58" s="1504"/>
      <c r="C58" s="42" t="s">
        <v>199</v>
      </c>
      <c r="D58" s="468"/>
      <c r="E58" s="383"/>
      <c r="F58" s="383">
        <f>ROUND(F57/E57,3)</f>
        <v>0.49299999999999999</v>
      </c>
      <c r="G58" s="384">
        <f>ROUND(G57/E57,3)</f>
        <v>0.50700000000000001</v>
      </c>
      <c r="H58" s="385">
        <f>ROUND(H57/E57,3)</f>
        <v>0.17100000000000001</v>
      </c>
      <c r="I58" s="386">
        <f>ROUND(I57/E57,3)</f>
        <v>0.114</v>
      </c>
      <c r="J58" s="387">
        <f>ROUND(J57/E57,3)</f>
        <v>5.7000000000000002E-2</v>
      </c>
      <c r="K58" s="407">
        <f>ROUND(K57/E57,3)</f>
        <v>0.82899999999999996</v>
      </c>
      <c r="L58" s="386">
        <f>ROUND(L57/E57,3)</f>
        <v>0.379</v>
      </c>
      <c r="M58" s="388">
        <f>ROUND(M57/E57,3)</f>
        <v>0.45</v>
      </c>
      <c r="N58" s="389">
        <f>ROUND(N57/E57,3)</f>
        <v>0.70499999999999996</v>
      </c>
      <c r="O58" s="386">
        <f>ROUND(O57/E57,3)</f>
        <v>0.317</v>
      </c>
      <c r="P58" s="408">
        <f>ROUND(P57/E57,3)</f>
        <v>0.38800000000000001</v>
      </c>
      <c r="Q58" s="386">
        <f>ROUND(Q57/E57,3)</f>
        <v>0.2</v>
      </c>
      <c r="R58" s="386">
        <f>ROUND(R57/E57,3)</f>
        <v>0.114</v>
      </c>
      <c r="S58" s="386">
        <f>ROUND(S57/E57,3)</f>
        <v>8.5999999999999993E-2</v>
      </c>
      <c r="T58" s="386">
        <f>ROUND(T57/E57,3)</f>
        <v>0.504</v>
      </c>
      <c r="U58" s="386">
        <f>ROUND(U57/E57,3)</f>
        <v>0.20300000000000001</v>
      </c>
      <c r="V58" s="390">
        <f>ROUND(V57/E57,3)</f>
        <v>0.30199999999999999</v>
      </c>
      <c r="W58" s="389">
        <f>ROUND(W57/E57,3)</f>
        <v>1.4E-2</v>
      </c>
      <c r="X58" s="383">
        <f>ROUND(X57/E57,3)</f>
        <v>1.0999999999999999E-2</v>
      </c>
      <c r="Y58" s="409">
        <f>ROUND(Y57/E57,3)</f>
        <v>3.0000000000000001E-3</v>
      </c>
      <c r="Z58" s="392">
        <f>ROUND(Z57/E57,3)</f>
        <v>0.11</v>
      </c>
      <c r="AA58" s="383">
        <f>ROUND(AA57/E57,3)</f>
        <v>5.0999999999999997E-2</v>
      </c>
      <c r="AB58" s="409">
        <f>ROUND(AB57/E57,3)</f>
        <v>5.8999999999999997E-2</v>
      </c>
      <c r="AC58" s="171"/>
    </row>
    <row r="59" spans="2:29" ht="12.9" customHeight="1" thickBot="1" x14ac:dyDescent="0.25">
      <c r="B59" s="1510"/>
      <c r="C59" s="6"/>
      <c r="D59" s="1211"/>
      <c r="E59" s="1236"/>
      <c r="F59" s="1222">
        <f>ROUND(F57/F57,3)</f>
        <v>1</v>
      </c>
      <c r="G59" s="1223">
        <f>ROUND(G57/G57,3)</f>
        <v>1</v>
      </c>
      <c r="H59" s="1224"/>
      <c r="I59" s="1225">
        <f>ROUND(I57/F57,3)</f>
        <v>0.23200000000000001</v>
      </c>
      <c r="J59" s="1226">
        <f>ROUND(J57/G57,3)</f>
        <v>0.112</v>
      </c>
      <c r="K59" s="1227"/>
      <c r="L59" s="1225">
        <f>ROUND(L57/F57,3)</f>
        <v>0.76800000000000002</v>
      </c>
      <c r="M59" s="1228">
        <f>ROUND(M57/G57,3)</f>
        <v>0.88800000000000001</v>
      </c>
      <c r="N59" s="1229"/>
      <c r="O59" s="1225">
        <f>ROUND(O57/F57,3)</f>
        <v>0.64300000000000002</v>
      </c>
      <c r="P59" s="1230">
        <f>ROUND(P57/G57,3)</f>
        <v>0.76500000000000001</v>
      </c>
      <c r="Q59" s="1231"/>
      <c r="R59" s="1225">
        <f>ROUND(R57/F57,3)</f>
        <v>0.23200000000000001</v>
      </c>
      <c r="S59" s="1225">
        <f>ROUND(S57/G57,3)</f>
        <v>0.16900000000000001</v>
      </c>
      <c r="T59" s="1231"/>
      <c r="U59" s="1225">
        <f>ROUND(U57/F57,3)</f>
        <v>0.41099999999999998</v>
      </c>
      <c r="V59" s="1232">
        <f>ROUND(V57/G57,3)</f>
        <v>0.59599999999999997</v>
      </c>
      <c r="W59" s="1229"/>
      <c r="X59" s="1222">
        <f>ROUND(X57/F57,3)</f>
        <v>2.1999999999999999E-2</v>
      </c>
      <c r="Y59" s="1233">
        <f>ROUND(Y57/G57,3)</f>
        <v>6.0000000000000001E-3</v>
      </c>
      <c r="Z59" s="1234"/>
      <c r="AA59" s="1222">
        <f>ROUND(AA57/F57,3)</f>
        <v>0.10299999999999999</v>
      </c>
      <c r="AB59" s="1233">
        <f>ROUND(AB57/G57,3)</f>
        <v>0.11700000000000001</v>
      </c>
      <c r="AC59" s="171"/>
    </row>
    <row r="60" spans="2:29" ht="15" customHeight="1" x14ac:dyDescent="0.2">
      <c r="E60" s="33"/>
      <c r="F60" s="33"/>
      <c r="G60" s="33"/>
      <c r="H60" s="127"/>
      <c r="I60" s="127"/>
      <c r="J60" s="127"/>
      <c r="K60" s="127"/>
      <c r="L60" s="127"/>
      <c r="M60" s="127"/>
      <c r="N60" s="127"/>
      <c r="O60" s="127"/>
      <c r="P60" s="127"/>
      <c r="Q60" s="127"/>
      <c r="R60" s="127"/>
      <c r="S60" s="127"/>
      <c r="T60" s="127"/>
      <c r="U60" s="127"/>
      <c r="V60" s="127"/>
      <c r="W60" s="127"/>
      <c r="X60" s="33"/>
      <c r="Y60" s="33"/>
      <c r="Z60" s="127"/>
      <c r="AA60" s="33"/>
      <c r="AB60" s="33"/>
      <c r="AC60" s="33"/>
    </row>
    <row r="61" spans="2:29" x14ac:dyDescent="0.2">
      <c r="B61" s="1" t="s">
        <v>235</v>
      </c>
      <c r="D61" s="7">
        <f>D36+D39+D42+D45+D48+D51</f>
        <v>427</v>
      </c>
      <c r="E61" s="7">
        <f>E36+E39+E42+E45+E48+E51</f>
        <v>2211</v>
      </c>
      <c r="F61" s="7">
        <f t="shared" ref="F61:AB61" si="66">F36+F39+F42+F45+F48+F51</f>
        <v>1134</v>
      </c>
      <c r="G61" s="7">
        <f t="shared" si="66"/>
        <v>1077</v>
      </c>
      <c r="H61" s="7">
        <f>H36+H39+H42+H45+H48+H51</f>
        <v>494</v>
      </c>
      <c r="I61" s="7">
        <f>I36+I39+I42+I45+I48+I51</f>
        <v>335</v>
      </c>
      <c r="J61" s="7">
        <f t="shared" si="66"/>
        <v>159</v>
      </c>
      <c r="K61" s="7">
        <f t="shared" si="66"/>
        <v>1717</v>
      </c>
      <c r="L61" s="7">
        <f t="shared" si="66"/>
        <v>799</v>
      </c>
      <c r="M61" s="7">
        <f t="shared" si="66"/>
        <v>918</v>
      </c>
      <c r="N61" s="7">
        <f t="shared" si="66"/>
        <v>1437</v>
      </c>
      <c r="O61" s="7">
        <f t="shared" si="66"/>
        <v>645</v>
      </c>
      <c r="P61" s="7">
        <f t="shared" si="66"/>
        <v>792</v>
      </c>
      <c r="Q61" s="7">
        <f t="shared" si="66"/>
        <v>375</v>
      </c>
      <c r="R61" s="7">
        <f t="shared" si="66"/>
        <v>211</v>
      </c>
      <c r="S61" s="7">
        <f>S36+S39+S42+S45+S48+S51</f>
        <v>164</v>
      </c>
      <c r="T61" s="7">
        <f t="shared" si="66"/>
        <v>1062</v>
      </c>
      <c r="U61" s="7">
        <f t="shared" si="66"/>
        <v>434</v>
      </c>
      <c r="V61" s="7">
        <f t="shared" si="66"/>
        <v>628</v>
      </c>
      <c r="W61" s="7">
        <f>W36+W39+W42+W45+W48+W51</f>
        <v>27</v>
      </c>
      <c r="X61" s="7">
        <f t="shared" si="66"/>
        <v>18</v>
      </c>
      <c r="Y61" s="7">
        <f t="shared" si="66"/>
        <v>9</v>
      </c>
      <c r="Z61" s="7">
        <f t="shared" si="66"/>
        <v>253</v>
      </c>
      <c r="AA61" s="7">
        <f t="shared" si="66"/>
        <v>136</v>
      </c>
      <c r="AB61" s="1">
        <f t="shared" si="66"/>
        <v>117</v>
      </c>
    </row>
    <row r="62" spans="2:29" s="45" customFormat="1" x14ac:dyDescent="0.2">
      <c r="B62" s="45" t="s">
        <v>236</v>
      </c>
      <c r="E62" s="94"/>
      <c r="F62" s="94">
        <f>F61/E61</f>
        <v>0.51289009497964722</v>
      </c>
      <c r="G62" s="94">
        <f>G61/E61</f>
        <v>0.48710990502035278</v>
      </c>
      <c r="H62" s="94">
        <f>H61/E61</f>
        <v>0.2234283129805518</v>
      </c>
      <c r="I62" s="95">
        <f>I61/E61</f>
        <v>0.15151515151515152</v>
      </c>
      <c r="J62" s="95">
        <f>J61/E61</f>
        <v>7.1913161465400277E-2</v>
      </c>
      <c r="K62" s="95">
        <f>K61/E61</f>
        <v>0.77657168701944823</v>
      </c>
      <c r="L62" s="94">
        <f>L61/E61</f>
        <v>0.36137494346449572</v>
      </c>
      <c r="M62" s="94">
        <f>M61/E61</f>
        <v>0.41519674355495251</v>
      </c>
      <c r="N62" s="94">
        <f>N61/E61</f>
        <v>0.649932157394844</v>
      </c>
      <c r="O62" s="94">
        <f>O61/E61</f>
        <v>0.29172320217096337</v>
      </c>
      <c r="P62" s="94">
        <f>P61/E61</f>
        <v>0.35820895522388058</v>
      </c>
      <c r="Q62" s="95">
        <f>Q61/E61</f>
        <v>0.16960651289009498</v>
      </c>
      <c r="R62" s="95">
        <f>R61/E61</f>
        <v>9.5431931252826771E-2</v>
      </c>
      <c r="S62" s="94">
        <f>S61/E61</f>
        <v>7.41745816372682E-2</v>
      </c>
      <c r="T62" s="94">
        <f>T61/E61</f>
        <v>0.48032564450474896</v>
      </c>
      <c r="U62" s="94">
        <f>U61/E61</f>
        <v>0.19629127091813658</v>
      </c>
      <c r="V62" s="94">
        <f>V61/E61</f>
        <v>0.28403437358661238</v>
      </c>
      <c r="W62" s="94">
        <f>W61/E61</f>
        <v>1.2211668928086838E-2</v>
      </c>
      <c r="X62" s="94">
        <f>X61/E61</f>
        <v>8.1411126187245584E-3</v>
      </c>
      <c r="Y62" s="95">
        <f>Y61/E61</f>
        <v>4.0705563093622792E-3</v>
      </c>
      <c r="Z62" s="95">
        <f>Z61/E61</f>
        <v>0.11442786069651742</v>
      </c>
      <c r="AA62" s="94">
        <f>AA61/E61</f>
        <v>6.1510628674807777E-2</v>
      </c>
      <c r="AB62" s="45">
        <f>AB61/E61</f>
        <v>5.2917232021709636E-2</v>
      </c>
    </row>
    <row r="63" spans="2:29" s="45" customFormat="1" x14ac:dyDescent="0.2">
      <c r="B63" s="45" t="s">
        <v>237</v>
      </c>
      <c r="D63" s="354"/>
      <c r="F63" s="45">
        <f>ROUND(F61/F61,3)</f>
        <v>1</v>
      </c>
      <c r="G63" s="45">
        <f>ROUND(G61/G61,3)</f>
        <v>1</v>
      </c>
      <c r="I63" s="354">
        <f>ROUND(I61/F61,3)</f>
        <v>0.29499999999999998</v>
      </c>
      <c r="J63" s="354">
        <f>ROUND(J61/G61,3)</f>
        <v>0.14799999999999999</v>
      </c>
      <c r="K63" s="354"/>
      <c r="L63" s="354">
        <f>ROUND(L61/F61,3)</f>
        <v>0.70499999999999996</v>
      </c>
      <c r="M63" s="94">
        <f>ROUND(M61/G61,3)</f>
        <v>0.85199999999999998</v>
      </c>
      <c r="N63" s="94"/>
      <c r="O63" s="94">
        <f>ROUND(O61/F61,3)</f>
        <v>0.56899999999999995</v>
      </c>
      <c r="P63" s="94">
        <f>ROUND(P61/G61,3)</f>
        <v>0.73499999999999999</v>
      </c>
      <c r="Q63" s="94"/>
      <c r="R63" s="94">
        <f>ROUND(R61/F61,3)</f>
        <v>0.186</v>
      </c>
      <c r="S63" s="94">
        <f>ROUND(S61/G61,3)</f>
        <v>0.152</v>
      </c>
      <c r="T63" s="354"/>
      <c r="U63" s="94">
        <f>ROUND(U61/F61,3)</f>
        <v>0.38300000000000001</v>
      </c>
      <c r="V63" s="94">
        <f>ROUND(V61/G61,3)</f>
        <v>0.58299999999999996</v>
      </c>
      <c r="W63" s="94"/>
      <c r="X63" s="94">
        <f>ROUND(X61/F61,3)</f>
        <v>1.6E-2</v>
      </c>
      <c r="Y63" s="94">
        <f>ROUND(Y61/G61,3)</f>
        <v>8.0000000000000002E-3</v>
      </c>
      <c r="Z63" s="94"/>
      <c r="AA63" s="94">
        <f>ROUND(AA61/F61,3)</f>
        <v>0.12</v>
      </c>
      <c r="AB63" s="45">
        <f>ROUND(AB61/G61,3)</f>
        <v>0.109</v>
      </c>
    </row>
    <row r="64" spans="2:29" s="45" customFormat="1" x14ac:dyDescent="0.2">
      <c r="D64" s="354"/>
      <c r="I64" s="354"/>
      <c r="J64" s="354"/>
      <c r="K64" s="354"/>
      <c r="L64" s="354"/>
      <c r="M64" s="94"/>
      <c r="N64" s="94"/>
      <c r="O64" s="94"/>
      <c r="P64" s="94"/>
      <c r="Q64" s="94"/>
      <c r="R64" s="94"/>
      <c r="S64" s="94"/>
      <c r="T64" s="354"/>
      <c r="U64" s="94"/>
      <c r="V64" s="94"/>
      <c r="W64" s="94"/>
      <c r="X64" s="94"/>
      <c r="Y64" s="94"/>
      <c r="Z64" s="94"/>
      <c r="AA64" s="94"/>
    </row>
    <row r="65" spans="2:28" s="45" customFormat="1" x14ac:dyDescent="0.2">
      <c r="B65" s="45" t="s">
        <v>238</v>
      </c>
      <c r="D65" s="369">
        <f>D54+D51+D36</f>
        <v>427</v>
      </c>
      <c r="E65" s="369">
        <f t="shared" ref="E65:AB65" si="67">E54+E51+E36</f>
        <v>2211</v>
      </c>
      <c r="F65" s="369">
        <f t="shared" si="67"/>
        <v>1134</v>
      </c>
      <c r="G65" s="369">
        <f t="shared" si="67"/>
        <v>1077</v>
      </c>
      <c r="H65" s="369">
        <f t="shared" si="67"/>
        <v>494</v>
      </c>
      <c r="I65" s="369">
        <f t="shared" si="67"/>
        <v>335</v>
      </c>
      <c r="J65" s="369">
        <f t="shared" si="67"/>
        <v>159</v>
      </c>
      <c r="K65" s="369">
        <f t="shared" si="67"/>
        <v>1717</v>
      </c>
      <c r="L65" s="369">
        <f t="shared" si="67"/>
        <v>799</v>
      </c>
      <c r="M65" s="369">
        <f t="shared" si="67"/>
        <v>918</v>
      </c>
      <c r="N65" s="369">
        <f t="shared" si="67"/>
        <v>1437</v>
      </c>
      <c r="O65" s="369">
        <f t="shared" si="67"/>
        <v>645</v>
      </c>
      <c r="P65" s="369">
        <f t="shared" si="67"/>
        <v>792</v>
      </c>
      <c r="Q65" s="369">
        <f t="shared" si="67"/>
        <v>375</v>
      </c>
      <c r="R65" s="369">
        <f t="shared" si="67"/>
        <v>211</v>
      </c>
      <c r="S65" s="369">
        <f t="shared" si="67"/>
        <v>164</v>
      </c>
      <c r="T65" s="369">
        <f t="shared" si="67"/>
        <v>1062</v>
      </c>
      <c r="U65" s="369">
        <f t="shared" si="67"/>
        <v>434</v>
      </c>
      <c r="V65" s="369">
        <f t="shared" si="67"/>
        <v>628</v>
      </c>
      <c r="W65" s="369">
        <f t="shared" si="67"/>
        <v>27</v>
      </c>
      <c r="X65" s="369">
        <f t="shared" si="67"/>
        <v>18</v>
      </c>
      <c r="Y65" s="369">
        <f t="shared" si="67"/>
        <v>9</v>
      </c>
      <c r="Z65" s="369">
        <f t="shared" si="67"/>
        <v>253</v>
      </c>
      <c r="AA65" s="369">
        <f t="shared" si="67"/>
        <v>136</v>
      </c>
      <c r="AB65" s="369">
        <f t="shared" si="67"/>
        <v>117</v>
      </c>
    </row>
    <row r="66" spans="2:28" s="45" customFormat="1" x14ac:dyDescent="0.2">
      <c r="D66" s="369">
        <f>D57+D39+D36</f>
        <v>427</v>
      </c>
      <c r="E66" s="369">
        <f t="shared" ref="E66:AB66" si="68">E57+E39+E36</f>
        <v>2211</v>
      </c>
      <c r="F66" s="369">
        <f t="shared" si="68"/>
        <v>1134</v>
      </c>
      <c r="G66" s="369">
        <f t="shared" si="68"/>
        <v>1077</v>
      </c>
      <c r="H66" s="369">
        <f t="shared" si="68"/>
        <v>494</v>
      </c>
      <c r="I66" s="369">
        <f t="shared" si="68"/>
        <v>335</v>
      </c>
      <c r="J66" s="369">
        <f t="shared" si="68"/>
        <v>159</v>
      </c>
      <c r="K66" s="369">
        <f t="shared" si="68"/>
        <v>1717</v>
      </c>
      <c r="L66" s="369">
        <f t="shared" si="68"/>
        <v>799</v>
      </c>
      <c r="M66" s="369">
        <f t="shared" si="68"/>
        <v>918</v>
      </c>
      <c r="N66" s="369">
        <f t="shared" si="68"/>
        <v>1437</v>
      </c>
      <c r="O66" s="369">
        <f t="shared" si="68"/>
        <v>645</v>
      </c>
      <c r="P66" s="369">
        <f t="shared" si="68"/>
        <v>792</v>
      </c>
      <c r="Q66" s="369">
        <f t="shared" si="68"/>
        <v>375</v>
      </c>
      <c r="R66" s="369">
        <f t="shared" si="68"/>
        <v>211</v>
      </c>
      <c r="S66" s="369">
        <f t="shared" si="68"/>
        <v>164</v>
      </c>
      <c r="T66" s="369">
        <f t="shared" si="68"/>
        <v>1062</v>
      </c>
      <c r="U66" s="369">
        <f t="shared" si="68"/>
        <v>434</v>
      </c>
      <c r="V66" s="369">
        <f t="shared" si="68"/>
        <v>628</v>
      </c>
      <c r="W66" s="369">
        <f t="shared" si="68"/>
        <v>27</v>
      </c>
      <c r="X66" s="369">
        <f t="shared" si="68"/>
        <v>18</v>
      </c>
      <c r="Y66" s="369">
        <f t="shared" si="68"/>
        <v>9</v>
      </c>
      <c r="Z66" s="369">
        <f t="shared" si="68"/>
        <v>253</v>
      </c>
      <c r="AA66" s="369">
        <f t="shared" si="68"/>
        <v>136</v>
      </c>
      <c r="AB66" s="369">
        <f t="shared" si="68"/>
        <v>117</v>
      </c>
    </row>
    <row r="67" spans="2:28" x14ac:dyDescent="0.2">
      <c r="D67" s="2"/>
      <c r="E67" s="1"/>
      <c r="H67" s="1"/>
      <c r="I67" s="2"/>
      <c r="J67" s="2"/>
      <c r="K67" s="2"/>
      <c r="L67" s="2"/>
      <c r="M67" s="94"/>
      <c r="N67" s="94"/>
      <c r="O67" s="94"/>
      <c r="P67" s="94"/>
      <c r="Q67" s="94"/>
      <c r="R67" s="94"/>
      <c r="S67" s="94"/>
      <c r="T67" s="2"/>
      <c r="U67" s="94"/>
      <c r="V67" s="94"/>
      <c r="W67" s="94"/>
      <c r="X67" s="94"/>
      <c r="Y67" s="94"/>
      <c r="Z67" s="94"/>
      <c r="AA67" s="94"/>
    </row>
    <row r="68" spans="2:28" s="357" customFormat="1" x14ac:dyDescent="0.2">
      <c r="B68" s="371" t="s">
        <v>239</v>
      </c>
      <c r="C68" s="371"/>
      <c r="D68" s="372">
        <f>D15-D61</f>
        <v>0</v>
      </c>
      <c r="E68" s="372">
        <f t="shared" ref="E68:AB70" si="69">E15-E61</f>
        <v>0</v>
      </c>
      <c r="F68" s="372">
        <f>F15-F61</f>
        <v>0</v>
      </c>
      <c r="G68" s="372">
        <f>G15-G61</f>
        <v>0</v>
      </c>
      <c r="H68" s="372">
        <f t="shared" si="69"/>
        <v>0</v>
      </c>
      <c r="I68" s="372">
        <f t="shared" si="69"/>
        <v>0</v>
      </c>
      <c r="J68" s="372">
        <f t="shared" si="69"/>
        <v>0</v>
      </c>
      <c r="K68" s="372">
        <f>K15-K61</f>
        <v>0</v>
      </c>
      <c r="L68" s="372">
        <f t="shared" si="69"/>
        <v>0</v>
      </c>
      <c r="M68" s="372">
        <f t="shared" si="69"/>
        <v>0</v>
      </c>
      <c r="N68" s="372">
        <f t="shared" si="69"/>
        <v>0</v>
      </c>
      <c r="O68" s="372">
        <f t="shared" si="69"/>
        <v>0</v>
      </c>
      <c r="P68" s="372">
        <f t="shared" si="69"/>
        <v>0</v>
      </c>
      <c r="Q68" s="372">
        <f>Q15-Q61</f>
        <v>0</v>
      </c>
      <c r="R68" s="372">
        <f t="shared" si="69"/>
        <v>0</v>
      </c>
      <c r="S68" s="372">
        <f>S15-S61</f>
        <v>0</v>
      </c>
      <c r="T68" s="372">
        <f t="shared" si="69"/>
        <v>0</v>
      </c>
      <c r="U68" s="372">
        <f t="shared" si="69"/>
        <v>0</v>
      </c>
      <c r="V68" s="372">
        <f t="shared" si="69"/>
        <v>0</v>
      </c>
      <c r="W68" s="372">
        <f>W15-W61</f>
        <v>0</v>
      </c>
      <c r="X68" s="372">
        <f t="shared" si="69"/>
        <v>0</v>
      </c>
      <c r="Y68" s="372">
        <f t="shared" si="69"/>
        <v>0</v>
      </c>
      <c r="Z68" s="372">
        <f t="shared" si="69"/>
        <v>0</v>
      </c>
      <c r="AA68" s="372">
        <f t="shared" si="69"/>
        <v>0</v>
      </c>
      <c r="AB68" s="371">
        <f t="shared" si="69"/>
        <v>0</v>
      </c>
    </row>
    <row r="69" spans="2:28" s="357" customFormat="1" x14ac:dyDescent="0.2">
      <c r="B69" s="371"/>
      <c r="C69" s="371"/>
      <c r="D69" s="372"/>
      <c r="E69" s="372"/>
      <c r="F69" s="372">
        <f>F16-F62</f>
        <v>1.0990502035279626E-4</v>
      </c>
      <c r="G69" s="372">
        <f>G16-G62</f>
        <v>-1.0990502035279626E-4</v>
      </c>
      <c r="H69" s="372">
        <f>H16-H62</f>
        <v>-4.2831298055179268E-4</v>
      </c>
      <c r="I69" s="372">
        <f>I16-I62</f>
        <v>4.8484848484847687E-4</v>
      </c>
      <c r="J69" s="372">
        <f t="shared" si="69"/>
        <v>8.6838534599717465E-5</v>
      </c>
      <c r="K69" s="372">
        <f t="shared" si="69"/>
        <v>4.2831298055179268E-4</v>
      </c>
      <c r="L69" s="372">
        <f t="shared" si="69"/>
        <v>-3.7494346449573612E-4</v>
      </c>
      <c r="M69" s="372">
        <f t="shared" si="69"/>
        <v>-1.967435549525276E-4</v>
      </c>
      <c r="N69" s="372">
        <f t="shared" si="69"/>
        <v>6.784260515602103E-5</v>
      </c>
      <c r="O69" s="372">
        <f t="shared" si="69"/>
        <v>2.7679782903661243E-4</v>
      </c>
      <c r="P69" s="372">
        <f t="shared" si="69"/>
        <v>-2.089552238805914E-4</v>
      </c>
      <c r="Q69" s="372">
        <f t="shared" si="69"/>
        <v>3.9348710990502744E-4</v>
      </c>
      <c r="R69" s="372">
        <f t="shared" si="69"/>
        <v>-4.3193125282676992E-4</v>
      </c>
      <c r="S69" s="372">
        <f t="shared" si="69"/>
        <v>-1.7458163726820353E-4</v>
      </c>
      <c r="T69" s="372">
        <f>T16-T62</f>
        <v>-3.2564450474897866E-4</v>
      </c>
      <c r="U69" s="372">
        <f t="shared" si="69"/>
        <v>-2.9127091813657691E-4</v>
      </c>
      <c r="V69" s="372">
        <f t="shared" si="69"/>
        <v>-3.4373586612401752E-5</v>
      </c>
      <c r="W69" s="372">
        <f t="shared" si="69"/>
        <v>-2.1166892808683821E-4</v>
      </c>
      <c r="X69" s="372">
        <f t="shared" si="69"/>
        <v>-1.4111261872455823E-4</v>
      </c>
      <c r="Y69" s="372">
        <f t="shared" si="69"/>
        <v>-7.0556309362279114E-5</v>
      </c>
      <c r="Z69" s="372">
        <f t="shared" si="69"/>
        <v>-4.2786069651741532E-4</v>
      </c>
      <c r="AA69" s="372">
        <f t="shared" si="69"/>
        <v>4.8937132519222271E-4</v>
      </c>
      <c r="AB69" s="371">
        <f>AB16-AB62</f>
        <v>8.2767978290362865E-5</v>
      </c>
    </row>
    <row r="70" spans="2:28" s="357" customFormat="1" x14ac:dyDescent="0.2">
      <c r="B70" s="371"/>
      <c r="C70" s="371"/>
      <c r="D70" s="372"/>
      <c r="E70" s="372"/>
      <c r="F70" s="372">
        <f>F17-F63</f>
        <v>0</v>
      </c>
      <c r="G70" s="372">
        <f t="shared" si="69"/>
        <v>0</v>
      </c>
      <c r="H70" s="372"/>
      <c r="I70" s="372">
        <f>I17-I63</f>
        <v>0</v>
      </c>
      <c r="J70" s="372">
        <f t="shared" si="69"/>
        <v>0</v>
      </c>
      <c r="K70" s="372"/>
      <c r="L70" s="372">
        <f t="shared" si="69"/>
        <v>0</v>
      </c>
      <c r="M70" s="372">
        <f t="shared" si="69"/>
        <v>0</v>
      </c>
      <c r="N70" s="372"/>
      <c r="O70" s="372">
        <f t="shared" si="69"/>
        <v>0</v>
      </c>
      <c r="P70" s="372">
        <f t="shared" si="69"/>
        <v>0</v>
      </c>
      <c r="Q70" s="372"/>
      <c r="R70" s="372">
        <f t="shared" si="69"/>
        <v>0</v>
      </c>
      <c r="S70" s="372">
        <f t="shared" si="69"/>
        <v>0</v>
      </c>
      <c r="T70" s="372"/>
      <c r="U70" s="373">
        <f t="shared" si="69"/>
        <v>0</v>
      </c>
      <c r="V70" s="373">
        <f t="shared" si="69"/>
        <v>0</v>
      </c>
      <c r="W70" s="373"/>
      <c r="X70" s="373">
        <f t="shared" si="69"/>
        <v>0</v>
      </c>
      <c r="Y70" s="373">
        <f t="shared" si="69"/>
        <v>0</v>
      </c>
      <c r="Z70" s="373"/>
      <c r="AA70" s="373">
        <f>AA17-AA63</f>
        <v>0</v>
      </c>
      <c r="AB70" s="371">
        <f t="shared" si="69"/>
        <v>0</v>
      </c>
    </row>
    <row r="71" spans="2:28" x14ac:dyDescent="0.2">
      <c r="B71" s="371"/>
      <c r="C71" s="371"/>
      <c r="D71" s="371"/>
      <c r="E71" s="372"/>
      <c r="F71" s="371"/>
      <c r="G71" s="371"/>
      <c r="H71" s="374"/>
      <c r="I71" s="374"/>
      <c r="J71" s="374"/>
      <c r="K71" s="374"/>
      <c r="L71" s="374"/>
      <c r="M71" s="374"/>
      <c r="N71" s="375"/>
      <c r="O71" s="374"/>
      <c r="P71" s="374"/>
      <c r="Q71" s="374"/>
      <c r="R71" s="375"/>
      <c r="S71" s="375"/>
      <c r="T71" s="375"/>
      <c r="U71" s="374"/>
      <c r="V71" s="374"/>
      <c r="W71" s="375"/>
      <c r="X71" s="371"/>
      <c r="Y71" s="371"/>
      <c r="Z71" s="375"/>
      <c r="AA71" s="371"/>
      <c r="AB71" s="371"/>
    </row>
    <row r="72" spans="2:28" x14ac:dyDescent="0.2">
      <c r="B72" s="371"/>
      <c r="C72" s="371"/>
      <c r="D72" s="371">
        <f>D65-D61</f>
        <v>0</v>
      </c>
      <c r="E72" s="371">
        <f t="shared" ref="E72:AB72" si="70">E65-E61</f>
        <v>0</v>
      </c>
      <c r="F72" s="371">
        <f t="shared" si="70"/>
        <v>0</v>
      </c>
      <c r="G72" s="371">
        <f t="shared" si="70"/>
        <v>0</v>
      </c>
      <c r="H72" s="371">
        <f t="shared" si="70"/>
        <v>0</v>
      </c>
      <c r="I72" s="371">
        <f t="shared" si="70"/>
        <v>0</v>
      </c>
      <c r="J72" s="371">
        <f t="shared" si="70"/>
        <v>0</v>
      </c>
      <c r="K72" s="371">
        <f t="shared" si="70"/>
        <v>0</v>
      </c>
      <c r="L72" s="371">
        <f t="shared" si="70"/>
        <v>0</v>
      </c>
      <c r="M72" s="371">
        <f t="shared" si="70"/>
        <v>0</v>
      </c>
      <c r="N72" s="371">
        <f t="shared" si="70"/>
        <v>0</v>
      </c>
      <c r="O72" s="371">
        <f t="shared" si="70"/>
        <v>0</v>
      </c>
      <c r="P72" s="371">
        <f t="shared" si="70"/>
        <v>0</v>
      </c>
      <c r="Q72" s="371">
        <f t="shared" si="70"/>
        <v>0</v>
      </c>
      <c r="R72" s="371">
        <f t="shared" si="70"/>
        <v>0</v>
      </c>
      <c r="S72" s="371">
        <f t="shared" si="70"/>
        <v>0</v>
      </c>
      <c r="T72" s="371">
        <f t="shared" si="70"/>
        <v>0</v>
      </c>
      <c r="U72" s="371">
        <f t="shared" si="70"/>
        <v>0</v>
      </c>
      <c r="V72" s="371">
        <f t="shared" si="70"/>
        <v>0</v>
      </c>
      <c r="W72" s="371">
        <f t="shared" si="70"/>
        <v>0</v>
      </c>
      <c r="X72" s="371">
        <f t="shared" si="70"/>
        <v>0</v>
      </c>
      <c r="Y72" s="371">
        <f t="shared" si="70"/>
        <v>0</v>
      </c>
      <c r="Z72" s="371">
        <f t="shared" si="70"/>
        <v>0</v>
      </c>
      <c r="AA72" s="371">
        <f t="shared" si="70"/>
        <v>0</v>
      </c>
      <c r="AB72" s="371">
        <f t="shared" si="70"/>
        <v>0</v>
      </c>
    </row>
    <row r="73" spans="2:28" x14ac:dyDescent="0.2">
      <c r="B73" s="371"/>
      <c r="C73" s="371"/>
      <c r="D73" s="371">
        <f>D66-D61</f>
        <v>0</v>
      </c>
      <c r="E73" s="371">
        <f t="shared" ref="E73:AB73" si="71">E66-E61</f>
        <v>0</v>
      </c>
      <c r="F73" s="371">
        <f t="shared" si="71"/>
        <v>0</v>
      </c>
      <c r="G73" s="371">
        <f t="shared" si="71"/>
        <v>0</v>
      </c>
      <c r="H73" s="371">
        <f t="shared" si="71"/>
        <v>0</v>
      </c>
      <c r="I73" s="371">
        <f t="shared" si="71"/>
        <v>0</v>
      </c>
      <c r="J73" s="371">
        <f t="shared" si="71"/>
        <v>0</v>
      </c>
      <c r="K73" s="371">
        <f t="shared" si="71"/>
        <v>0</v>
      </c>
      <c r="L73" s="371">
        <f t="shared" si="71"/>
        <v>0</v>
      </c>
      <c r="M73" s="371">
        <f t="shared" si="71"/>
        <v>0</v>
      </c>
      <c r="N73" s="371">
        <f t="shared" si="71"/>
        <v>0</v>
      </c>
      <c r="O73" s="371">
        <f t="shared" si="71"/>
        <v>0</v>
      </c>
      <c r="P73" s="371">
        <f t="shared" si="71"/>
        <v>0</v>
      </c>
      <c r="Q73" s="371">
        <f t="shared" si="71"/>
        <v>0</v>
      </c>
      <c r="R73" s="371">
        <f t="shared" si="71"/>
        <v>0</v>
      </c>
      <c r="S73" s="371">
        <f t="shared" si="71"/>
        <v>0</v>
      </c>
      <c r="T73" s="371">
        <f t="shared" si="71"/>
        <v>0</v>
      </c>
      <c r="U73" s="371">
        <f t="shared" si="71"/>
        <v>0</v>
      </c>
      <c r="V73" s="371">
        <f t="shared" si="71"/>
        <v>0</v>
      </c>
      <c r="W73" s="371">
        <f t="shared" si="71"/>
        <v>0</v>
      </c>
      <c r="X73" s="371">
        <f t="shared" si="71"/>
        <v>0</v>
      </c>
      <c r="Y73" s="371">
        <f t="shared" si="71"/>
        <v>0</v>
      </c>
      <c r="Z73" s="371">
        <f t="shared" si="71"/>
        <v>0</v>
      </c>
      <c r="AA73" s="371">
        <f t="shared" si="71"/>
        <v>0</v>
      </c>
      <c r="AB73" s="371">
        <f t="shared" si="71"/>
        <v>0</v>
      </c>
    </row>
    <row r="340" spans="32:60" ht="20.399999999999999" x14ac:dyDescent="0.2">
      <c r="AF340" s="1" ph="1"/>
      <c r="AI340" s="1" ph="1"/>
      <c r="AO340" s="1" ph="1"/>
      <c r="AR340" s="1" ph="1"/>
      <c r="AV340" s="1" ph="1"/>
      <c r="AY340" s="1" ph="1"/>
      <c r="BA340" s="1" ph="1"/>
      <c r="BD340" s="1" ph="1"/>
      <c r="BE340" s="1" ph="1"/>
      <c r="BH340" s="1" ph="1"/>
    </row>
    <row r="351" spans="32:60" ht="20.399999999999999" x14ac:dyDescent="0.2">
      <c r="AF351" s="1" ph="1"/>
      <c r="AI351" s="1" ph="1"/>
      <c r="AO351" s="1" ph="1"/>
      <c r="AR351" s="1" ph="1"/>
      <c r="AV351" s="1" ph="1"/>
      <c r="AY351" s="1" ph="1"/>
      <c r="BA351" s="1" ph="1"/>
      <c r="BD351" s="1" ph="1"/>
      <c r="BE351" s="1" ph="1"/>
      <c r="BH351" s="1" ph="1"/>
    </row>
    <row r="365" spans="32:60" ht="20.399999999999999" x14ac:dyDescent="0.2">
      <c r="AF365" s="1" ph="1"/>
      <c r="AI365" s="1" ph="1"/>
      <c r="AO365" s="1" ph="1"/>
      <c r="AR365" s="1" ph="1"/>
      <c r="AV365" s="1" ph="1"/>
      <c r="AY365" s="1" ph="1"/>
      <c r="BA365" s="1" ph="1"/>
      <c r="BD365" s="1" ph="1"/>
      <c r="BE365" s="1" ph="1"/>
      <c r="BH365" s="1" ph="1"/>
    </row>
    <row r="404" spans="32:60" ht="20.399999999999999" x14ac:dyDescent="0.2">
      <c r="AF404" s="1" ph="1"/>
      <c r="AI404" s="1" ph="1"/>
      <c r="AO404" s="1" ph="1"/>
      <c r="AR404" s="1" ph="1"/>
      <c r="AV404" s="1" ph="1"/>
      <c r="AY404" s="1" ph="1"/>
      <c r="BA404" s="1" ph="1"/>
      <c r="BD404" s="1" ph="1"/>
      <c r="BE404" s="1" ph="1"/>
      <c r="BH404" s="1" ph="1"/>
    </row>
    <row r="415" spans="32:60" ht="20.399999999999999" x14ac:dyDescent="0.2">
      <c r="AF415" s="1" ph="1"/>
      <c r="AI415" s="1" ph="1"/>
      <c r="AO415" s="1" ph="1"/>
      <c r="AR415" s="1" ph="1"/>
      <c r="AV415" s="1" ph="1"/>
      <c r="AY415" s="1" ph="1"/>
      <c r="BA415" s="1" ph="1"/>
      <c r="BD415" s="1" ph="1"/>
      <c r="BE415" s="1" ph="1"/>
      <c r="BH415" s="1" ph="1"/>
    </row>
    <row r="429" spans="32:60" ht="20.399999999999999" x14ac:dyDescent="0.2">
      <c r="AF429" s="1" ph="1"/>
      <c r="AI429" s="1" ph="1"/>
      <c r="AO429" s="1" ph="1"/>
      <c r="AR429" s="1" ph="1"/>
      <c r="AV429" s="1" ph="1"/>
      <c r="AY429" s="1" ph="1"/>
      <c r="BA429" s="1" ph="1"/>
      <c r="BD429" s="1" ph="1"/>
      <c r="BE429" s="1" ph="1"/>
      <c r="BH429" s="1" ph="1"/>
    </row>
    <row r="430" spans="32:60" ht="20.399999999999999" x14ac:dyDescent="0.2">
      <c r="AF430" s="1" ph="1"/>
      <c r="AI430" s="1" ph="1"/>
      <c r="AO430" s="1" ph="1"/>
      <c r="AR430" s="1" ph="1"/>
      <c r="AV430" s="1" ph="1"/>
      <c r="AY430" s="1" ph="1"/>
      <c r="BA430" s="1" ph="1"/>
      <c r="BD430" s="1" ph="1"/>
      <c r="BE430" s="1" ph="1"/>
      <c r="BH430" s="1" ph="1"/>
    </row>
    <row r="443" spans="32:60" ht="20.399999999999999" x14ac:dyDescent="0.2">
      <c r="AF443" s="1" ph="1"/>
      <c r="AI443" s="1" ph="1"/>
      <c r="AO443" s="1" ph="1"/>
      <c r="AR443" s="1" ph="1"/>
      <c r="AV443" s="1" ph="1"/>
      <c r="AY443" s="1" ph="1"/>
      <c r="BA443" s="1" ph="1"/>
      <c r="BD443" s="1" ph="1"/>
      <c r="BE443" s="1" ph="1"/>
      <c r="BH443" s="1" ph="1"/>
    </row>
    <row r="445" spans="32:60" ht="20.399999999999999" x14ac:dyDescent="0.2">
      <c r="AF445" s="1" ph="1"/>
      <c r="AI445" s="1" ph="1"/>
      <c r="AO445" s="1" ph="1"/>
      <c r="AR445" s="1" ph="1"/>
      <c r="AV445" s="1" ph="1"/>
      <c r="AY445" s="1" ph="1"/>
      <c r="BA445" s="1" ph="1"/>
      <c r="BD445" s="1" ph="1"/>
      <c r="BE445" s="1" ph="1"/>
      <c r="BH445" s="1" ph="1"/>
    </row>
    <row r="446" spans="32:60" ht="20.399999999999999" x14ac:dyDescent="0.2">
      <c r="AF446" s="1" ph="1"/>
      <c r="AI446" s="1" ph="1"/>
      <c r="AO446" s="1" ph="1"/>
      <c r="AR446" s="1" ph="1"/>
      <c r="AV446" s="1" ph="1"/>
      <c r="AY446" s="1" ph="1"/>
      <c r="BA446" s="1" ph="1"/>
      <c r="BD446" s="1" ph="1"/>
      <c r="BE446" s="1" ph="1"/>
      <c r="BH446" s="1" ph="1"/>
    </row>
    <row r="485" spans="32:60" ht="20.399999999999999" x14ac:dyDescent="0.2">
      <c r="AF485" s="1" ph="1"/>
      <c r="AI485" s="1" ph="1"/>
      <c r="AO485" s="1" ph="1"/>
      <c r="AR485" s="1" ph="1"/>
      <c r="AV485" s="1" ph="1"/>
      <c r="AY485" s="1" ph="1"/>
      <c r="BA485" s="1" ph="1"/>
      <c r="BD485" s="1" ph="1"/>
      <c r="BE485" s="1" ph="1"/>
      <c r="BH485" s="1" ph="1"/>
    </row>
    <row r="496" spans="32:60" ht="20.399999999999999" x14ac:dyDescent="0.2">
      <c r="AF496" s="1" ph="1"/>
      <c r="AI496" s="1" ph="1"/>
      <c r="AO496" s="1" ph="1"/>
      <c r="AR496" s="1" ph="1"/>
      <c r="AV496" s="1" ph="1"/>
      <c r="AY496" s="1" ph="1"/>
      <c r="BA496" s="1" ph="1"/>
      <c r="BD496" s="1" ph="1"/>
      <c r="BE496" s="1" ph="1"/>
      <c r="BH496" s="1" ph="1"/>
    </row>
    <row r="510" spans="32:60" ht="20.399999999999999" x14ac:dyDescent="0.2">
      <c r="AF510" s="1" ph="1"/>
      <c r="AI510" s="1" ph="1"/>
      <c r="AO510" s="1" ph="1"/>
      <c r="AR510" s="1" ph="1"/>
      <c r="AV510" s="1" ph="1"/>
      <c r="AY510" s="1" ph="1"/>
      <c r="BA510" s="1" ph="1"/>
      <c r="BD510" s="1" ph="1"/>
      <c r="BE510" s="1" ph="1"/>
      <c r="BH510" s="1" ph="1"/>
    </row>
    <row r="511" spans="32:60" ht="20.399999999999999" x14ac:dyDescent="0.2">
      <c r="AF511" s="1" ph="1"/>
      <c r="AI511" s="1" ph="1"/>
      <c r="AO511" s="1" ph="1"/>
      <c r="AR511" s="1" ph="1"/>
      <c r="AV511" s="1" ph="1"/>
      <c r="AY511" s="1" ph="1"/>
      <c r="BA511" s="1" ph="1"/>
      <c r="BD511" s="1" ph="1"/>
      <c r="BE511" s="1" ph="1"/>
      <c r="BH511" s="1" ph="1"/>
    </row>
    <row r="524" spans="32:60" ht="20.399999999999999" x14ac:dyDescent="0.2">
      <c r="AF524" s="1" ph="1"/>
      <c r="AI524" s="1" ph="1"/>
      <c r="AO524" s="1" ph="1"/>
      <c r="AR524" s="1" ph="1"/>
      <c r="AV524" s="1" ph="1"/>
      <c r="AY524" s="1" ph="1"/>
      <c r="BA524" s="1" ph="1"/>
      <c r="BD524" s="1" ph="1"/>
      <c r="BE524" s="1" ph="1"/>
      <c r="BH524" s="1" ph="1"/>
    </row>
    <row r="526" spans="32:60" ht="20.399999999999999" x14ac:dyDescent="0.2">
      <c r="AF526" s="1" ph="1"/>
      <c r="AI526" s="1" ph="1"/>
      <c r="AO526" s="1" ph="1"/>
      <c r="AR526" s="1" ph="1"/>
      <c r="AV526" s="1" ph="1"/>
      <c r="AY526" s="1" ph="1"/>
      <c r="BA526" s="1" ph="1"/>
      <c r="BD526" s="1" ph="1"/>
      <c r="BE526" s="1" ph="1"/>
      <c r="BH526" s="1" ph="1"/>
    </row>
    <row r="527" spans="32:60" ht="20.399999999999999" x14ac:dyDescent="0.2">
      <c r="AF527" s="1" ph="1"/>
      <c r="AI527" s="1" ph="1"/>
      <c r="AO527" s="1" ph="1"/>
      <c r="AR527" s="1" ph="1"/>
      <c r="AV527" s="1" ph="1"/>
      <c r="AY527" s="1" ph="1"/>
      <c r="BA527" s="1" ph="1"/>
      <c r="BD527" s="1" ph="1"/>
      <c r="BE527" s="1" ph="1"/>
      <c r="BH527" s="1" ph="1"/>
    </row>
    <row r="530" spans="32:60" ht="20.399999999999999" x14ac:dyDescent="0.2">
      <c r="AF530" s="1" ph="1"/>
      <c r="AI530" s="1" ph="1"/>
      <c r="AO530" s="1" ph="1"/>
      <c r="AR530" s="1" ph="1"/>
      <c r="AV530" s="1" ph="1"/>
      <c r="AY530" s="1" ph="1"/>
      <c r="BA530" s="1" ph="1"/>
      <c r="BD530" s="1" ph="1"/>
      <c r="BE530" s="1" ph="1"/>
      <c r="BH530" s="1" ph="1"/>
    </row>
    <row r="531" spans="32:60" ht="20.399999999999999" x14ac:dyDescent="0.2">
      <c r="AF531" s="1" ph="1"/>
      <c r="AI531" s="1" ph="1"/>
      <c r="AO531" s="1" ph="1"/>
      <c r="AR531" s="1" ph="1"/>
      <c r="AV531" s="1" ph="1"/>
      <c r="AY531" s="1" ph="1"/>
      <c r="BA531" s="1" ph="1"/>
      <c r="BD531" s="1" ph="1"/>
      <c r="BE531" s="1" ph="1"/>
      <c r="BH531" s="1" ph="1"/>
    </row>
    <row r="532" spans="32:60" ht="20.399999999999999" x14ac:dyDescent="0.2">
      <c r="AF532" s="1" ph="1"/>
      <c r="AI532" s="1" ph="1"/>
      <c r="AO532" s="1" ph="1"/>
      <c r="AR532" s="1" ph="1"/>
      <c r="AV532" s="1" ph="1"/>
      <c r="AY532" s="1" ph="1"/>
      <c r="BA532" s="1" ph="1"/>
      <c r="BD532" s="1" ph="1"/>
      <c r="BE532" s="1" ph="1"/>
      <c r="BH532" s="1" ph="1"/>
    </row>
    <row r="534" spans="32:60" ht="20.399999999999999" x14ac:dyDescent="0.2">
      <c r="AF534" s="1" ph="1"/>
      <c r="AI534" s="1" ph="1"/>
      <c r="AO534" s="1" ph="1"/>
      <c r="AR534" s="1" ph="1"/>
      <c r="AV534" s="1" ph="1"/>
      <c r="AY534" s="1" ph="1"/>
      <c r="BA534" s="1" ph="1"/>
      <c r="BD534" s="1" ph="1"/>
      <c r="BE534" s="1" ph="1"/>
      <c r="BH534" s="1" ph="1"/>
    </row>
    <row r="535" spans="32:60" ht="20.399999999999999" x14ac:dyDescent="0.2">
      <c r="AF535" s="1" ph="1"/>
      <c r="AI535" s="1" ph="1"/>
      <c r="AO535" s="1" ph="1"/>
      <c r="AR535" s="1" ph="1"/>
      <c r="AV535" s="1" ph="1"/>
      <c r="AY535" s="1" ph="1"/>
      <c r="BA535" s="1" ph="1"/>
      <c r="BD535" s="1" ph="1"/>
      <c r="BE535" s="1" ph="1"/>
      <c r="BH535" s="1" ph="1"/>
    </row>
    <row r="537" spans="32:60" ht="20.399999999999999" x14ac:dyDescent="0.2">
      <c r="AF537" s="1" ph="1"/>
      <c r="AI537" s="1" ph="1"/>
      <c r="AO537" s="1" ph="1"/>
      <c r="AR537" s="1" ph="1"/>
      <c r="AV537" s="1" ph="1"/>
      <c r="AY537" s="1" ph="1"/>
      <c r="BA537" s="1" ph="1"/>
      <c r="BD537" s="1" ph="1"/>
      <c r="BE537" s="1" ph="1"/>
      <c r="BH537" s="1" ph="1"/>
    </row>
    <row r="538" spans="32:60" ht="20.399999999999999" x14ac:dyDescent="0.2">
      <c r="AF538" s="1" ph="1"/>
      <c r="AI538" s="1" ph="1"/>
      <c r="AO538" s="1" ph="1"/>
      <c r="AR538" s="1" ph="1"/>
      <c r="AV538" s="1" ph="1"/>
      <c r="AY538" s="1" ph="1"/>
      <c r="BA538" s="1" ph="1"/>
      <c r="BD538" s="1" ph="1"/>
      <c r="BE538" s="1" ph="1"/>
      <c r="BH538" s="1" ph="1"/>
    </row>
    <row r="539" spans="32:60" ht="20.399999999999999" x14ac:dyDescent="0.2">
      <c r="AF539" s="1" ph="1"/>
      <c r="AI539" s="1" ph="1"/>
      <c r="AO539" s="1" ph="1"/>
      <c r="AR539" s="1" ph="1"/>
      <c r="AV539" s="1" ph="1"/>
      <c r="AY539" s="1" ph="1"/>
      <c r="BA539" s="1" ph="1"/>
      <c r="BD539" s="1" ph="1"/>
      <c r="BE539" s="1" ph="1"/>
      <c r="BH539" s="1" ph="1"/>
    </row>
    <row r="540" spans="32:60" ht="20.399999999999999" x14ac:dyDescent="0.2">
      <c r="AF540" s="1" ph="1"/>
      <c r="AI540" s="1" ph="1"/>
      <c r="AO540" s="1" ph="1"/>
      <c r="AR540" s="1" ph="1"/>
      <c r="AV540" s="1" ph="1"/>
      <c r="AY540" s="1" ph="1"/>
      <c r="BA540" s="1" ph="1"/>
      <c r="BD540" s="1" ph="1"/>
      <c r="BE540" s="1" ph="1"/>
      <c r="BH540" s="1" ph="1"/>
    </row>
  </sheetData>
  <mergeCells count="41">
    <mergeCell ref="C30:C32"/>
    <mergeCell ref="C33:C35"/>
    <mergeCell ref="B36:B59"/>
    <mergeCell ref="C36:C38"/>
    <mergeCell ref="C39:C41"/>
    <mergeCell ref="C42:C44"/>
    <mergeCell ref="C45:C47"/>
    <mergeCell ref="C48:C50"/>
    <mergeCell ref="C51:C53"/>
    <mergeCell ref="B18:B35"/>
    <mergeCell ref="C18:C20"/>
    <mergeCell ref="C21:C23"/>
    <mergeCell ref="C24:C26"/>
    <mergeCell ref="C27:C29"/>
    <mergeCell ref="X12:X14"/>
    <mergeCell ref="Y12:Y14"/>
    <mergeCell ref="AA12:AA14"/>
    <mergeCell ref="AB12:AB14"/>
    <mergeCell ref="B15:C17"/>
    <mergeCell ref="O12:O14"/>
    <mergeCell ref="P12:P14"/>
    <mergeCell ref="R12:R14"/>
    <mergeCell ref="S12:S14"/>
    <mergeCell ref="U12:U14"/>
    <mergeCell ref="V12:V14"/>
    <mergeCell ref="Q11:Q14"/>
    <mergeCell ref="T11:T14"/>
    <mergeCell ref="W11:W14"/>
    <mergeCell ref="Z11:Z14"/>
    <mergeCell ref="F12:F14"/>
    <mergeCell ref="N11:N14"/>
    <mergeCell ref="B7:C14"/>
    <mergeCell ref="D7:D14"/>
    <mergeCell ref="E11:E14"/>
    <mergeCell ref="H11:H14"/>
    <mergeCell ref="K11:K14"/>
    <mergeCell ref="G12:G14"/>
    <mergeCell ref="I12:I14"/>
    <mergeCell ref="J12:J14"/>
    <mergeCell ref="L12:L14"/>
    <mergeCell ref="M12:M14"/>
  </mergeCells>
  <phoneticPr fontId="2"/>
  <pageMargins left="0.74" right="0.28000000000000003" top="0.77" bottom="0.59" header="0.45" footer="0.19685039370078741"/>
  <pageSetup paperSize="9" scale="63" firstPageNumber="1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2:AA80"/>
  <sheetViews>
    <sheetView view="pageBreakPreview" topLeftCell="A2" zoomScaleNormal="87" zoomScaleSheetLayoutView="100" workbookViewId="0">
      <selection activeCell="C26" sqref="C26:C27"/>
    </sheetView>
  </sheetViews>
  <sheetFormatPr defaultColWidth="9" defaultRowHeight="13.2" x14ac:dyDescent="0.2"/>
  <cols>
    <col min="2" max="2" width="5.33203125" customWidth="1"/>
    <col min="3" max="3" width="16.6640625" customWidth="1"/>
    <col min="4" max="4" width="14.109375" customWidth="1"/>
    <col min="5" max="6" width="18.6640625" customWidth="1"/>
    <col min="7" max="7" width="18" style="302" customWidth="1"/>
    <col min="8" max="9" width="18" customWidth="1"/>
  </cols>
  <sheetData>
    <row r="2" spans="1:27" ht="14.4" x14ac:dyDescent="0.2">
      <c r="B2" s="26" t="s">
        <v>259</v>
      </c>
    </row>
    <row r="4" spans="1:27" s="1" customFormat="1" x14ac:dyDescent="0.2">
      <c r="A4" s="19"/>
      <c r="F4" s="43" t="s">
        <v>260</v>
      </c>
      <c r="G4" s="43"/>
    </row>
    <row r="5" spans="1:27" s="1" customFormat="1" x14ac:dyDescent="0.2">
      <c r="A5" s="19"/>
      <c r="F5" s="43" t="s">
        <v>261</v>
      </c>
      <c r="G5" s="43"/>
    </row>
    <row r="6" spans="1:27" s="1" customFormat="1" x14ac:dyDescent="0.2">
      <c r="A6" s="19"/>
      <c r="F6" s="43" t="s">
        <v>262</v>
      </c>
      <c r="G6" s="43"/>
    </row>
    <row r="7" spans="1:27" s="1" customFormat="1" x14ac:dyDescent="0.2">
      <c r="A7" s="19"/>
      <c r="F7" s="43" t="s">
        <v>263</v>
      </c>
      <c r="G7" s="43"/>
    </row>
    <row r="8" spans="1:27" s="1" customFormat="1" x14ac:dyDescent="0.2">
      <c r="A8" s="19"/>
      <c r="F8" s="43" t="s">
        <v>264</v>
      </c>
      <c r="G8" s="43"/>
    </row>
    <row r="9" spans="1:27" s="1" customFormat="1" ht="6.75" customHeight="1" x14ac:dyDescent="0.2">
      <c r="A9" s="19"/>
      <c r="G9" s="304"/>
    </row>
    <row r="10" spans="1:27" s="1" customFormat="1" ht="15" thickBot="1" x14ac:dyDescent="0.25">
      <c r="A10" s="19"/>
      <c r="B10" s="26"/>
      <c r="G10" s="304"/>
      <c r="H10" s="2"/>
      <c r="I10" s="2" t="s">
        <v>265</v>
      </c>
    </row>
    <row r="11" spans="1:27" s="1" customFormat="1" ht="15" customHeight="1" x14ac:dyDescent="0.2">
      <c r="A11" s="19"/>
      <c r="B11" s="1619"/>
      <c r="C11" s="1620"/>
      <c r="D11" s="1507" t="s">
        <v>266</v>
      </c>
      <c r="E11" s="1507" t="s">
        <v>267</v>
      </c>
      <c r="F11" s="1507" t="s">
        <v>268</v>
      </c>
      <c r="G11" s="1611" t="s">
        <v>269</v>
      </c>
      <c r="H11" s="1616" t="s">
        <v>270</v>
      </c>
      <c r="I11" s="301"/>
    </row>
    <row r="12" spans="1:27" s="1" customFormat="1" ht="15" customHeight="1" x14ac:dyDescent="0.2">
      <c r="A12" s="19"/>
      <c r="B12" s="1619"/>
      <c r="C12" s="1620"/>
      <c r="D12" s="1508"/>
      <c r="E12" s="1614"/>
      <c r="F12" s="1614"/>
      <c r="G12" s="1612"/>
      <c r="H12" s="1617"/>
      <c r="I12" s="1600" t="s">
        <v>271</v>
      </c>
    </row>
    <row r="13" spans="1:27" s="1" customFormat="1" ht="10.5" customHeight="1" x14ac:dyDescent="0.2">
      <c r="A13" s="19"/>
      <c r="B13" s="1619"/>
      <c r="C13" s="1620"/>
      <c r="D13" s="1508"/>
      <c r="E13" s="1614"/>
      <c r="F13" s="1614"/>
      <c r="G13" s="1612"/>
      <c r="H13" s="1617"/>
      <c r="I13" s="1601"/>
    </row>
    <row r="14" spans="1:27" s="1" customFormat="1" ht="44.25" customHeight="1" x14ac:dyDescent="0.2">
      <c r="A14" s="19"/>
      <c r="B14" s="1619"/>
      <c r="C14" s="1620"/>
      <c r="D14" s="1610"/>
      <c r="E14" s="1615"/>
      <c r="F14" s="1615"/>
      <c r="G14" s="1613"/>
      <c r="H14" s="1618"/>
      <c r="I14" s="1602"/>
      <c r="AA14" s="1" t="s">
        <v>272</v>
      </c>
    </row>
    <row r="15" spans="1:27" s="1" customFormat="1" ht="20.25" customHeight="1" x14ac:dyDescent="0.2">
      <c r="A15" s="19"/>
      <c r="B15" s="1603" t="s">
        <v>273</v>
      </c>
      <c r="C15" s="1604"/>
      <c r="D15" s="275">
        <v>427</v>
      </c>
      <c r="E15" s="1115">
        <f>E18+E21+E24+E27+E30+E33</f>
        <v>315</v>
      </c>
      <c r="F15" s="1115">
        <f>F18+F21+F24+F27+F30+F33</f>
        <v>188</v>
      </c>
      <c r="G15" s="312">
        <f>G18+G21+G24+G27+G30+G33</f>
        <v>5332</v>
      </c>
      <c r="H15" s="481">
        <f>H18+H21+H24+H27+H30+H33</f>
        <v>1222</v>
      </c>
      <c r="I15" s="141">
        <f>I18+I21+I24+I27+I30+I33</f>
        <v>491</v>
      </c>
    </row>
    <row r="16" spans="1:27" s="1" customFormat="1" ht="20.25" customHeight="1" x14ac:dyDescent="0.2">
      <c r="A16" s="19"/>
      <c r="B16" s="1605"/>
      <c r="C16" s="1606"/>
      <c r="D16" s="1197"/>
      <c r="E16" s="330">
        <f>E15/D15</f>
        <v>0.73770491803278693</v>
      </c>
      <c r="F16" s="330">
        <f>F15/D15</f>
        <v>0.44028103044496486</v>
      </c>
      <c r="G16" s="482"/>
      <c r="H16" s="483">
        <f>H15/G15</f>
        <v>0.22918229557389347</v>
      </c>
      <c r="I16" s="484">
        <f>I15/G15</f>
        <v>9.2085521380345092E-2</v>
      </c>
    </row>
    <row r="17" spans="1:9" s="1" customFormat="1" ht="20.25" customHeight="1" thickBot="1" x14ac:dyDescent="0.25">
      <c r="A17" s="19"/>
      <c r="B17" s="1607"/>
      <c r="C17" s="1608"/>
      <c r="D17" s="1198"/>
      <c r="E17" s="1357"/>
      <c r="F17" s="330">
        <f>F15/E15</f>
        <v>0.59682539682539681</v>
      </c>
      <c r="G17" s="313"/>
      <c r="H17" s="485"/>
      <c r="I17" s="486">
        <f>I15/H15</f>
        <v>0.40180032733224225</v>
      </c>
    </row>
    <row r="18" spans="1:9" s="1" customFormat="1" ht="20.25" customHeight="1" thickTop="1" x14ac:dyDescent="0.2">
      <c r="A18" s="19"/>
      <c r="B18" s="1503" t="s">
        <v>274</v>
      </c>
      <c r="C18" s="1609" t="s">
        <v>275</v>
      </c>
      <c r="D18" s="1199">
        <v>49</v>
      </c>
      <c r="E18" s="1358">
        <v>39</v>
      </c>
      <c r="F18" s="1358">
        <v>16</v>
      </c>
      <c r="G18" s="311">
        <v>221</v>
      </c>
      <c r="H18" s="74">
        <v>55</v>
      </c>
      <c r="I18" s="139">
        <v>20</v>
      </c>
    </row>
    <row r="19" spans="1:9" s="1" customFormat="1" ht="20.25" customHeight="1" x14ac:dyDescent="0.2">
      <c r="A19" s="19"/>
      <c r="B19" s="1504"/>
      <c r="C19" s="1508"/>
      <c r="D19" s="1197"/>
      <c r="E19" s="330">
        <f>E18/D18</f>
        <v>0.79591836734693877</v>
      </c>
      <c r="F19" s="330">
        <f>F18/D18</f>
        <v>0.32653061224489793</v>
      </c>
      <c r="G19" s="482"/>
      <c r="H19" s="483">
        <f>H18/G18</f>
        <v>0.24886877828054299</v>
      </c>
      <c r="I19" s="484">
        <f>I18/G18</f>
        <v>9.0497737556561084E-2</v>
      </c>
    </row>
    <row r="20" spans="1:9" s="1" customFormat="1" ht="20.25" customHeight="1" x14ac:dyDescent="0.2">
      <c r="A20" s="19"/>
      <c r="B20" s="1504"/>
      <c r="C20" s="1610"/>
      <c r="D20" s="1200"/>
      <c r="E20" s="1359"/>
      <c r="F20" s="326">
        <f>F18/E18</f>
        <v>0.41025641025641024</v>
      </c>
      <c r="G20" s="488"/>
      <c r="H20" s="489"/>
      <c r="I20" s="490">
        <f>I18/H18</f>
        <v>0.36363636363636365</v>
      </c>
    </row>
    <row r="21" spans="1:9" s="1" customFormat="1" ht="20.25" customHeight="1" x14ac:dyDescent="0.2">
      <c r="A21" s="19"/>
      <c r="B21" s="1504"/>
      <c r="C21" s="1507" t="s">
        <v>276</v>
      </c>
      <c r="D21" s="1201">
        <v>87</v>
      </c>
      <c r="E21" s="1360">
        <v>65</v>
      </c>
      <c r="F21" s="1360">
        <v>44</v>
      </c>
      <c r="G21" s="313">
        <v>1624</v>
      </c>
      <c r="H21" s="35">
        <v>229</v>
      </c>
      <c r="I21" s="140">
        <v>133</v>
      </c>
    </row>
    <row r="22" spans="1:9" s="1" customFormat="1" ht="20.25" customHeight="1" x14ac:dyDescent="0.2">
      <c r="A22" s="19"/>
      <c r="B22" s="1504"/>
      <c r="C22" s="1508"/>
      <c r="D22" s="1197"/>
      <c r="E22" s="330">
        <f>E21/D21</f>
        <v>0.74712643678160917</v>
      </c>
      <c r="F22" s="330">
        <f>F21/D21</f>
        <v>0.50574712643678166</v>
      </c>
      <c r="G22" s="482"/>
      <c r="H22" s="483">
        <f>H21/G21</f>
        <v>0.14100985221674878</v>
      </c>
      <c r="I22" s="484">
        <f>I21/G21</f>
        <v>8.1896551724137928E-2</v>
      </c>
    </row>
    <row r="23" spans="1:9" s="1" customFormat="1" ht="20.25" customHeight="1" x14ac:dyDescent="0.2">
      <c r="A23" s="19"/>
      <c r="B23" s="1504"/>
      <c r="C23" s="1610"/>
      <c r="D23" s="1202"/>
      <c r="E23" s="1361"/>
      <c r="F23" s="326">
        <f>F21/E21</f>
        <v>0.67692307692307696</v>
      </c>
      <c r="G23" s="488"/>
      <c r="H23" s="489"/>
      <c r="I23" s="490">
        <f>I21/H21</f>
        <v>0.58078602620087338</v>
      </c>
    </row>
    <row r="24" spans="1:9" s="1" customFormat="1" ht="20.25" customHeight="1" x14ac:dyDescent="0.2">
      <c r="A24" s="19"/>
      <c r="B24" s="1504"/>
      <c r="C24" s="1621" t="s">
        <v>277</v>
      </c>
      <c r="D24" s="1203">
        <v>25</v>
      </c>
      <c r="E24" s="1360">
        <v>24</v>
      </c>
      <c r="F24" s="1360">
        <v>16</v>
      </c>
      <c r="G24" s="313">
        <v>369</v>
      </c>
      <c r="H24" s="35">
        <v>32</v>
      </c>
      <c r="I24" s="140">
        <v>14</v>
      </c>
    </row>
    <row r="25" spans="1:9" s="1" customFormat="1" ht="20.25" customHeight="1" x14ac:dyDescent="0.2">
      <c r="A25" s="19"/>
      <c r="B25" s="1504"/>
      <c r="C25" s="1593"/>
      <c r="D25" s="1197"/>
      <c r="E25" s="330">
        <f>E24/D24</f>
        <v>0.96</v>
      </c>
      <c r="F25" s="330">
        <f>F24/D24</f>
        <v>0.64</v>
      </c>
      <c r="G25" s="482"/>
      <c r="H25" s="483">
        <f>H24/G24</f>
        <v>8.6720867208672087E-2</v>
      </c>
      <c r="I25" s="484">
        <f>I24/G24</f>
        <v>3.7940379403794036E-2</v>
      </c>
    </row>
    <row r="26" spans="1:9" s="1" customFormat="1" ht="20.25" customHeight="1" x14ac:dyDescent="0.2">
      <c r="A26" s="19"/>
      <c r="B26" s="1504"/>
      <c r="C26" s="1622"/>
      <c r="D26" s="1202"/>
      <c r="E26" s="1361"/>
      <c r="F26" s="326">
        <f>F24/E24</f>
        <v>0.66666666666666663</v>
      </c>
      <c r="G26" s="488"/>
      <c r="H26" s="489"/>
      <c r="I26" s="490">
        <f>I24/H24</f>
        <v>0.4375</v>
      </c>
    </row>
    <row r="27" spans="1:9" s="1" customFormat="1" ht="20.25" customHeight="1" x14ac:dyDescent="0.2">
      <c r="A27" s="19"/>
      <c r="B27" s="1504"/>
      <c r="C27" s="1507" t="s">
        <v>278</v>
      </c>
      <c r="D27" s="1203">
        <v>82</v>
      </c>
      <c r="E27" s="1360">
        <v>51</v>
      </c>
      <c r="F27" s="1360">
        <v>31</v>
      </c>
      <c r="G27" s="313">
        <v>391</v>
      </c>
      <c r="H27" s="35">
        <v>107</v>
      </c>
      <c r="I27" s="140">
        <v>47</v>
      </c>
    </row>
    <row r="28" spans="1:9" s="1" customFormat="1" ht="20.25" customHeight="1" x14ac:dyDescent="0.2">
      <c r="A28" s="19"/>
      <c r="B28" s="1504"/>
      <c r="C28" s="1508"/>
      <c r="D28" s="1197"/>
      <c r="E28" s="330">
        <f>E27/D27</f>
        <v>0.62195121951219512</v>
      </c>
      <c r="F28" s="330">
        <f>F27/D27</f>
        <v>0.37804878048780488</v>
      </c>
      <c r="G28" s="482"/>
      <c r="H28" s="483">
        <f>H27/G27</f>
        <v>0.27365728900255754</v>
      </c>
      <c r="I28" s="484">
        <f>I27/G27</f>
        <v>0.12020460358056266</v>
      </c>
    </row>
    <row r="29" spans="1:9" s="1" customFormat="1" ht="20.25" customHeight="1" x14ac:dyDescent="0.2">
      <c r="A29" s="19"/>
      <c r="B29" s="1504"/>
      <c r="C29" s="1610"/>
      <c r="D29" s="1202"/>
      <c r="E29" s="1361"/>
      <c r="F29" s="326">
        <f>F27/E27</f>
        <v>0.60784313725490191</v>
      </c>
      <c r="G29" s="488"/>
      <c r="H29" s="489"/>
      <c r="I29" s="490">
        <f>I27/H27</f>
        <v>0.43925233644859812</v>
      </c>
    </row>
    <row r="30" spans="1:9" s="1" customFormat="1" ht="20.25" customHeight="1" x14ac:dyDescent="0.2">
      <c r="A30" s="19"/>
      <c r="B30" s="1504"/>
      <c r="C30" s="1507" t="s">
        <v>279</v>
      </c>
      <c r="D30" s="1203">
        <v>8</v>
      </c>
      <c r="E30" s="1360">
        <v>7</v>
      </c>
      <c r="F30" s="1360">
        <v>2</v>
      </c>
      <c r="G30" s="312">
        <v>137</v>
      </c>
      <c r="H30" s="9">
        <v>15</v>
      </c>
      <c r="I30" s="141">
        <v>1</v>
      </c>
    </row>
    <row r="31" spans="1:9" s="1" customFormat="1" ht="20.25" customHeight="1" x14ac:dyDescent="0.2">
      <c r="A31" s="19"/>
      <c r="B31" s="1504"/>
      <c r="C31" s="1508"/>
      <c r="D31" s="1197"/>
      <c r="E31" s="330">
        <f>E30/D30</f>
        <v>0.875</v>
      </c>
      <c r="F31" s="330">
        <f>F30/D30</f>
        <v>0.25</v>
      </c>
      <c r="G31" s="482"/>
      <c r="H31" s="483">
        <f>H30/G30</f>
        <v>0.10948905109489052</v>
      </c>
      <c r="I31" s="484">
        <f>I30/G30</f>
        <v>7.2992700729927005E-3</v>
      </c>
    </row>
    <row r="32" spans="1:9" s="1" customFormat="1" ht="20.25" customHeight="1" x14ac:dyDescent="0.2">
      <c r="A32" s="19"/>
      <c r="B32" s="1504"/>
      <c r="C32" s="1610"/>
      <c r="D32" s="1202"/>
      <c r="E32" s="1361"/>
      <c r="F32" s="326">
        <f>F30/E30</f>
        <v>0.2857142857142857</v>
      </c>
      <c r="G32" s="488"/>
      <c r="H32" s="489"/>
      <c r="I32" s="490">
        <f>I30/H30</f>
        <v>6.6666666666666666E-2</v>
      </c>
    </row>
    <row r="33" spans="1:9" s="1" customFormat="1" ht="20.25" customHeight="1" x14ac:dyDescent="0.2">
      <c r="A33" s="19"/>
      <c r="B33" s="1504"/>
      <c r="C33" s="1507" t="s">
        <v>280</v>
      </c>
      <c r="D33" s="1203">
        <v>176</v>
      </c>
      <c r="E33" s="1360">
        <v>129</v>
      </c>
      <c r="F33" s="1360">
        <v>79</v>
      </c>
      <c r="G33" s="313">
        <v>2590</v>
      </c>
      <c r="H33" s="35">
        <v>784</v>
      </c>
      <c r="I33" s="140">
        <v>276</v>
      </c>
    </row>
    <row r="34" spans="1:9" s="1" customFormat="1" ht="20.25" customHeight="1" x14ac:dyDescent="0.2">
      <c r="A34" s="19"/>
      <c r="B34" s="1504"/>
      <c r="C34" s="1508"/>
      <c r="D34" s="1197"/>
      <c r="E34" s="330">
        <f>E33/D33</f>
        <v>0.73295454545454541</v>
      </c>
      <c r="F34" s="330">
        <f>F33/D33</f>
        <v>0.44886363636363635</v>
      </c>
      <c r="G34" s="482"/>
      <c r="H34" s="483">
        <f>H33/G33</f>
        <v>0.30270270270270272</v>
      </c>
      <c r="I34" s="484">
        <f>I33/G33</f>
        <v>0.10656370656370656</v>
      </c>
    </row>
    <row r="35" spans="1:9" s="1" customFormat="1" ht="20.25" customHeight="1" thickBot="1" x14ac:dyDescent="0.25">
      <c r="A35" s="19"/>
      <c r="B35" s="1505"/>
      <c r="C35" s="1599"/>
      <c r="D35" s="1204"/>
      <c r="E35" s="1362"/>
      <c r="F35" s="329">
        <f>F33/E33</f>
        <v>0.61240310077519378</v>
      </c>
      <c r="G35" s="492"/>
      <c r="H35" s="493"/>
      <c r="I35" s="494">
        <f>I33/H33</f>
        <v>0.35204081632653061</v>
      </c>
    </row>
    <row r="36" spans="1:9" s="1" customFormat="1" ht="20.25" customHeight="1" thickTop="1" x14ac:dyDescent="0.2">
      <c r="A36" s="19"/>
      <c r="B36" s="1503" t="s">
        <v>281</v>
      </c>
      <c r="C36" s="1609" t="s">
        <v>282</v>
      </c>
      <c r="D36" s="1203">
        <v>106</v>
      </c>
      <c r="E36" s="1360">
        <v>54</v>
      </c>
      <c r="F36" s="1360">
        <v>20</v>
      </c>
      <c r="G36" s="313">
        <v>127</v>
      </c>
      <c r="H36" s="35">
        <v>35</v>
      </c>
      <c r="I36" s="140">
        <v>6</v>
      </c>
    </row>
    <row r="37" spans="1:9" s="1" customFormat="1" ht="20.25" customHeight="1" x14ac:dyDescent="0.2">
      <c r="A37" s="19"/>
      <c r="B37" s="1504"/>
      <c r="C37" s="1508"/>
      <c r="D37" s="1197"/>
      <c r="E37" s="330">
        <f>E36/D36</f>
        <v>0.50943396226415094</v>
      </c>
      <c r="F37" s="330">
        <f>F36/D36</f>
        <v>0.18867924528301888</v>
      </c>
      <c r="G37" s="482"/>
      <c r="H37" s="483">
        <f>H36/G36</f>
        <v>0.27559055118110237</v>
      </c>
      <c r="I37" s="484">
        <f>I36/G36</f>
        <v>4.7244094488188976E-2</v>
      </c>
    </row>
    <row r="38" spans="1:9" s="1" customFormat="1" ht="20.25" customHeight="1" x14ac:dyDescent="0.2">
      <c r="A38" s="19"/>
      <c r="B38" s="1504"/>
      <c r="C38" s="1610"/>
      <c r="D38" s="1202"/>
      <c r="E38" s="1361"/>
      <c r="F38" s="326">
        <f>F36/E36</f>
        <v>0.37037037037037035</v>
      </c>
      <c r="G38" s="488"/>
      <c r="H38" s="489"/>
      <c r="I38" s="490">
        <f>I36/H36</f>
        <v>0.17142857142857143</v>
      </c>
    </row>
    <row r="39" spans="1:9" s="1" customFormat="1" ht="20.25" customHeight="1" x14ac:dyDescent="0.2">
      <c r="A39" s="19"/>
      <c r="B39" s="1504"/>
      <c r="C39" s="1507" t="s">
        <v>283</v>
      </c>
      <c r="D39" s="1203">
        <v>171</v>
      </c>
      <c r="E39" s="1360">
        <v>125</v>
      </c>
      <c r="F39" s="1360">
        <v>67</v>
      </c>
      <c r="G39" s="313">
        <v>447</v>
      </c>
      <c r="H39" s="35">
        <v>142</v>
      </c>
      <c r="I39" s="140">
        <v>43</v>
      </c>
    </row>
    <row r="40" spans="1:9" s="1" customFormat="1" ht="20.25" customHeight="1" x14ac:dyDescent="0.2">
      <c r="A40" s="19"/>
      <c r="B40" s="1504"/>
      <c r="C40" s="1508"/>
      <c r="D40" s="1197"/>
      <c r="E40" s="330">
        <f>E39/D39</f>
        <v>0.73099415204678364</v>
      </c>
      <c r="F40" s="330">
        <f>F39/D39</f>
        <v>0.391812865497076</v>
      </c>
      <c r="G40" s="482"/>
      <c r="H40" s="483">
        <f>H39/G39</f>
        <v>0.31767337807606266</v>
      </c>
      <c r="I40" s="484">
        <f>I39/G39</f>
        <v>9.6196868008948541E-2</v>
      </c>
    </row>
    <row r="41" spans="1:9" s="1" customFormat="1" ht="20.25" customHeight="1" x14ac:dyDescent="0.2">
      <c r="A41" s="19"/>
      <c r="B41" s="1504"/>
      <c r="C41" s="1610"/>
      <c r="D41" s="1202"/>
      <c r="E41" s="1361"/>
      <c r="F41" s="326">
        <f>F39/E39</f>
        <v>0.53600000000000003</v>
      </c>
      <c r="G41" s="488"/>
      <c r="H41" s="489"/>
      <c r="I41" s="490">
        <f>I39/H39</f>
        <v>0.30281690140845069</v>
      </c>
    </row>
    <row r="42" spans="1:9" s="1" customFormat="1" ht="20.25" customHeight="1" x14ac:dyDescent="0.2">
      <c r="A42" s="19"/>
      <c r="B42" s="1504"/>
      <c r="C42" s="1507" t="s">
        <v>284</v>
      </c>
      <c r="D42" s="1203">
        <v>49</v>
      </c>
      <c r="E42" s="1360">
        <v>42</v>
      </c>
      <c r="F42" s="1360">
        <v>24</v>
      </c>
      <c r="G42" s="312">
        <v>309</v>
      </c>
      <c r="H42" s="9">
        <v>101</v>
      </c>
      <c r="I42" s="141">
        <v>38</v>
      </c>
    </row>
    <row r="43" spans="1:9" s="1" customFormat="1" ht="20.25" customHeight="1" x14ac:dyDescent="0.2">
      <c r="A43" s="19"/>
      <c r="B43" s="1504"/>
      <c r="C43" s="1508"/>
      <c r="D43" s="1197"/>
      <c r="E43" s="330">
        <f>E42/D42</f>
        <v>0.8571428571428571</v>
      </c>
      <c r="F43" s="330">
        <f>F42/D42</f>
        <v>0.48979591836734693</v>
      </c>
      <c r="G43" s="482"/>
      <c r="H43" s="483">
        <f>H42/G42</f>
        <v>0.32686084142394822</v>
      </c>
      <c r="I43" s="484">
        <f>I42/G42</f>
        <v>0.12297734627831715</v>
      </c>
    </row>
    <row r="44" spans="1:9" s="1" customFormat="1" ht="20.25" customHeight="1" x14ac:dyDescent="0.2">
      <c r="A44" s="19"/>
      <c r="B44" s="1504"/>
      <c r="C44" s="1610"/>
      <c r="D44" s="1202"/>
      <c r="E44" s="1361"/>
      <c r="F44" s="326">
        <f>F42/E42</f>
        <v>0.5714285714285714</v>
      </c>
      <c r="G44" s="488"/>
      <c r="H44" s="489"/>
      <c r="I44" s="490">
        <f>I42/H42</f>
        <v>0.37623762376237624</v>
      </c>
    </row>
    <row r="45" spans="1:9" s="1" customFormat="1" ht="20.25" customHeight="1" x14ac:dyDescent="0.2">
      <c r="A45" s="19"/>
      <c r="B45" s="1504"/>
      <c r="C45" s="1507" t="s">
        <v>285</v>
      </c>
      <c r="D45" s="1203">
        <v>38</v>
      </c>
      <c r="E45" s="1360">
        <v>37</v>
      </c>
      <c r="F45" s="1360">
        <v>28</v>
      </c>
      <c r="G45" s="312">
        <v>610</v>
      </c>
      <c r="H45" s="9">
        <v>189</v>
      </c>
      <c r="I45" s="141">
        <v>76</v>
      </c>
    </row>
    <row r="46" spans="1:9" s="1" customFormat="1" ht="20.25" customHeight="1" x14ac:dyDescent="0.2">
      <c r="A46" s="19"/>
      <c r="B46" s="1504"/>
      <c r="C46" s="1508"/>
      <c r="D46" s="1197"/>
      <c r="E46" s="330">
        <f>E45/D45</f>
        <v>0.97368421052631582</v>
      </c>
      <c r="F46" s="330">
        <f>F45/D45</f>
        <v>0.73684210526315785</v>
      </c>
      <c r="G46" s="482"/>
      <c r="H46" s="483">
        <f>H45/G45</f>
        <v>0.30983606557377047</v>
      </c>
      <c r="I46" s="484">
        <f>I45/G45</f>
        <v>0.12459016393442623</v>
      </c>
    </row>
    <row r="47" spans="1:9" s="1" customFormat="1" ht="20.25" customHeight="1" x14ac:dyDescent="0.2">
      <c r="A47" s="19"/>
      <c r="B47" s="1504"/>
      <c r="C47" s="1610"/>
      <c r="D47" s="1202"/>
      <c r="E47" s="1361"/>
      <c r="F47" s="326">
        <f>F45/E45</f>
        <v>0.7567567567567568</v>
      </c>
      <c r="G47" s="488"/>
      <c r="H47" s="489"/>
      <c r="I47" s="490">
        <f>I45/H45</f>
        <v>0.40211640211640209</v>
      </c>
    </row>
    <row r="48" spans="1:9" s="1" customFormat="1" ht="20.25" customHeight="1" x14ac:dyDescent="0.2">
      <c r="A48" s="19"/>
      <c r="B48" s="1504"/>
      <c r="C48" s="1507" t="s">
        <v>286</v>
      </c>
      <c r="D48" s="1203">
        <v>33</v>
      </c>
      <c r="E48" s="1360">
        <v>29</v>
      </c>
      <c r="F48" s="1360">
        <v>24</v>
      </c>
      <c r="G48" s="312">
        <v>617</v>
      </c>
      <c r="H48" s="9">
        <v>163</v>
      </c>
      <c r="I48" s="141">
        <v>78</v>
      </c>
    </row>
    <row r="49" spans="1:9" s="1" customFormat="1" ht="20.25" customHeight="1" x14ac:dyDescent="0.2">
      <c r="A49" s="19"/>
      <c r="B49" s="1504"/>
      <c r="C49" s="1508"/>
      <c r="D49" s="1197"/>
      <c r="E49" s="330">
        <f>E48/D48</f>
        <v>0.87878787878787878</v>
      </c>
      <c r="F49" s="330">
        <f>F48/D48</f>
        <v>0.72727272727272729</v>
      </c>
      <c r="G49" s="482"/>
      <c r="H49" s="483">
        <f>H48/G48</f>
        <v>0.26418152350081037</v>
      </c>
      <c r="I49" s="484">
        <f>I48/G48</f>
        <v>0.12641815235008103</v>
      </c>
    </row>
    <row r="50" spans="1:9" s="1" customFormat="1" ht="20.25" customHeight="1" x14ac:dyDescent="0.2">
      <c r="A50" s="19"/>
      <c r="B50" s="1504"/>
      <c r="C50" s="1610"/>
      <c r="D50" s="1202"/>
      <c r="E50" s="1361"/>
      <c r="F50" s="326">
        <f>F48/E48</f>
        <v>0.82758620689655171</v>
      </c>
      <c r="G50" s="488"/>
      <c r="H50" s="489"/>
      <c r="I50" s="490">
        <f>I48/H48</f>
        <v>0.4785276073619632</v>
      </c>
    </row>
    <row r="51" spans="1:9" s="1" customFormat="1" ht="20.25" customHeight="1" x14ac:dyDescent="0.2">
      <c r="A51" s="19"/>
      <c r="B51" s="1504"/>
      <c r="C51" s="1507" t="s">
        <v>287</v>
      </c>
      <c r="D51" s="1203">
        <v>30</v>
      </c>
      <c r="E51" s="1115">
        <v>28</v>
      </c>
      <c r="F51" s="1115">
        <v>25</v>
      </c>
      <c r="G51" s="312">
        <v>3222</v>
      </c>
      <c r="H51" s="9">
        <v>592</v>
      </c>
      <c r="I51" s="141">
        <v>250</v>
      </c>
    </row>
    <row r="52" spans="1:9" s="1" customFormat="1" ht="20.25" customHeight="1" x14ac:dyDescent="0.2">
      <c r="A52" s="19"/>
      <c r="B52" s="1504"/>
      <c r="C52" s="1508"/>
      <c r="D52" s="1197"/>
      <c r="E52" s="330">
        <f>E51/D51</f>
        <v>0.93333333333333335</v>
      </c>
      <c r="F52" s="330">
        <f>F51/D51</f>
        <v>0.83333333333333337</v>
      </c>
      <c r="G52" s="482"/>
      <c r="H52" s="483">
        <f>H51/G51</f>
        <v>0.18373680943513346</v>
      </c>
      <c r="I52" s="484">
        <f>I51/G51</f>
        <v>7.7591558038485414E-2</v>
      </c>
    </row>
    <row r="53" spans="1:9" s="1" customFormat="1" ht="20.25" customHeight="1" thickBot="1" x14ac:dyDescent="0.25">
      <c r="A53" s="19"/>
      <c r="B53" s="1504"/>
      <c r="C53" s="1599"/>
      <c r="D53" s="1204"/>
      <c r="E53" s="1362"/>
      <c r="F53" s="329">
        <f>F51/E51</f>
        <v>0.8928571428571429</v>
      </c>
      <c r="G53" s="492"/>
      <c r="H53" s="493"/>
      <c r="I53" s="494">
        <f>I51/H51</f>
        <v>0.42229729729729731</v>
      </c>
    </row>
    <row r="54" spans="1:9" s="1" customFormat="1" ht="20.25" customHeight="1" thickTop="1" x14ac:dyDescent="0.2">
      <c r="A54" s="19"/>
      <c r="B54" s="1504"/>
      <c r="C54" s="305" t="s">
        <v>288</v>
      </c>
      <c r="D54" s="163">
        <f t="shared" ref="D54:I54" si="0">D39+D42+D45+D48</f>
        <v>291</v>
      </c>
      <c r="E54" s="559">
        <f t="shared" si="0"/>
        <v>233</v>
      </c>
      <c r="F54" s="559">
        <f t="shared" si="0"/>
        <v>143</v>
      </c>
      <c r="G54" s="313">
        <f t="shared" si="0"/>
        <v>1983</v>
      </c>
      <c r="H54" s="35">
        <f t="shared" si="0"/>
        <v>595</v>
      </c>
      <c r="I54" s="140">
        <f t="shared" si="0"/>
        <v>235</v>
      </c>
    </row>
    <row r="55" spans="1:9" s="1" customFormat="1" ht="20.25" customHeight="1" x14ac:dyDescent="0.2">
      <c r="A55" s="19"/>
      <c r="B55" s="1504"/>
      <c r="C55" s="461" t="s">
        <v>289</v>
      </c>
      <c r="D55" s="1197"/>
      <c r="E55" s="330">
        <f>E54/D54</f>
        <v>0.80068728522336774</v>
      </c>
      <c r="F55" s="330">
        <f>F54/D54</f>
        <v>0.49140893470790376</v>
      </c>
      <c r="G55" s="482"/>
      <c r="H55" s="483">
        <f>H54/G54</f>
        <v>0.30005042864346948</v>
      </c>
      <c r="I55" s="484">
        <f>I54/G54</f>
        <v>0.11850731215330308</v>
      </c>
    </row>
    <row r="56" spans="1:9" s="1" customFormat="1" ht="20.25" customHeight="1" x14ac:dyDescent="0.2">
      <c r="A56" s="19"/>
      <c r="B56" s="1504"/>
      <c r="C56" s="21"/>
      <c r="D56" s="1202"/>
      <c r="E56" s="1361"/>
      <c r="F56" s="326">
        <f>F54/E54</f>
        <v>0.61373390557939911</v>
      </c>
      <c r="G56" s="488"/>
      <c r="H56" s="489"/>
      <c r="I56" s="490">
        <f>I54/H54</f>
        <v>0.3949579831932773</v>
      </c>
    </row>
    <row r="57" spans="1:9" s="1" customFormat="1" ht="20.25" customHeight="1" x14ac:dyDescent="0.2">
      <c r="A57" s="19"/>
      <c r="B57" s="1504"/>
      <c r="C57" s="306" t="s">
        <v>288</v>
      </c>
      <c r="D57" s="163">
        <f t="shared" ref="D57:I57" si="1">D42+D45+D48+D51</f>
        <v>150</v>
      </c>
      <c r="E57" s="559">
        <f t="shared" si="1"/>
        <v>136</v>
      </c>
      <c r="F57" s="559">
        <f t="shared" si="1"/>
        <v>101</v>
      </c>
      <c r="G57" s="312">
        <f t="shared" si="1"/>
        <v>4758</v>
      </c>
      <c r="H57" s="481">
        <f t="shared" si="1"/>
        <v>1045</v>
      </c>
      <c r="I57" s="141">
        <f t="shared" si="1"/>
        <v>442</v>
      </c>
    </row>
    <row r="58" spans="1:9" s="1" customFormat="1" ht="20.25" customHeight="1" x14ac:dyDescent="0.2">
      <c r="A58" s="19"/>
      <c r="B58" s="1504"/>
      <c r="C58" s="461" t="s">
        <v>290</v>
      </c>
      <c r="D58" s="1197"/>
      <c r="E58" s="330">
        <f>E57/D57</f>
        <v>0.90666666666666662</v>
      </c>
      <c r="F58" s="330">
        <f>F57/D57</f>
        <v>0.67333333333333334</v>
      </c>
      <c r="G58" s="482"/>
      <c r="H58" s="483">
        <f>H57/G57</f>
        <v>0.21963009667927702</v>
      </c>
      <c r="I58" s="484">
        <f>I57/G57</f>
        <v>9.2896174863387984E-2</v>
      </c>
    </row>
    <row r="59" spans="1:9" s="1" customFormat="1" ht="20.25" customHeight="1" thickBot="1" x14ac:dyDescent="0.25">
      <c r="A59" s="19"/>
      <c r="B59" s="1510"/>
      <c r="C59" s="21"/>
      <c r="D59" s="1202"/>
      <c r="E59" s="1361"/>
      <c r="F59" s="326">
        <f>F57/E57</f>
        <v>0.74264705882352944</v>
      </c>
      <c r="G59" s="495"/>
      <c r="H59" s="496"/>
      <c r="I59" s="497">
        <f>I57/H57</f>
        <v>0.42296650717703349</v>
      </c>
    </row>
    <row r="60" spans="1:9" s="1" customFormat="1" x14ac:dyDescent="0.2">
      <c r="A60" s="19"/>
      <c r="B60" s="22"/>
      <c r="C60" s="27"/>
      <c r="D60" s="23"/>
      <c r="E60" s="23"/>
      <c r="F60" s="23"/>
      <c r="G60" s="303"/>
    </row>
    <row r="61" spans="1:9" s="1" customFormat="1" x14ac:dyDescent="0.2">
      <c r="A61" s="19"/>
      <c r="B61" s="1" t="s">
        <v>235</v>
      </c>
      <c r="D61" s="1">
        <f>SUM(D36:D53)</f>
        <v>427</v>
      </c>
      <c r="E61" s="1">
        <f>E36+E39+E42+E45+E48+E51</f>
        <v>315</v>
      </c>
      <c r="F61" s="1">
        <f>F36+F39+F42+F45+F48+F51</f>
        <v>188</v>
      </c>
      <c r="G61" s="1">
        <f t="shared" ref="G61:I61" si="2">G36+G39+G42+G45+G48+G51</f>
        <v>5332</v>
      </c>
      <c r="H61" s="1">
        <f t="shared" si="2"/>
        <v>1222</v>
      </c>
      <c r="I61" s="1">
        <f t="shared" si="2"/>
        <v>491</v>
      </c>
    </row>
    <row r="62" spans="1:9" s="45" customFormat="1" x14ac:dyDescent="0.2">
      <c r="A62" s="358"/>
      <c r="B62" s="45" t="s">
        <v>291</v>
      </c>
      <c r="E62" s="45">
        <f>E61/D61</f>
        <v>0.73770491803278693</v>
      </c>
      <c r="F62" s="45">
        <f>F61/D61</f>
        <v>0.44028103044496486</v>
      </c>
      <c r="G62" s="359"/>
      <c r="H62" s="94">
        <f>H61/G61</f>
        <v>0.22918229557389347</v>
      </c>
      <c r="I62" s="94">
        <f>I61/G61</f>
        <v>9.2085521380345092E-2</v>
      </c>
    </row>
    <row r="63" spans="1:9" s="45" customFormat="1" x14ac:dyDescent="0.2">
      <c r="A63" s="358"/>
      <c r="B63" s="45" t="s">
        <v>292</v>
      </c>
      <c r="F63" s="45">
        <f>F61/E61</f>
        <v>0.59682539682539681</v>
      </c>
      <c r="G63" s="359"/>
      <c r="H63" s="94"/>
      <c r="I63" s="94">
        <f>I61/H61</f>
        <v>0.40180032733224225</v>
      </c>
    </row>
    <row r="64" spans="1:9" s="45" customFormat="1" x14ac:dyDescent="0.2">
      <c r="A64" s="358"/>
      <c r="G64" s="359"/>
      <c r="H64" s="94"/>
      <c r="I64" s="94"/>
    </row>
    <row r="65" spans="1:9" s="45" customFormat="1" x14ac:dyDescent="0.2">
      <c r="A65" s="358"/>
      <c r="B65" s="45" t="s">
        <v>238</v>
      </c>
      <c r="D65" s="361">
        <f>D54+D51+D36</f>
        <v>427</v>
      </c>
      <c r="E65" s="361">
        <f t="shared" ref="E65:I65" si="3">E54+E51+E36</f>
        <v>315</v>
      </c>
      <c r="F65" s="361">
        <f t="shared" ref="F65" si="4">F54+F51+F36</f>
        <v>188</v>
      </c>
      <c r="G65" s="361">
        <f t="shared" si="3"/>
        <v>5332</v>
      </c>
      <c r="H65" s="361">
        <f t="shared" si="3"/>
        <v>1222</v>
      </c>
      <c r="I65" s="361">
        <f t="shared" si="3"/>
        <v>491</v>
      </c>
    </row>
    <row r="66" spans="1:9" s="45" customFormat="1" x14ac:dyDescent="0.2">
      <c r="A66" s="358"/>
      <c r="D66" s="361">
        <f>D39+D36+D57</f>
        <v>427</v>
      </c>
      <c r="E66" s="361">
        <f t="shared" ref="E66:I66" si="5">E39+E36+E57</f>
        <v>315</v>
      </c>
      <c r="F66" s="361">
        <f t="shared" ref="F66" si="6">F39+F36+F57</f>
        <v>188</v>
      </c>
      <c r="G66" s="361">
        <f t="shared" si="5"/>
        <v>5332</v>
      </c>
      <c r="H66" s="361">
        <f t="shared" si="5"/>
        <v>1222</v>
      </c>
      <c r="I66" s="361">
        <f t="shared" si="5"/>
        <v>491</v>
      </c>
    </row>
    <row r="67" spans="1:9" s="1" customFormat="1" x14ac:dyDescent="0.2">
      <c r="A67" s="19"/>
      <c r="B67" s="19"/>
      <c r="G67" s="303"/>
    </row>
    <row r="68" spans="1:9" s="357" customFormat="1" x14ac:dyDescent="0.2">
      <c r="B68" s="360" t="s">
        <v>239</v>
      </c>
      <c r="C68" s="360"/>
      <c r="D68" s="360">
        <f>D15-D61</f>
        <v>0</v>
      </c>
      <c r="E68" s="360">
        <f t="shared" ref="E68:I69" si="7">E15-E61</f>
        <v>0</v>
      </c>
      <c r="F68" s="360">
        <f t="shared" ref="F68" si="8">F15-F61</f>
        <v>0</v>
      </c>
      <c r="G68" s="360">
        <f t="shared" si="7"/>
        <v>0</v>
      </c>
      <c r="H68" s="360">
        <f t="shared" si="7"/>
        <v>0</v>
      </c>
      <c r="I68" s="360">
        <f t="shared" si="7"/>
        <v>0</v>
      </c>
    </row>
    <row r="69" spans="1:9" s="357" customFormat="1" ht="13.5" customHeight="1" x14ac:dyDescent="0.2">
      <c r="B69" s="360"/>
      <c r="C69" s="360"/>
      <c r="D69" s="360"/>
      <c r="E69" s="360">
        <f>E16-E62</f>
        <v>0</v>
      </c>
      <c r="F69" s="360">
        <f>F16-F62</f>
        <v>0</v>
      </c>
      <c r="G69" s="360">
        <f t="shared" si="7"/>
        <v>0</v>
      </c>
      <c r="H69" s="360">
        <f t="shared" si="7"/>
        <v>0</v>
      </c>
      <c r="I69" s="360">
        <f t="shared" si="7"/>
        <v>0</v>
      </c>
    </row>
    <row r="70" spans="1:9" s="357" customFormat="1" ht="13.5" customHeight="1" x14ac:dyDescent="0.2">
      <c r="B70" s="360"/>
      <c r="C70" s="360"/>
      <c r="D70" s="360"/>
      <c r="E70" s="360"/>
      <c r="F70" s="360">
        <f>F17-F63</f>
        <v>0</v>
      </c>
      <c r="G70" s="376"/>
      <c r="H70" s="360"/>
      <c r="I70" s="360">
        <f>I17-I63</f>
        <v>0</v>
      </c>
    </row>
    <row r="71" spans="1:9" s="1" customFormat="1" ht="14.25" customHeight="1" x14ac:dyDescent="0.2">
      <c r="A71" s="19"/>
      <c r="B71" s="19"/>
      <c r="C71" s="19"/>
      <c r="D71" s="367">
        <f>D66-D61</f>
        <v>0</v>
      </c>
      <c r="E71" s="367">
        <f t="shared" ref="E71:I71" si="9">E66-E61</f>
        <v>0</v>
      </c>
      <c r="F71" s="367">
        <f t="shared" ref="F71" si="10">F66-F61</f>
        <v>0</v>
      </c>
      <c r="G71" s="367">
        <f t="shared" si="9"/>
        <v>0</v>
      </c>
      <c r="H71" s="367">
        <f t="shared" si="9"/>
        <v>0</v>
      </c>
      <c r="I71" s="367">
        <f t="shared" si="9"/>
        <v>0</v>
      </c>
    </row>
    <row r="72" spans="1:9" s="1" customFormat="1" x14ac:dyDescent="0.2">
      <c r="A72" s="19"/>
      <c r="B72" s="19"/>
      <c r="C72" s="19"/>
      <c r="D72" s="367">
        <f>D66-D61</f>
        <v>0</v>
      </c>
      <c r="E72" s="367">
        <f t="shared" ref="E72:I72" si="11">E66-E61</f>
        <v>0</v>
      </c>
      <c r="F72" s="367">
        <f t="shared" ref="F72" si="12">F66-F61</f>
        <v>0</v>
      </c>
      <c r="G72" s="367">
        <f t="shared" si="11"/>
        <v>0</v>
      </c>
      <c r="H72" s="367">
        <f t="shared" si="11"/>
        <v>0</v>
      </c>
      <c r="I72" s="367">
        <f t="shared" si="11"/>
        <v>0</v>
      </c>
    </row>
    <row r="73" spans="1:9" s="1" customFormat="1" x14ac:dyDescent="0.2">
      <c r="A73" s="19"/>
      <c r="B73" s="19"/>
      <c r="C73" s="19"/>
      <c r="D73" s="19"/>
      <c r="E73" s="19"/>
      <c r="F73" s="19"/>
      <c r="G73" s="304"/>
    </row>
    <row r="74" spans="1:9" s="1" customFormat="1" x14ac:dyDescent="0.2">
      <c r="A74" s="19"/>
      <c r="B74" s="19"/>
      <c r="C74" s="19"/>
      <c r="D74" s="19"/>
      <c r="E74" s="19"/>
      <c r="F74" s="19"/>
      <c r="G74" s="304"/>
    </row>
    <row r="75" spans="1:9" s="1" customFormat="1" x14ac:dyDescent="0.2">
      <c r="A75" s="19"/>
      <c r="B75" s="19"/>
      <c r="C75" s="19"/>
      <c r="D75" s="19"/>
      <c r="E75" s="19"/>
      <c r="F75" s="19"/>
      <c r="G75" s="304"/>
    </row>
    <row r="76" spans="1:9" s="1" customFormat="1" x14ac:dyDescent="0.2">
      <c r="A76" s="19"/>
      <c r="B76" s="19"/>
      <c r="C76" s="19"/>
      <c r="D76" s="19"/>
      <c r="E76" s="19"/>
      <c r="F76" s="19"/>
      <c r="G76" s="304"/>
    </row>
    <row r="77" spans="1:9" s="1" customFormat="1" x14ac:dyDescent="0.2">
      <c r="A77" s="19"/>
      <c r="B77" s="19"/>
      <c r="C77" s="19"/>
      <c r="D77" s="19"/>
      <c r="E77" s="19"/>
      <c r="F77" s="19"/>
      <c r="G77" s="304"/>
    </row>
    <row r="78" spans="1:9" s="1" customFormat="1" x14ac:dyDescent="0.2">
      <c r="A78" s="19"/>
      <c r="B78" s="19"/>
      <c r="C78" s="19"/>
      <c r="D78" s="19"/>
      <c r="E78" s="19"/>
      <c r="F78" s="19"/>
      <c r="G78" s="304"/>
    </row>
    <row r="79" spans="1:9" s="1" customFormat="1" x14ac:dyDescent="0.2">
      <c r="A79" s="19"/>
      <c r="B79" s="19"/>
      <c r="C79" s="19"/>
      <c r="D79" s="19"/>
      <c r="E79" s="19"/>
      <c r="F79" s="19"/>
      <c r="G79" s="304"/>
    </row>
    <row r="80" spans="1:9" s="1" customFormat="1" x14ac:dyDescent="0.2">
      <c r="A80" s="19"/>
      <c r="B80" s="19"/>
      <c r="C80" s="19"/>
      <c r="D80" s="19"/>
      <c r="E80" s="19"/>
      <c r="F80" s="19"/>
      <c r="G80" s="304"/>
    </row>
  </sheetData>
  <mergeCells count="22">
    <mergeCell ref="F11:F14"/>
    <mergeCell ref="B11:C14"/>
    <mergeCell ref="C24:C26"/>
    <mergeCell ref="C27:C29"/>
    <mergeCell ref="C42:C44"/>
    <mergeCell ref="C30:C32"/>
    <mergeCell ref="C51:C53"/>
    <mergeCell ref="I12:I14"/>
    <mergeCell ref="B15:C17"/>
    <mergeCell ref="B18:B35"/>
    <mergeCell ref="C18:C20"/>
    <mergeCell ref="C21:C23"/>
    <mergeCell ref="G11:G14"/>
    <mergeCell ref="D11:D14"/>
    <mergeCell ref="E11:E14"/>
    <mergeCell ref="C33:C35"/>
    <mergeCell ref="H11:H14"/>
    <mergeCell ref="B36:B59"/>
    <mergeCell ref="C36:C38"/>
    <mergeCell ref="C39:C41"/>
    <mergeCell ref="C48:C50"/>
    <mergeCell ref="C45:C47"/>
  </mergeCells>
  <phoneticPr fontId="2"/>
  <printOptions horizontalCentered="1" verticalCentered="1"/>
  <pageMargins left="0.9055118110236221" right="0.62992125984251968" top="0.39370078740157483" bottom="0.74803149606299213" header="0.31496062992125984" footer="0.31496062992125984"/>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0B0F0"/>
  </sheetPr>
  <dimension ref="A2:X54"/>
  <sheetViews>
    <sheetView view="pageBreakPreview" zoomScaleNormal="87" zoomScaleSheetLayoutView="100" workbookViewId="0">
      <selection activeCell="C26" sqref="C26:C27"/>
    </sheetView>
  </sheetViews>
  <sheetFormatPr defaultColWidth="9" defaultRowHeight="13.2" x14ac:dyDescent="0.2"/>
  <cols>
    <col min="3" max="3" width="19.6640625" customWidth="1"/>
    <col min="4" max="6" width="26.33203125" customWidth="1"/>
  </cols>
  <sheetData>
    <row r="2" spans="1:24" ht="14.4" x14ac:dyDescent="0.2">
      <c r="B2" s="26" t="s">
        <v>293</v>
      </c>
    </row>
    <row r="4" spans="1:24" s="1" customFormat="1" x14ac:dyDescent="0.2">
      <c r="A4" s="19"/>
      <c r="E4" s="43" t="s">
        <v>294</v>
      </c>
    </row>
    <row r="5" spans="1:24" s="1" customFormat="1" x14ac:dyDescent="0.2">
      <c r="A5" s="19"/>
      <c r="E5" s="43" t="s">
        <v>295</v>
      </c>
    </row>
    <row r="6" spans="1:24" s="1" customFormat="1" ht="6.75" customHeight="1" x14ac:dyDescent="0.2">
      <c r="A6" s="19"/>
    </row>
    <row r="7" spans="1:24" s="1" customFormat="1" ht="15" thickBot="1" x14ac:dyDescent="0.25">
      <c r="A7" s="19"/>
      <c r="B7" s="26"/>
      <c r="E7" s="2"/>
      <c r="F7" s="2" t="s">
        <v>265</v>
      </c>
    </row>
    <row r="8" spans="1:24" s="1" customFormat="1" ht="15" customHeight="1" x14ac:dyDescent="0.2">
      <c r="A8" s="19"/>
      <c r="B8" s="1619"/>
      <c r="C8" s="1619"/>
      <c r="D8" s="1600" t="s">
        <v>296</v>
      </c>
      <c r="E8" s="1625" t="s">
        <v>297</v>
      </c>
      <c r="F8" s="301"/>
    </row>
    <row r="9" spans="1:24" s="1" customFormat="1" ht="15" customHeight="1" x14ac:dyDescent="0.2">
      <c r="A9" s="19"/>
      <c r="B9" s="1619"/>
      <c r="C9" s="1619"/>
      <c r="D9" s="1623"/>
      <c r="E9" s="1626"/>
      <c r="F9" s="1600" t="s">
        <v>298</v>
      </c>
    </row>
    <row r="10" spans="1:24" s="1" customFormat="1" ht="10.5" customHeight="1" x14ac:dyDescent="0.2">
      <c r="A10" s="19"/>
      <c r="B10" s="1619"/>
      <c r="C10" s="1619"/>
      <c r="D10" s="1623"/>
      <c r="E10" s="1626"/>
      <c r="F10" s="1601"/>
    </row>
    <row r="11" spans="1:24" s="1" customFormat="1" ht="44.25" customHeight="1" x14ac:dyDescent="0.2">
      <c r="A11" s="19"/>
      <c r="B11" s="1619"/>
      <c r="C11" s="1619"/>
      <c r="D11" s="1624"/>
      <c r="E11" s="1627"/>
      <c r="F11" s="1602"/>
      <c r="X11" s="1" t="s">
        <v>272</v>
      </c>
    </row>
    <row r="12" spans="1:24" s="1" customFormat="1" ht="20.25" customHeight="1" x14ac:dyDescent="0.2">
      <c r="A12" s="19"/>
      <c r="B12" s="1603" t="s">
        <v>273</v>
      </c>
      <c r="C12" s="1628"/>
      <c r="D12" s="498">
        <v>427</v>
      </c>
      <c r="E12" s="312">
        <f>E14+E16+E18+E20+E22+E24</f>
        <v>3453</v>
      </c>
      <c r="F12" s="141">
        <f>F14+F16+F18+F20+F22+F24</f>
        <v>594</v>
      </c>
    </row>
    <row r="13" spans="1:24" s="1" customFormat="1" ht="20.25" customHeight="1" thickBot="1" x14ac:dyDescent="0.25">
      <c r="A13" s="19"/>
      <c r="B13" s="1605"/>
      <c r="C13" s="1629"/>
      <c r="D13" s="499"/>
      <c r="E13" s="482"/>
      <c r="F13" s="484">
        <f>F12/E12</f>
        <v>0.17202432667245873</v>
      </c>
    </row>
    <row r="14" spans="1:24" s="1" customFormat="1" ht="20.25" customHeight="1" thickTop="1" x14ac:dyDescent="0.2">
      <c r="A14" s="19"/>
      <c r="B14" s="1503" t="s">
        <v>274</v>
      </c>
      <c r="C14" s="1609" t="s">
        <v>275</v>
      </c>
      <c r="D14" s="487">
        <v>49</v>
      </c>
      <c r="E14" s="311">
        <v>234</v>
      </c>
      <c r="F14" s="139">
        <v>33</v>
      </c>
    </row>
    <row r="15" spans="1:24" s="1" customFormat="1" ht="20.25" customHeight="1" x14ac:dyDescent="0.2">
      <c r="A15" s="19"/>
      <c r="B15" s="1504"/>
      <c r="C15" s="1508"/>
      <c r="D15" s="500"/>
      <c r="E15" s="501"/>
      <c r="F15" s="502">
        <f>F14/E14</f>
        <v>0.14102564102564102</v>
      </c>
    </row>
    <row r="16" spans="1:24" s="1" customFormat="1" ht="20.25" customHeight="1" x14ac:dyDescent="0.2">
      <c r="A16" s="19"/>
      <c r="B16" s="1504"/>
      <c r="C16" s="1507" t="s">
        <v>276</v>
      </c>
      <c r="D16" s="480">
        <v>87</v>
      </c>
      <c r="E16" s="312">
        <v>903</v>
      </c>
      <c r="F16" s="141">
        <v>58</v>
      </c>
    </row>
    <row r="17" spans="1:6" s="1" customFormat="1" ht="20.25" customHeight="1" x14ac:dyDescent="0.2">
      <c r="A17" s="19"/>
      <c r="B17" s="1504"/>
      <c r="C17" s="1508"/>
      <c r="D17" s="503"/>
      <c r="E17" s="504"/>
      <c r="F17" s="505">
        <f>F16/E16</f>
        <v>6.4230343300110737E-2</v>
      </c>
    </row>
    <row r="18" spans="1:6" s="1" customFormat="1" ht="20.25" customHeight="1" x14ac:dyDescent="0.2">
      <c r="A18" s="19"/>
      <c r="B18" s="1504"/>
      <c r="C18" s="1621" t="s">
        <v>277</v>
      </c>
      <c r="D18" s="480">
        <v>25</v>
      </c>
      <c r="E18" s="312">
        <v>334</v>
      </c>
      <c r="F18" s="141">
        <v>11</v>
      </c>
    </row>
    <row r="19" spans="1:6" s="1" customFormat="1" ht="20.25" customHeight="1" x14ac:dyDescent="0.2">
      <c r="A19" s="19"/>
      <c r="B19" s="1504"/>
      <c r="C19" s="1593"/>
      <c r="D19" s="503"/>
      <c r="E19" s="504"/>
      <c r="F19" s="505">
        <f>F18/E18</f>
        <v>3.2934131736526949E-2</v>
      </c>
    </row>
    <row r="20" spans="1:6" s="1" customFormat="1" ht="20.25" customHeight="1" x14ac:dyDescent="0.2">
      <c r="A20" s="19"/>
      <c r="B20" s="1504"/>
      <c r="C20" s="1507" t="s">
        <v>278</v>
      </c>
      <c r="D20" s="480">
        <v>82</v>
      </c>
      <c r="E20" s="312">
        <v>371</v>
      </c>
      <c r="F20" s="141">
        <v>52</v>
      </c>
    </row>
    <row r="21" spans="1:6" s="1" customFormat="1" ht="20.25" customHeight="1" x14ac:dyDescent="0.2">
      <c r="A21" s="19"/>
      <c r="B21" s="1504"/>
      <c r="C21" s="1508"/>
      <c r="D21" s="503"/>
      <c r="E21" s="504"/>
      <c r="F21" s="505">
        <f>F20/E20</f>
        <v>0.14016172506738545</v>
      </c>
    </row>
    <row r="22" spans="1:6" s="1" customFormat="1" ht="20.25" customHeight="1" x14ac:dyDescent="0.2">
      <c r="A22" s="19"/>
      <c r="B22" s="1504"/>
      <c r="C22" s="1507" t="s">
        <v>279</v>
      </c>
      <c r="D22" s="480">
        <v>8</v>
      </c>
      <c r="E22" s="312">
        <v>140</v>
      </c>
      <c r="F22" s="141">
        <v>20</v>
      </c>
    </row>
    <row r="23" spans="1:6" s="1" customFormat="1" ht="20.25" customHeight="1" x14ac:dyDescent="0.2">
      <c r="A23" s="19"/>
      <c r="B23" s="1504"/>
      <c r="C23" s="1508"/>
      <c r="D23" s="503"/>
      <c r="E23" s="504"/>
      <c r="F23" s="505">
        <f>F22/E22</f>
        <v>0.14285714285714285</v>
      </c>
    </row>
    <row r="24" spans="1:6" s="1" customFormat="1" ht="20.25" customHeight="1" x14ac:dyDescent="0.2">
      <c r="A24" s="19"/>
      <c r="B24" s="1504"/>
      <c r="C24" s="1507" t="s">
        <v>280</v>
      </c>
      <c r="D24" s="480">
        <v>176</v>
      </c>
      <c r="E24" s="312">
        <v>1471</v>
      </c>
      <c r="F24" s="141">
        <v>420</v>
      </c>
    </row>
    <row r="25" spans="1:6" s="1" customFormat="1" ht="20.25" customHeight="1" thickBot="1" x14ac:dyDescent="0.25">
      <c r="A25" s="19"/>
      <c r="B25" s="1504"/>
      <c r="C25" s="1508"/>
      <c r="D25" s="500"/>
      <c r="E25" s="501"/>
      <c r="F25" s="502">
        <f>F24/E24</f>
        <v>0.28552005438477224</v>
      </c>
    </row>
    <row r="26" spans="1:6" s="1" customFormat="1" ht="20.25" customHeight="1" thickTop="1" x14ac:dyDescent="0.2">
      <c r="A26" s="19"/>
      <c r="B26" s="1503" t="s">
        <v>281</v>
      </c>
      <c r="C26" s="1609" t="s">
        <v>282</v>
      </c>
      <c r="D26" s="487">
        <v>106</v>
      </c>
      <c r="E26" s="311">
        <v>153</v>
      </c>
      <c r="F26" s="139">
        <v>41</v>
      </c>
    </row>
    <row r="27" spans="1:6" s="1" customFormat="1" ht="20.25" customHeight="1" x14ac:dyDescent="0.2">
      <c r="A27" s="19"/>
      <c r="B27" s="1504"/>
      <c r="C27" s="1508"/>
      <c r="D27" s="503"/>
      <c r="E27" s="504"/>
      <c r="F27" s="505">
        <f>F26/E26</f>
        <v>0.26797385620915032</v>
      </c>
    </row>
    <row r="28" spans="1:6" s="1" customFormat="1" ht="20.25" customHeight="1" x14ac:dyDescent="0.2">
      <c r="A28" s="19"/>
      <c r="B28" s="1504"/>
      <c r="C28" s="1507" t="s">
        <v>283</v>
      </c>
      <c r="D28" s="491">
        <v>171</v>
      </c>
      <c r="E28" s="313">
        <v>465</v>
      </c>
      <c r="F28" s="140">
        <v>114</v>
      </c>
    </row>
    <row r="29" spans="1:6" s="1" customFormat="1" ht="20.25" customHeight="1" x14ac:dyDescent="0.2">
      <c r="A29" s="19"/>
      <c r="B29" s="1504"/>
      <c r="C29" s="1508"/>
      <c r="D29" s="503"/>
      <c r="E29" s="482"/>
      <c r="F29" s="484">
        <f>F28/E28</f>
        <v>0.24516129032258063</v>
      </c>
    </row>
    <row r="30" spans="1:6" s="1" customFormat="1" ht="20.25" customHeight="1" x14ac:dyDescent="0.2">
      <c r="A30" s="19"/>
      <c r="B30" s="1504"/>
      <c r="C30" s="1507" t="s">
        <v>284</v>
      </c>
      <c r="D30" s="500">
        <v>49</v>
      </c>
      <c r="E30" s="312">
        <v>214</v>
      </c>
      <c r="F30" s="141">
        <v>64</v>
      </c>
    </row>
    <row r="31" spans="1:6" s="1" customFormat="1" ht="20.25" customHeight="1" x14ac:dyDescent="0.2">
      <c r="A31" s="19"/>
      <c r="B31" s="1504"/>
      <c r="C31" s="1508"/>
      <c r="D31" s="503"/>
      <c r="E31" s="482"/>
      <c r="F31" s="484">
        <f>F30/E30</f>
        <v>0.29906542056074764</v>
      </c>
    </row>
    <row r="32" spans="1:6" s="1" customFormat="1" ht="20.25" customHeight="1" x14ac:dyDescent="0.2">
      <c r="A32" s="19"/>
      <c r="B32" s="1504"/>
      <c r="C32" s="1507" t="s">
        <v>285</v>
      </c>
      <c r="D32" s="500">
        <v>38</v>
      </c>
      <c r="E32" s="312">
        <v>283</v>
      </c>
      <c r="F32" s="141">
        <v>65</v>
      </c>
    </row>
    <row r="33" spans="1:6" s="1" customFormat="1" ht="20.25" customHeight="1" x14ac:dyDescent="0.2">
      <c r="A33" s="19"/>
      <c r="B33" s="1504"/>
      <c r="C33" s="1508"/>
      <c r="D33" s="503"/>
      <c r="E33" s="482"/>
      <c r="F33" s="484">
        <f>F32/E32</f>
        <v>0.22968197879858657</v>
      </c>
    </row>
    <row r="34" spans="1:6" s="1" customFormat="1" ht="20.25" customHeight="1" x14ac:dyDescent="0.2">
      <c r="A34" s="19"/>
      <c r="B34" s="1504"/>
      <c r="C34" s="1507" t="s">
        <v>286</v>
      </c>
      <c r="D34" s="500">
        <v>33</v>
      </c>
      <c r="E34" s="312">
        <v>472</v>
      </c>
      <c r="F34" s="141">
        <v>65</v>
      </c>
    </row>
    <row r="35" spans="1:6" s="1" customFormat="1" ht="20.25" customHeight="1" x14ac:dyDescent="0.2">
      <c r="A35" s="19"/>
      <c r="B35" s="1504"/>
      <c r="C35" s="1508"/>
      <c r="D35" s="503"/>
      <c r="E35" s="482"/>
      <c r="F35" s="484">
        <f>F34/E34</f>
        <v>0.13771186440677965</v>
      </c>
    </row>
    <row r="36" spans="1:6" s="1" customFormat="1" ht="20.25" customHeight="1" x14ac:dyDescent="0.2">
      <c r="A36" s="19"/>
      <c r="B36" s="1504"/>
      <c r="C36" s="1507" t="s">
        <v>287</v>
      </c>
      <c r="D36" s="491">
        <v>30</v>
      </c>
      <c r="E36" s="312">
        <v>1866</v>
      </c>
      <c r="F36" s="141">
        <v>245</v>
      </c>
    </row>
    <row r="37" spans="1:6" s="1" customFormat="1" ht="20.25" customHeight="1" thickBot="1" x14ac:dyDescent="0.25">
      <c r="A37" s="19"/>
      <c r="B37" s="1504"/>
      <c r="C37" s="1508"/>
      <c r="D37" s="500"/>
      <c r="E37" s="501"/>
      <c r="F37" s="502">
        <f>F36/E36</f>
        <v>0.13129689174705253</v>
      </c>
    </row>
    <row r="38" spans="1:6" s="1" customFormat="1" ht="20.25" customHeight="1" thickTop="1" x14ac:dyDescent="0.2">
      <c r="A38" s="19"/>
      <c r="B38" s="1504"/>
      <c r="C38" s="308" t="s">
        <v>288</v>
      </c>
      <c r="D38" s="309">
        <f>D28+D30+D32+D34</f>
        <v>291</v>
      </c>
      <c r="E38" s="506">
        <f>E28+E30+E32+E34</f>
        <v>1434</v>
      </c>
      <c r="F38" s="338">
        <f>F28+F30+F32+F34</f>
        <v>308</v>
      </c>
    </row>
    <row r="39" spans="1:6" s="1" customFormat="1" ht="20.25" customHeight="1" x14ac:dyDescent="0.2">
      <c r="A39" s="19"/>
      <c r="B39" s="1504"/>
      <c r="C39" s="21" t="s">
        <v>289</v>
      </c>
      <c r="D39" s="503"/>
      <c r="E39" s="504"/>
      <c r="F39" s="505">
        <f>F38/E38</f>
        <v>0.21478382147838215</v>
      </c>
    </row>
    <row r="40" spans="1:6" s="1" customFormat="1" ht="20.25" customHeight="1" x14ac:dyDescent="0.2">
      <c r="A40" s="19"/>
      <c r="B40" s="1504"/>
      <c r="C40" s="306" t="s">
        <v>288</v>
      </c>
      <c r="D40" s="310">
        <f>D30+D32+D34+D36</f>
        <v>150</v>
      </c>
      <c r="E40" s="507">
        <f>E30+E32+E34+E36</f>
        <v>2835</v>
      </c>
      <c r="F40" s="339">
        <f>F30+F32+F34+F36</f>
        <v>439</v>
      </c>
    </row>
    <row r="41" spans="1:6" s="1" customFormat="1" ht="20.25" customHeight="1" thickBot="1" x14ac:dyDescent="0.25">
      <c r="A41" s="19"/>
      <c r="B41" s="1510"/>
      <c r="C41" s="21" t="s">
        <v>290</v>
      </c>
      <c r="D41" s="503"/>
      <c r="E41" s="508"/>
      <c r="F41" s="509">
        <f>F40/E40</f>
        <v>0.15485008818342152</v>
      </c>
    </row>
    <row r="42" spans="1:6" s="1" customFormat="1" x14ac:dyDescent="0.2">
      <c r="A42" s="19"/>
      <c r="B42" s="22"/>
      <c r="C42" s="27"/>
      <c r="D42" s="23"/>
      <c r="E42" s="303"/>
    </row>
    <row r="43" spans="1:6" s="363" customFormat="1" x14ac:dyDescent="0.2">
      <c r="A43" s="362"/>
      <c r="B43" s="363" t="s">
        <v>299</v>
      </c>
      <c r="D43" s="363">
        <f>D26+D28+D30+D32+D34+D36</f>
        <v>427</v>
      </c>
      <c r="E43" s="363">
        <f t="shared" ref="E43:F43" si="0">E26+E28+E30+E32+E34+E36</f>
        <v>3453</v>
      </c>
      <c r="F43" s="363">
        <f t="shared" si="0"/>
        <v>594</v>
      </c>
    </row>
    <row r="44" spans="1:6" s="1" customFormat="1" x14ac:dyDescent="0.2">
      <c r="A44" s="19"/>
      <c r="B44" s="45" t="s">
        <v>300</v>
      </c>
      <c r="E44" s="94"/>
      <c r="F44" s="94">
        <f>F43/E43</f>
        <v>0.17202432667245873</v>
      </c>
    </row>
    <row r="45" spans="1:6" s="1" customFormat="1" x14ac:dyDescent="0.2">
      <c r="A45" s="19"/>
      <c r="B45" s="45"/>
      <c r="E45" s="94"/>
      <c r="F45" s="94"/>
    </row>
    <row r="46" spans="1:6" s="1" customFormat="1" x14ac:dyDescent="0.2">
      <c r="A46" s="19"/>
      <c r="B46" s="45" t="s">
        <v>238</v>
      </c>
      <c r="D46" s="7">
        <f>D38+D36+D26</f>
        <v>427</v>
      </c>
      <c r="E46" s="7">
        <f t="shared" ref="E46:F46" si="1">E38+E36+E26</f>
        <v>3453</v>
      </c>
      <c r="F46" s="7">
        <f t="shared" si="1"/>
        <v>594</v>
      </c>
    </row>
    <row r="47" spans="1:6" s="1" customFormat="1" x14ac:dyDescent="0.2">
      <c r="A47" s="19"/>
      <c r="B47" s="45"/>
      <c r="D47" s="7">
        <f>D40+D26+D28</f>
        <v>427</v>
      </c>
      <c r="E47" s="7">
        <f t="shared" ref="E47:F47" si="2">E40+E26+E28</f>
        <v>3453</v>
      </c>
      <c r="F47" s="7">
        <f t="shared" si="2"/>
        <v>594</v>
      </c>
    </row>
    <row r="48" spans="1:6" s="1" customFormat="1" x14ac:dyDescent="0.2">
      <c r="A48" s="19"/>
      <c r="B48" s="19"/>
      <c r="E48" s="94"/>
      <c r="F48" s="94"/>
    </row>
    <row r="49" spans="1:6" s="357" customFormat="1" x14ac:dyDescent="0.2">
      <c r="A49" s="360"/>
      <c r="B49" s="360" t="s">
        <v>239</v>
      </c>
      <c r="C49" s="360"/>
      <c r="D49" s="360">
        <f>D12-D43</f>
        <v>0</v>
      </c>
      <c r="E49" s="360">
        <f t="shared" ref="E49:F50" si="3">E12-E43</f>
        <v>0</v>
      </c>
      <c r="F49" s="360">
        <f t="shared" si="3"/>
        <v>0</v>
      </c>
    </row>
    <row r="50" spans="1:6" s="357" customFormat="1" x14ac:dyDescent="0.2">
      <c r="A50" s="360"/>
      <c r="B50" s="360"/>
      <c r="C50" s="360"/>
      <c r="D50" s="360"/>
      <c r="E50" s="360"/>
      <c r="F50" s="360">
        <f t="shared" si="3"/>
        <v>0</v>
      </c>
    </row>
    <row r="51" spans="1:6" s="1" customFormat="1" x14ac:dyDescent="0.2">
      <c r="A51" s="19"/>
      <c r="B51" s="19"/>
      <c r="C51" s="19"/>
      <c r="D51" s="19"/>
      <c r="E51" s="19"/>
      <c r="F51" s="19"/>
    </row>
    <row r="52" spans="1:6" s="1" customFormat="1" x14ac:dyDescent="0.2">
      <c r="A52" s="19"/>
      <c r="B52" s="19"/>
      <c r="C52" s="19"/>
      <c r="D52" s="366">
        <f>D46-D43</f>
        <v>0</v>
      </c>
      <c r="E52" s="366">
        <f t="shared" ref="E52:F52" si="4">E46-E43</f>
        <v>0</v>
      </c>
      <c r="F52" s="366">
        <f t="shared" si="4"/>
        <v>0</v>
      </c>
    </row>
    <row r="53" spans="1:6" s="1" customFormat="1" x14ac:dyDescent="0.2">
      <c r="A53" s="19"/>
      <c r="B53" s="19"/>
      <c r="C53" s="19"/>
      <c r="D53" s="366">
        <f>D47-D43</f>
        <v>0</v>
      </c>
      <c r="E53" s="366">
        <f t="shared" ref="E53:F53" si="5">E47-E43</f>
        <v>0</v>
      </c>
      <c r="F53" s="366">
        <f t="shared" si="5"/>
        <v>0</v>
      </c>
    </row>
    <row r="54" spans="1:6" s="1" customFormat="1" x14ac:dyDescent="0.2">
      <c r="A54" s="19"/>
      <c r="B54" s="19"/>
      <c r="C54" s="19"/>
      <c r="D54" s="19"/>
    </row>
  </sheetData>
  <mergeCells count="19">
    <mergeCell ref="B26:B41"/>
    <mergeCell ref="C26:C27"/>
    <mergeCell ref="C28:C29"/>
    <mergeCell ref="C30:C31"/>
    <mergeCell ref="C32:C33"/>
    <mergeCell ref="C34:C35"/>
    <mergeCell ref="C36:C37"/>
    <mergeCell ref="B14:B25"/>
    <mergeCell ref="C14:C15"/>
    <mergeCell ref="C16:C17"/>
    <mergeCell ref="C18:C19"/>
    <mergeCell ref="C20:C21"/>
    <mergeCell ref="C22:C23"/>
    <mergeCell ref="C24:C25"/>
    <mergeCell ref="B8:C11"/>
    <mergeCell ref="D8:D11"/>
    <mergeCell ref="E8:E11"/>
    <mergeCell ref="F9:F11"/>
    <mergeCell ref="B12:C13"/>
  </mergeCells>
  <phoneticPr fontId="2"/>
  <printOptions horizontalCentered="1"/>
  <pageMargins left="0.9055118110236221" right="0.51181102362204722" top="0.39370078740157483" bottom="0.74803149606299213"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F0"/>
  </sheetPr>
  <dimension ref="A2:X54"/>
  <sheetViews>
    <sheetView view="pageBreakPreview" zoomScaleNormal="87" zoomScaleSheetLayoutView="100" workbookViewId="0">
      <selection activeCell="C26" sqref="C26:C27"/>
    </sheetView>
  </sheetViews>
  <sheetFormatPr defaultColWidth="9" defaultRowHeight="13.2" x14ac:dyDescent="0.2"/>
  <cols>
    <col min="3" max="3" width="19.6640625" customWidth="1"/>
    <col min="4" max="6" width="26.33203125" customWidth="1"/>
  </cols>
  <sheetData>
    <row r="2" spans="1:24" ht="14.4" x14ac:dyDescent="0.2">
      <c r="B2" s="26" t="s">
        <v>301</v>
      </c>
    </row>
    <row r="4" spans="1:24" s="1" customFormat="1" x14ac:dyDescent="0.2">
      <c r="A4" s="19"/>
      <c r="E4" s="43" t="s">
        <v>302</v>
      </c>
    </row>
    <row r="5" spans="1:24" s="1" customFormat="1" x14ac:dyDescent="0.2">
      <c r="A5" s="19"/>
      <c r="E5" s="43" t="s">
        <v>303</v>
      </c>
    </row>
    <row r="6" spans="1:24" s="1" customFormat="1" ht="6.75" customHeight="1" x14ac:dyDescent="0.2">
      <c r="A6" s="19"/>
    </row>
    <row r="7" spans="1:24" s="1" customFormat="1" ht="15" thickBot="1" x14ac:dyDescent="0.25">
      <c r="A7" s="19"/>
      <c r="B7" s="26"/>
      <c r="E7" s="2"/>
      <c r="F7" s="2" t="s">
        <v>265</v>
      </c>
    </row>
    <row r="8" spans="1:24" s="1" customFormat="1" ht="15" customHeight="1" x14ac:dyDescent="0.2">
      <c r="A8" s="19"/>
      <c r="B8" s="1619"/>
      <c r="C8" s="1619"/>
      <c r="D8" s="1600" t="s">
        <v>296</v>
      </c>
      <c r="E8" s="1625" t="s">
        <v>304</v>
      </c>
      <c r="F8" s="301"/>
    </row>
    <row r="9" spans="1:24" s="1" customFormat="1" ht="15" customHeight="1" x14ac:dyDescent="0.2">
      <c r="A9" s="19"/>
      <c r="B9" s="1619"/>
      <c r="C9" s="1619"/>
      <c r="D9" s="1623"/>
      <c r="E9" s="1626"/>
      <c r="F9" s="1600" t="s">
        <v>305</v>
      </c>
    </row>
    <row r="10" spans="1:24" s="1" customFormat="1" ht="10.5" customHeight="1" x14ac:dyDescent="0.2">
      <c r="A10" s="19"/>
      <c r="B10" s="1619"/>
      <c r="C10" s="1619"/>
      <c r="D10" s="1623"/>
      <c r="E10" s="1626"/>
      <c r="F10" s="1601"/>
    </row>
    <row r="11" spans="1:24" s="1" customFormat="1" ht="44.25" customHeight="1" x14ac:dyDescent="0.2">
      <c r="A11" s="19"/>
      <c r="B11" s="1619"/>
      <c r="C11" s="1619"/>
      <c r="D11" s="1624"/>
      <c r="E11" s="1627"/>
      <c r="F11" s="1602"/>
      <c r="X11" s="1" t="s">
        <v>272</v>
      </c>
    </row>
    <row r="12" spans="1:24" s="1" customFormat="1" ht="20.25" customHeight="1" x14ac:dyDescent="0.2">
      <c r="A12" s="19"/>
      <c r="B12" s="1603" t="s">
        <v>273</v>
      </c>
      <c r="C12" s="1628"/>
      <c r="D12" s="498">
        <v>427</v>
      </c>
      <c r="E12" s="312">
        <f>E14+E16+E18+E20+E22+E24</f>
        <v>4835</v>
      </c>
      <c r="F12" s="510">
        <f>F14+F16+F18+F20+F22+F24</f>
        <v>1381</v>
      </c>
    </row>
    <row r="13" spans="1:24" s="1" customFormat="1" ht="20.25" customHeight="1" thickBot="1" x14ac:dyDescent="0.25">
      <c r="A13" s="19"/>
      <c r="B13" s="1605"/>
      <c r="C13" s="1629"/>
      <c r="D13" s="499"/>
      <c r="E13" s="482"/>
      <c r="F13" s="484">
        <f>F12/E12</f>
        <v>0.28562564632885212</v>
      </c>
    </row>
    <row r="14" spans="1:24" s="1" customFormat="1" ht="20.25" customHeight="1" thickTop="1" x14ac:dyDescent="0.2">
      <c r="A14" s="19"/>
      <c r="B14" s="1503" t="s">
        <v>274</v>
      </c>
      <c r="C14" s="1609" t="s">
        <v>275</v>
      </c>
      <c r="D14" s="487">
        <v>49</v>
      </c>
      <c r="E14" s="311">
        <v>131</v>
      </c>
      <c r="F14" s="139">
        <v>10</v>
      </c>
    </row>
    <row r="15" spans="1:24" s="1" customFormat="1" ht="20.25" customHeight="1" x14ac:dyDescent="0.2">
      <c r="A15" s="19"/>
      <c r="B15" s="1504"/>
      <c r="C15" s="1508"/>
      <c r="D15" s="500"/>
      <c r="E15" s="501"/>
      <c r="F15" s="502">
        <f>F14/E14</f>
        <v>7.6335877862595422E-2</v>
      </c>
    </row>
    <row r="16" spans="1:24" s="1" customFormat="1" ht="20.25" customHeight="1" x14ac:dyDescent="0.2">
      <c r="A16" s="19"/>
      <c r="B16" s="1504"/>
      <c r="C16" s="1507" t="s">
        <v>276</v>
      </c>
      <c r="D16" s="480">
        <v>87</v>
      </c>
      <c r="E16" s="312">
        <v>1542</v>
      </c>
      <c r="F16" s="141">
        <v>131</v>
      </c>
    </row>
    <row r="17" spans="1:6" s="1" customFormat="1" ht="20.25" customHeight="1" x14ac:dyDescent="0.2">
      <c r="A17" s="19"/>
      <c r="B17" s="1504"/>
      <c r="C17" s="1508"/>
      <c r="D17" s="503"/>
      <c r="E17" s="504"/>
      <c r="F17" s="505">
        <f>F16/E16</f>
        <v>8.4954604409857332E-2</v>
      </c>
    </row>
    <row r="18" spans="1:6" s="1" customFormat="1" ht="20.25" customHeight="1" x14ac:dyDescent="0.2">
      <c r="A18" s="19"/>
      <c r="B18" s="1504"/>
      <c r="C18" s="1621" t="s">
        <v>277</v>
      </c>
      <c r="D18" s="480">
        <v>25</v>
      </c>
      <c r="E18" s="312">
        <v>393</v>
      </c>
      <c r="F18" s="141">
        <v>10</v>
      </c>
    </row>
    <row r="19" spans="1:6" s="1" customFormat="1" ht="20.25" customHeight="1" x14ac:dyDescent="0.2">
      <c r="A19" s="19"/>
      <c r="B19" s="1504"/>
      <c r="C19" s="1593"/>
      <c r="D19" s="503"/>
      <c r="E19" s="504"/>
      <c r="F19" s="505">
        <f>F18/E18</f>
        <v>2.5445292620865138E-2</v>
      </c>
    </row>
    <row r="20" spans="1:6" s="1" customFormat="1" ht="20.25" customHeight="1" x14ac:dyDescent="0.2">
      <c r="A20" s="19"/>
      <c r="B20" s="1504"/>
      <c r="C20" s="1507" t="s">
        <v>278</v>
      </c>
      <c r="D20" s="480">
        <v>82</v>
      </c>
      <c r="E20" s="312">
        <v>294</v>
      </c>
      <c r="F20" s="141">
        <v>98</v>
      </c>
    </row>
    <row r="21" spans="1:6" s="1" customFormat="1" ht="20.25" customHeight="1" x14ac:dyDescent="0.2">
      <c r="A21" s="19"/>
      <c r="B21" s="1504"/>
      <c r="C21" s="1508"/>
      <c r="D21" s="503"/>
      <c r="E21" s="504"/>
      <c r="F21" s="505">
        <f>F20/E20</f>
        <v>0.33333333333333331</v>
      </c>
    </row>
    <row r="22" spans="1:6" s="1" customFormat="1" ht="20.25" customHeight="1" x14ac:dyDescent="0.2">
      <c r="A22" s="19"/>
      <c r="B22" s="1504"/>
      <c r="C22" s="1507" t="s">
        <v>279</v>
      </c>
      <c r="D22" s="480">
        <v>8</v>
      </c>
      <c r="E22" s="312">
        <v>306</v>
      </c>
      <c r="F22" s="141">
        <v>77</v>
      </c>
    </row>
    <row r="23" spans="1:6" s="1" customFormat="1" ht="20.25" customHeight="1" x14ac:dyDescent="0.2">
      <c r="A23" s="19"/>
      <c r="B23" s="1504"/>
      <c r="C23" s="1508"/>
      <c r="D23" s="503"/>
      <c r="E23" s="504"/>
      <c r="F23" s="505">
        <f>F22/E22</f>
        <v>0.25163398692810457</v>
      </c>
    </row>
    <row r="24" spans="1:6" s="1" customFormat="1" ht="20.25" customHeight="1" x14ac:dyDescent="0.2">
      <c r="A24" s="19"/>
      <c r="B24" s="1504"/>
      <c r="C24" s="1507" t="s">
        <v>280</v>
      </c>
      <c r="D24" s="480">
        <v>176</v>
      </c>
      <c r="E24" s="312">
        <v>2169</v>
      </c>
      <c r="F24" s="141">
        <v>1055</v>
      </c>
    </row>
    <row r="25" spans="1:6" s="1" customFormat="1" ht="20.25" customHeight="1" thickBot="1" x14ac:dyDescent="0.25">
      <c r="A25" s="19"/>
      <c r="B25" s="1504"/>
      <c r="C25" s="1508"/>
      <c r="D25" s="500"/>
      <c r="E25" s="501"/>
      <c r="F25" s="502">
        <f>F24/E24</f>
        <v>0.48639926233287228</v>
      </c>
    </row>
    <row r="26" spans="1:6" s="1" customFormat="1" ht="20.25" customHeight="1" thickTop="1" x14ac:dyDescent="0.2">
      <c r="A26" s="19"/>
      <c r="B26" s="1503" t="s">
        <v>281</v>
      </c>
      <c r="C26" s="1609" t="s">
        <v>282</v>
      </c>
      <c r="D26" s="487">
        <v>106</v>
      </c>
      <c r="E26" s="311">
        <v>61</v>
      </c>
      <c r="F26" s="139">
        <v>34</v>
      </c>
    </row>
    <row r="27" spans="1:6" s="1" customFormat="1" ht="20.25" customHeight="1" x14ac:dyDescent="0.2">
      <c r="A27" s="19"/>
      <c r="B27" s="1504"/>
      <c r="C27" s="1508"/>
      <c r="D27" s="503"/>
      <c r="E27" s="504"/>
      <c r="F27" s="505">
        <f>F26/E26</f>
        <v>0.55737704918032782</v>
      </c>
    </row>
    <row r="28" spans="1:6" s="1" customFormat="1" ht="20.25" customHeight="1" x14ac:dyDescent="0.2">
      <c r="A28" s="19"/>
      <c r="B28" s="1504"/>
      <c r="C28" s="1507" t="s">
        <v>283</v>
      </c>
      <c r="D28" s="491">
        <v>171</v>
      </c>
      <c r="E28" s="313">
        <v>296</v>
      </c>
      <c r="F28" s="140">
        <v>95</v>
      </c>
    </row>
    <row r="29" spans="1:6" s="1" customFormat="1" ht="20.25" customHeight="1" x14ac:dyDescent="0.2">
      <c r="A29" s="19"/>
      <c r="B29" s="1504"/>
      <c r="C29" s="1508"/>
      <c r="D29" s="503"/>
      <c r="E29" s="482"/>
      <c r="F29" s="484">
        <f>F28/E28</f>
        <v>0.32094594594594594</v>
      </c>
    </row>
    <row r="30" spans="1:6" s="1" customFormat="1" ht="20.25" customHeight="1" x14ac:dyDescent="0.2">
      <c r="A30" s="19"/>
      <c r="B30" s="1504"/>
      <c r="C30" s="1507" t="s">
        <v>284</v>
      </c>
      <c r="D30" s="500">
        <v>49</v>
      </c>
      <c r="E30" s="312">
        <v>172</v>
      </c>
      <c r="F30" s="141">
        <v>95</v>
      </c>
    </row>
    <row r="31" spans="1:6" s="1" customFormat="1" ht="20.25" customHeight="1" x14ac:dyDescent="0.2">
      <c r="A31" s="19"/>
      <c r="B31" s="1504"/>
      <c r="C31" s="1508"/>
      <c r="D31" s="503"/>
      <c r="E31" s="482"/>
      <c r="F31" s="484">
        <f>F30/E30</f>
        <v>0.55232558139534882</v>
      </c>
    </row>
    <row r="32" spans="1:6" s="1" customFormat="1" ht="20.25" customHeight="1" x14ac:dyDescent="0.2">
      <c r="A32" s="19"/>
      <c r="B32" s="1504"/>
      <c r="C32" s="1507" t="s">
        <v>285</v>
      </c>
      <c r="D32" s="500">
        <v>38</v>
      </c>
      <c r="E32" s="312">
        <v>252</v>
      </c>
      <c r="F32" s="141">
        <v>103</v>
      </c>
    </row>
    <row r="33" spans="1:6" s="1" customFormat="1" ht="20.25" customHeight="1" x14ac:dyDescent="0.2">
      <c r="A33" s="19"/>
      <c r="B33" s="1504"/>
      <c r="C33" s="1508"/>
      <c r="D33" s="503"/>
      <c r="E33" s="482"/>
      <c r="F33" s="484">
        <f>F32/E32</f>
        <v>0.40873015873015872</v>
      </c>
    </row>
    <row r="34" spans="1:6" s="1" customFormat="1" ht="20.25" customHeight="1" x14ac:dyDescent="0.2">
      <c r="A34" s="19"/>
      <c r="B34" s="1504"/>
      <c r="C34" s="1507" t="s">
        <v>286</v>
      </c>
      <c r="D34" s="500">
        <v>33</v>
      </c>
      <c r="E34" s="312">
        <v>548</v>
      </c>
      <c r="F34" s="141">
        <v>192</v>
      </c>
    </row>
    <row r="35" spans="1:6" s="1" customFormat="1" ht="20.25" customHeight="1" x14ac:dyDescent="0.2">
      <c r="A35" s="19"/>
      <c r="B35" s="1504"/>
      <c r="C35" s="1508"/>
      <c r="D35" s="503"/>
      <c r="E35" s="482"/>
      <c r="F35" s="484">
        <f>F34/E34</f>
        <v>0.35036496350364965</v>
      </c>
    </row>
    <row r="36" spans="1:6" s="1" customFormat="1" ht="20.25" customHeight="1" x14ac:dyDescent="0.2">
      <c r="A36" s="19"/>
      <c r="B36" s="1504"/>
      <c r="C36" s="1507" t="s">
        <v>287</v>
      </c>
      <c r="D36" s="491">
        <v>30</v>
      </c>
      <c r="E36" s="312">
        <v>3506</v>
      </c>
      <c r="F36" s="141">
        <v>862</v>
      </c>
    </row>
    <row r="37" spans="1:6" s="1" customFormat="1" ht="20.25" customHeight="1" thickBot="1" x14ac:dyDescent="0.25">
      <c r="A37" s="19"/>
      <c r="B37" s="1504"/>
      <c r="C37" s="1508"/>
      <c r="D37" s="500"/>
      <c r="E37" s="501"/>
      <c r="F37" s="502">
        <f>F36/E36</f>
        <v>0.24586423274386765</v>
      </c>
    </row>
    <row r="38" spans="1:6" s="1" customFormat="1" ht="20.25" customHeight="1" thickTop="1" x14ac:dyDescent="0.2">
      <c r="A38" s="19"/>
      <c r="B38" s="1504"/>
      <c r="C38" s="308" t="s">
        <v>288</v>
      </c>
      <c r="D38" s="309">
        <f>D28+D30+D32+D34</f>
        <v>291</v>
      </c>
      <c r="E38" s="506">
        <f>E28+E30+E32+E34</f>
        <v>1268</v>
      </c>
      <c r="F38" s="338">
        <f>F28+F30+F32+F34</f>
        <v>485</v>
      </c>
    </row>
    <row r="39" spans="1:6" s="1" customFormat="1" ht="20.25" customHeight="1" x14ac:dyDescent="0.2">
      <c r="A39" s="19"/>
      <c r="B39" s="1504"/>
      <c r="C39" s="21" t="s">
        <v>289</v>
      </c>
      <c r="D39" s="503"/>
      <c r="E39" s="504"/>
      <c r="F39" s="505">
        <f>F38/E38</f>
        <v>0.38249211356466878</v>
      </c>
    </row>
    <row r="40" spans="1:6" s="1" customFormat="1" ht="20.25" customHeight="1" x14ac:dyDescent="0.2">
      <c r="A40" s="19"/>
      <c r="B40" s="1504"/>
      <c r="C40" s="306" t="s">
        <v>288</v>
      </c>
      <c r="D40" s="310">
        <f>D30+D32+D34+D36</f>
        <v>150</v>
      </c>
      <c r="E40" s="507">
        <f>E30+E32+E34+E36</f>
        <v>4478</v>
      </c>
      <c r="F40" s="1088">
        <f>F30+F32+F34+F36</f>
        <v>1252</v>
      </c>
    </row>
    <row r="41" spans="1:6" s="1" customFormat="1" ht="20.25" customHeight="1" thickBot="1" x14ac:dyDescent="0.25">
      <c r="A41" s="19"/>
      <c r="B41" s="1510"/>
      <c r="C41" s="21" t="s">
        <v>290</v>
      </c>
      <c r="D41" s="503"/>
      <c r="E41" s="508"/>
      <c r="F41" s="509">
        <f>F40/E40</f>
        <v>0.27958910227780259</v>
      </c>
    </row>
    <row r="42" spans="1:6" s="1" customFormat="1" x14ac:dyDescent="0.2">
      <c r="A42" s="19"/>
      <c r="B42" s="22"/>
      <c r="C42" s="27"/>
      <c r="D42" s="23"/>
      <c r="E42" s="303"/>
    </row>
    <row r="43" spans="1:6" s="363" customFormat="1" x14ac:dyDescent="0.2">
      <c r="A43" s="362"/>
      <c r="B43" s="363" t="s">
        <v>299</v>
      </c>
      <c r="D43" s="363">
        <f>D26+D28+D30+D32+D34+D36</f>
        <v>427</v>
      </c>
      <c r="E43" s="363">
        <f t="shared" ref="E43:F43" si="0">E26+E28+E30+E32+E34+E36</f>
        <v>4835</v>
      </c>
      <c r="F43" s="363">
        <f t="shared" si="0"/>
        <v>1381</v>
      </c>
    </row>
    <row r="44" spans="1:6" s="1" customFormat="1" x14ac:dyDescent="0.2">
      <c r="A44" s="19"/>
      <c r="B44" s="45" t="s">
        <v>300</v>
      </c>
      <c r="E44" s="94"/>
      <c r="F44" s="94">
        <f>F43/E43</f>
        <v>0.28562564632885212</v>
      </c>
    </row>
    <row r="45" spans="1:6" s="1" customFormat="1" x14ac:dyDescent="0.2">
      <c r="A45" s="19"/>
      <c r="B45" s="45"/>
      <c r="E45" s="94"/>
      <c r="F45" s="94"/>
    </row>
    <row r="46" spans="1:6" s="1" customFormat="1" x14ac:dyDescent="0.2">
      <c r="A46" s="19"/>
      <c r="B46" s="45" t="s">
        <v>238</v>
      </c>
      <c r="D46" s="7">
        <f>D38+D36+D26</f>
        <v>427</v>
      </c>
      <c r="E46" s="7">
        <f t="shared" ref="E46:F46" si="1">E38+E36+E26</f>
        <v>4835</v>
      </c>
      <c r="F46" s="7">
        <f t="shared" si="1"/>
        <v>1381</v>
      </c>
    </row>
    <row r="47" spans="1:6" s="1" customFormat="1" x14ac:dyDescent="0.2">
      <c r="A47" s="19"/>
      <c r="B47" s="45"/>
      <c r="D47" s="7">
        <f>D40+D26+D28</f>
        <v>427</v>
      </c>
      <c r="E47" s="7">
        <f t="shared" ref="E47:F47" si="2">E40+E26+E28</f>
        <v>4835</v>
      </c>
      <c r="F47" s="7">
        <f t="shared" si="2"/>
        <v>1381</v>
      </c>
    </row>
    <row r="48" spans="1:6" s="1" customFormat="1" x14ac:dyDescent="0.2">
      <c r="A48" s="19"/>
      <c r="B48" s="19"/>
      <c r="E48" s="94"/>
      <c r="F48" s="94"/>
    </row>
    <row r="49" spans="1:6" s="357" customFormat="1" x14ac:dyDescent="0.2">
      <c r="A49" s="360"/>
      <c r="B49" s="360" t="s">
        <v>239</v>
      </c>
      <c r="C49" s="360"/>
      <c r="D49" s="360">
        <f>D12-D43</f>
        <v>0</v>
      </c>
      <c r="E49" s="360">
        <f t="shared" ref="E49:F50" si="3">E12-E43</f>
        <v>0</v>
      </c>
      <c r="F49" s="360">
        <f t="shared" si="3"/>
        <v>0</v>
      </c>
    </row>
    <row r="50" spans="1:6" s="357" customFormat="1" x14ac:dyDescent="0.2">
      <c r="A50" s="360"/>
      <c r="B50" s="360"/>
      <c r="C50" s="360"/>
      <c r="D50" s="360"/>
      <c r="E50" s="360"/>
      <c r="F50" s="360">
        <f t="shared" si="3"/>
        <v>0</v>
      </c>
    </row>
    <row r="51" spans="1:6" s="1" customFormat="1" x14ac:dyDescent="0.2">
      <c r="A51" s="19"/>
      <c r="B51" s="19"/>
      <c r="C51" s="19"/>
      <c r="D51" s="19"/>
      <c r="E51" s="19"/>
      <c r="F51" s="19"/>
    </row>
    <row r="52" spans="1:6" s="1" customFormat="1" x14ac:dyDescent="0.2">
      <c r="A52" s="19"/>
      <c r="B52" s="19"/>
      <c r="C52" s="19"/>
      <c r="D52" s="366">
        <f>D46-D43</f>
        <v>0</v>
      </c>
      <c r="E52" s="366">
        <f t="shared" ref="E52:F52" si="4">E46-E43</f>
        <v>0</v>
      </c>
      <c r="F52" s="366">
        <f t="shared" si="4"/>
        <v>0</v>
      </c>
    </row>
    <row r="53" spans="1:6" s="1" customFormat="1" x14ac:dyDescent="0.2">
      <c r="A53" s="19"/>
      <c r="B53" s="19"/>
      <c r="C53" s="19"/>
      <c r="D53" s="366">
        <f>D47-D43</f>
        <v>0</v>
      </c>
      <c r="E53" s="366">
        <f t="shared" ref="E53:F53" si="5">E47-E43</f>
        <v>0</v>
      </c>
      <c r="F53" s="366">
        <f t="shared" si="5"/>
        <v>0</v>
      </c>
    </row>
    <row r="54" spans="1:6" s="1" customFormat="1" x14ac:dyDescent="0.2">
      <c r="A54" s="19"/>
      <c r="B54" s="19"/>
      <c r="C54" s="19"/>
      <c r="D54" s="19"/>
    </row>
  </sheetData>
  <mergeCells count="19">
    <mergeCell ref="C22:C23"/>
    <mergeCell ref="C24:C25"/>
    <mergeCell ref="B26:B41"/>
    <mergeCell ref="C26:C27"/>
    <mergeCell ref="C28:C29"/>
    <mergeCell ref="C30:C31"/>
    <mergeCell ref="C32:C33"/>
    <mergeCell ref="C34:C35"/>
    <mergeCell ref="C36:C37"/>
    <mergeCell ref="B14:B25"/>
    <mergeCell ref="C14:C15"/>
    <mergeCell ref="C16:C17"/>
    <mergeCell ref="C18:C19"/>
    <mergeCell ref="C20:C21"/>
    <mergeCell ref="B8:C11"/>
    <mergeCell ref="D8:D11"/>
    <mergeCell ref="E8:E11"/>
    <mergeCell ref="F9:F11"/>
    <mergeCell ref="B12:C13"/>
  </mergeCells>
  <phoneticPr fontId="2"/>
  <pageMargins left="0.92" right="0.53" top="0.39" bottom="0.75" header="0.3" footer="0.3"/>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2B2C0-DB33-4F76-AB08-ADD4BE9745AB}">
  <sheetPr codeName="Sheet46">
    <tabColor rgb="FF00B0F0"/>
  </sheetPr>
  <dimension ref="A2:X54"/>
  <sheetViews>
    <sheetView view="pageBreakPreview" zoomScaleNormal="87" zoomScaleSheetLayoutView="100" workbookViewId="0">
      <selection activeCell="C26" sqref="C26:C27"/>
    </sheetView>
  </sheetViews>
  <sheetFormatPr defaultColWidth="9" defaultRowHeight="13.2" x14ac:dyDescent="0.2"/>
  <cols>
    <col min="3" max="3" width="19.6640625" customWidth="1"/>
    <col min="4" max="6" width="26.33203125" customWidth="1"/>
  </cols>
  <sheetData>
    <row r="2" spans="1:24" ht="14.4" x14ac:dyDescent="0.2">
      <c r="B2" s="26" t="s">
        <v>941</v>
      </c>
    </row>
    <row r="4" spans="1:24" s="1" customFormat="1" x14ac:dyDescent="0.2">
      <c r="A4" s="19"/>
      <c r="E4" s="43" t="s">
        <v>917</v>
      </c>
    </row>
    <row r="5" spans="1:24" s="1" customFormat="1" x14ac:dyDescent="0.2">
      <c r="A5" s="19"/>
      <c r="E5" s="43" t="s">
        <v>916</v>
      </c>
    </row>
    <row r="6" spans="1:24" s="1" customFormat="1" ht="6.75" customHeight="1" x14ac:dyDescent="0.2">
      <c r="A6" s="19"/>
    </row>
    <row r="7" spans="1:24" s="1" customFormat="1" ht="15" thickBot="1" x14ac:dyDescent="0.25">
      <c r="A7" s="19"/>
      <c r="B7" s="26"/>
      <c r="E7" s="2"/>
      <c r="F7" s="2" t="s">
        <v>265</v>
      </c>
    </row>
    <row r="8" spans="1:24" s="1" customFormat="1" ht="15" customHeight="1" x14ac:dyDescent="0.2">
      <c r="A8" s="19"/>
      <c r="B8" s="1619"/>
      <c r="C8" s="1619"/>
      <c r="D8" s="1600" t="s">
        <v>296</v>
      </c>
      <c r="E8" s="1625" t="s">
        <v>918</v>
      </c>
      <c r="F8" s="301"/>
    </row>
    <row r="9" spans="1:24" s="1" customFormat="1" ht="15" customHeight="1" x14ac:dyDescent="0.2">
      <c r="A9" s="19"/>
      <c r="B9" s="1619"/>
      <c r="C9" s="1619"/>
      <c r="D9" s="1623"/>
      <c r="E9" s="1626"/>
      <c r="F9" s="1600" t="s">
        <v>919</v>
      </c>
    </row>
    <row r="10" spans="1:24" s="1" customFormat="1" ht="10.5" customHeight="1" x14ac:dyDescent="0.2">
      <c r="A10" s="19"/>
      <c r="B10" s="1619"/>
      <c r="C10" s="1619"/>
      <c r="D10" s="1623"/>
      <c r="E10" s="1626"/>
      <c r="F10" s="1601"/>
    </row>
    <row r="11" spans="1:24" s="1" customFormat="1" ht="44.25" customHeight="1" x14ac:dyDescent="0.2">
      <c r="A11" s="19"/>
      <c r="B11" s="1619"/>
      <c r="C11" s="1619"/>
      <c r="D11" s="1624"/>
      <c r="E11" s="1627"/>
      <c r="F11" s="1602"/>
      <c r="X11" s="1" t="s">
        <v>272</v>
      </c>
    </row>
    <row r="12" spans="1:24" s="1" customFormat="1" ht="20.25" customHeight="1" x14ac:dyDescent="0.2">
      <c r="A12" s="19"/>
      <c r="B12" s="1603" t="s">
        <v>273</v>
      </c>
      <c r="C12" s="1628"/>
      <c r="D12" s="498">
        <v>427</v>
      </c>
      <c r="E12" s="312">
        <v>313</v>
      </c>
      <c r="F12" s="141">
        <v>60</v>
      </c>
    </row>
    <row r="13" spans="1:24" s="1" customFormat="1" ht="20.25" customHeight="1" thickBot="1" x14ac:dyDescent="0.25">
      <c r="A13" s="19"/>
      <c r="B13" s="1605"/>
      <c r="C13" s="1629"/>
      <c r="D13" s="499"/>
      <c r="E13" s="482"/>
      <c r="F13" s="484">
        <f>F12/E12</f>
        <v>0.19169329073482427</v>
      </c>
    </row>
    <row r="14" spans="1:24" s="1" customFormat="1" ht="20.25" customHeight="1" thickTop="1" x14ac:dyDescent="0.2">
      <c r="A14" s="19"/>
      <c r="B14" s="1503" t="s">
        <v>274</v>
      </c>
      <c r="C14" s="1609" t="s">
        <v>275</v>
      </c>
      <c r="D14" s="487">
        <v>49</v>
      </c>
      <c r="E14" s="311">
        <v>17</v>
      </c>
      <c r="F14" s="139">
        <v>4</v>
      </c>
    </row>
    <row r="15" spans="1:24" s="1" customFormat="1" ht="20.25" customHeight="1" x14ac:dyDescent="0.2">
      <c r="A15" s="19"/>
      <c r="B15" s="1504"/>
      <c r="C15" s="1508"/>
      <c r="D15" s="500"/>
      <c r="E15" s="501"/>
      <c r="F15" s="502">
        <f>F14/E14</f>
        <v>0.23529411764705882</v>
      </c>
    </row>
    <row r="16" spans="1:24" s="1" customFormat="1" ht="20.25" customHeight="1" x14ac:dyDescent="0.2">
      <c r="A16" s="19"/>
      <c r="B16" s="1504"/>
      <c r="C16" s="1507" t="s">
        <v>276</v>
      </c>
      <c r="D16" s="480">
        <v>87</v>
      </c>
      <c r="E16" s="312">
        <v>90</v>
      </c>
      <c r="F16" s="141">
        <v>3</v>
      </c>
    </row>
    <row r="17" spans="1:6" s="1" customFormat="1" ht="20.25" customHeight="1" x14ac:dyDescent="0.2">
      <c r="A17" s="19"/>
      <c r="B17" s="1504"/>
      <c r="C17" s="1508"/>
      <c r="D17" s="503"/>
      <c r="E17" s="504"/>
      <c r="F17" s="505">
        <f>F16/E16</f>
        <v>3.3333333333333333E-2</v>
      </c>
    </row>
    <row r="18" spans="1:6" s="1" customFormat="1" ht="20.25" customHeight="1" x14ac:dyDescent="0.2">
      <c r="A18" s="19"/>
      <c r="B18" s="1504"/>
      <c r="C18" s="1621" t="s">
        <v>277</v>
      </c>
      <c r="D18" s="480">
        <v>25</v>
      </c>
      <c r="E18" s="312">
        <v>22</v>
      </c>
      <c r="F18" s="141">
        <v>0</v>
      </c>
    </row>
    <row r="19" spans="1:6" s="1" customFormat="1" ht="20.25" customHeight="1" x14ac:dyDescent="0.2">
      <c r="A19" s="19"/>
      <c r="B19" s="1504"/>
      <c r="C19" s="1593"/>
      <c r="D19" s="503"/>
      <c r="E19" s="504"/>
      <c r="F19" s="505">
        <f>F18/E18</f>
        <v>0</v>
      </c>
    </row>
    <row r="20" spans="1:6" s="1" customFormat="1" ht="20.25" customHeight="1" x14ac:dyDescent="0.2">
      <c r="A20" s="19"/>
      <c r="B20" s="1504"/>
      <c r="C20" s="1507" t="s">
        <v>278</v>
      </c>
      <c r="D20" s="480">
        <v>82</v>
      </c>
      <c r="E20" s="312">
        <v>36</v>
      </c>
      <c r="F20" s="141">
        <v>7</v>
      </c>
    </row>
    <row r="21" spans="1:6" s="1" customFormat="1" ht="20.25" customHeight="1" x14ac:dyDescent="0.2">
      <c r="A21" s="19"/>
      <c r="B21" s="1504"/>
      <c r="C21" s="1508"/>
      <c r="D21" s="503"/>
      <c r="E21" s="504"/>
      <c r="F21" s="505">
        <f>F20/E20</f>
        <v>0.19444444444444445</v>
      </c>
    </row>
    <row r="22" spans="1:6" s="1" customFormat="1" ht="20.25" customHeight="1" x14ac:dyDescent="0.2">
      <c r="A22" s="19"/>
      <c r="B22" s="1504"/>
      <c r="C22" s="1507" t="s">
        <v>279</v>
      </c>
      <c r="D22" s="480">
        <v>8</v>
      </c>
      <c r="E22" s="312">
        <v>19</v>
      </c>
      <c r="F22" s="141">
        <v>4</v>
      </c>
    </row>
    <row r="23" spans="1:6" s="1" customFormat="1" ht="20.25" customHeight="1" x14ac:dyDescent="0.2">
      <c r="A23" s="19"/>
      <c r="B23" s="1504"/>
      <c r="C23" s="1508"/>
      <c r="D23" s="503"/>
      <c r="E23" s="504"/>
      <c r="F23" s="505">
        <f>F22/E22</f>
        <v>0.21052631578947367</v>
      </c>
    </row>
    <row r="24" spans="1:6" s="1" customFormat="1" ht="20.25" customHeight="1" x14ac:dyDescent="0.2">
      <c r="A24" s="19"/>
      <c r="B24" s="1504"/>
      <c r="C24" s="1507" t="s">
        <v>280</v>
      </c>
      <c r="D24" s="480">
        <v>176</v>
      </c>
      <c r="E24" s="312">
        <v>129</v>
      </c>
      <c r="F24" s="141">
        <v>42</v>
      </c>
    </row>
    <row r="25" spans="1:6" s="1" customFormat="1" ht="20.25" customHeight="1" thickBot="1" x14ac:dyDescent="0.25">
      <c r="A25" s="19"/>
      <c r="B25" s="1504"/>
      <c r="C25" s="1508"/>
      <c r="D25" s="500"/>
      <c r="E25" s="501"/>
      <c r="F25" s="502">
        <f>F24/E24</f>
        <v>0.32558139534883723</v>
      </c>
    </row>
    <row r="26" spans="1:6" s="1" customFormat="1" ht="20.25" customHeight="1" thickTop="1" x14ac:dyDescent="0.2">
      <c r="A26" s="19"/>
      <c r="B26" s="1503" t="s">
        <v>281</v>
      </c>
      <c r="C26" s="1609" t="s">
        <v>282</v>
      </c>
      <c r="D26" s="487">
        <v>106</v>
      </c>
      <c r="E26" s="311">
        <v>12</v>
      </c>
      <c r="F26" s="139">
        <v>3</v>
      </c>
    </row>
    <row r="27" spans="1:6" s="1" customFormat="1" ht="20.25" customHeight="1" x14ac:dyDescent="0.2">
      <c r="A27" s="19"/>
      <c r="B27" s="1504"/>
      <c r="C27" s="1508"/>
      <c r="D27" s="503"/>
      <c r="E27" s="504"/>
      <c r="F27" s="505">
        <f>F26/E26</f>
        <v>0.25</v>
      </c>
    </row>
    <row r="28" spans="1:6" s="1" customFormat="1" ht="20.25" customHeight="1" x14ac:dyDescent="0.2">
      <c r="A28" s="19"/>
      <c r="B28" s="1504"/>
      <c r="C28" s="1507" t="s">
        <v>283</v>
      </c>
      <c r="D28" s="491">
        <v>171</v>
      </c>
      <c r="E28" s="313">
        <v>24</v>
      </c>
      <c r="F28" s="140">
        <v>8</v>
      </c>
    </row>
    <row r="29" spans="1:6" s="1" customFormat="1" ht="20.25" customHeight="1" x14ac:dyDescent="0.2">
      <c r="A29" s="19"/>
      <c r="B29" s="1504"/>
      <c r="C29" s="1508"/>
      <c r="D29" s="503"/>
      <c r="E29" s="482"/>
      <c r="F29" s="484">
        <f>F28/E28</f>
        <v>0.33333333333333331</v>
      </c>
    </row>
    <row r="30" spans="1:6" s="1" customFormat="1" ht="20.25" customHeight="1" x14ac:dyDescent="0.2">
      <c r="A30" s="19"/>
      <c r="B30" s="1504"/>
      <c r="C30" s="1507" t="s">
        <v>284</v>
      </c>
      <c r="D30" s="500">
        <v>49</v>
      </c>
      <c r="E30" s="312">
        <v>19</v>
      </c>
      <c r="F30" s="141">
        <v>5</v>
      </c>
    </row>
    <row r="31" spans="1:6" s="1" customFormat="1" ht="20.25" customHeight="1" x14ac:dyDescent="0.2">
      <c r="A31" s="19"/>
      <c r="B31" s="1504"/>
      <c r="C31" s="1508"/>
      <c r="D31" s="503"/>
      <c r="E31" s="482"/>
      <c r="F31" s="484">
        <f>F30/E30</f>
        <v>0.26315789473684209</v>
      </c>
    </row>
    <row r="32" spans="1:6" s="1" customFormat="1" ht="20.25" customHeight="1" x14ac:dyDescent="0.2">
      <c r="A32" s="19"/>
      <c r="B32" s="1504"/>
      <c r="C32" s="1507" t="s">
        <v>285</v>
      </c>
      <c r="D32" s="500">
        <v>38</v>
      </c>
      <c r="E32" s="312">
        <v>22</v>
      </c>
      <c r="F32" s="141">
        <v>5</v>
      </c>
    </row>
    <row r="33" spans="1:6" s="1" customFormat="1" ht="20.25" customHeight="1" x14ac:dyDescent="0.2">
      <c r="A33" s="19"/>
      <c r="B33" s="1504"/>
      <c r="C33" s="1508"/>
      <c r="D33" s="503"/>
      <c r="E33" s="482"/>
      <c r="F33" s="484">
        <f>F32/E32</f>
        <v>0.22727272727272727</v>
      </c>
    </row>
    <row r="34" spans="1:6" s="1" customFormat="1" ht="20.25" customHeight="1" x14ac:dyDescent="0.2">
      <c r="A34" s="19"/>
      <c r="B34" s="1504"/>
      <c r="C34" s="1507" t="s">
        <v>286</v>
      </c>
      <c r="D34" s="500">
        <v>33</v>
      </c>
      <c r="E34" s="312">
        <v>42</v>
      </c>
      <c r="F34" s="141">
        <v>8</v>
      </c>
    </row>
    <row r="35" spans="1:6" s="1" customFormat="1" ht="20.25" customHeight="1" x14ac:dyDescent="0.2">
      <c r="A35" s="19"/>
      <c r="B35" s="1504"/>
      <c r="C35" s="1508"/>
      <c r="D35" s="503"/>
      <c r="E35" s="482"/>
      <c r="F35" s="484">
        <f>F34/E34</f>
        <v>0.19047619047619047</v>
      </c>
    </row>
    <row r="36" spans="1:6" s="1" customFormat="1" ht="20.25" customHeight="1" x14ac:dyDescent="0.2">
      <c r="A36" s="19"/>
      <c r="B36" s="1504"/>
      <c r="C36" s="1507" t="s">
        <v>287</v>
      </c>
      <c r="D36" s="491">
        <v>30</v>
      </c>
      <c r="E36" s="312">
        <v>194</v>
      </c>
      <c r="F36" s="141">
        <v>31</v>
      </c>
    </row>
    <row r="37" spans="1:6" s="1" customFormat="1" ht="20.25" customHeight="1" thickBot="1" x14ac:dyDescent="0.25">
      <c r="A37" s="19"/>
      <c r="B37" s="1504"/>
      <c r="C37" s="1508"/>
      <c r="D37" s="500"/>
      <c r="E37" s="501"/>
      <c r="F37" s="502">
        <f>F36/E36</f>
        <v>0.15979381443298968</v>
      </c>
    </row>
    <row r="38" spans="1:6" s="1" customFormat="1" ht="20.25" customHeight="1" thickTop="1" x14ac:dyDescent="0.2">
      <c r="A38" s="19"/>
      <c r="B38" s="1504"/>
      <c r="C38" s="308" t="s">
        <v>288</v>
      </c>
      <c r="D38" s="309">
        <f>D28+D30+D32+D34</f>
        <v>291</v>
      </c>
      <c r="E38" s="506">
        <f>E28+E30+E32+E34</f>
        <v>107</v>
      </c>
      <c r="F38" s="338">
        <f>F28+F30+F32+F34</f>
        <v>26</v>
      </c>
    </row>
    <row r="39" spans="1:6" s="1" customFormat="1" ht="20.25" customHeight="1" x14ac:dyDescent="0.2">
      <c r="A39" s="19"/>
      <c r="B39" s="1504"/>
      <c r="C39" s="1461" t="s">
        <v>289</v>
      </c>
      <c r="D39" s="503"/>
      <c r="E39" s="504"/>
      <c r="F39" s="505">
        <f>F38/E38</f>
        <v>0.24299065420560748</v>
      </c>
    </row>
    <row r="40" spans="1:6" s="1" customFormat="1" ht="20.25" customHeight="1" x14ac:dyDescent="0.2">
      <c r="A40" s="19"/>
      <c r="B40" s="1504"/>
      <c r="C40" s="306" t="s">
        <v>288</v>
      </c>
      <c r="D40" s="310">
        <f>D30+D32+D34+D36</f>
        <v>150</v>
      </c>
      <c r="E40" s="507">
        <f>E30+E32+E34+E36</f>
        <v>277</v>
      </c>
      <c r="F40" s="339">
        <f>F30+F32+F34+F36</f>
        <v>49</v>
      </c>
    </row>
    <row r="41" spans="1:6" s="1" customFormat="1" ht="20.25" customHeight="1" thickBot="1" x14ac:dyDescent="0.25">
      <c r="A41" s="19"/>
      <c r="B41" s="1510"/>
      <c r="C41" s="1461" t="s">
        <v>290</v>
      </c>
      <c r="D41" s="503"/>
      <c r="E41" s="508"/>
      <c r="F41" s="509">
        <f>F40/E40</f>
        <v>0.17689530685920576</v>
      </c>
    </row>
    <row r="42" spans="1:6" s="1" customFormat="1" x14ac:dyDescent="0.2">
      <c r="A42" s="19"/>
      <c r="B42" s="22"/>
      <c r="C42" s="27"/>
      <c r="D42" s="23"/>
      <c r="E42" s="303"/>
    </row>
    <row r="43" spans="1:6" s="363" customFormat="1" x14ac:dyDescent="0.2">
      <c r="A43" s="362"/>
      <c r="B43" s="363" t="s">
        <v>299</v>
      </c>
      <c r="D43" s="363">
        <f>D26+D28+D30+D32+D34+D36</f>
        <v>427</v>
      </c>
      <c r="E43" s="363">
        <f t="shared" ref="E43:F43" si="0">E26+E28+E30+E32+E34+E36</f>
        <v>313</v>
      </c>
      <c r="F43" s="363">
        <f t="shared" si="0"/>
        <v>60</v>
      </c>
    </row>
    <row r="44" spans="1:6" s="1" customFormat="1" x14ac:dyDescent="0.2">
      <c r="A44" s="19"/>
      <c r="B44" s="45" t="s">
        <v>300</v>
      </c>
      <c r="E44" s="94"/>
      <c r="F44" s="94">
        <f>F43/E43</f>
        <v>0.19169329073482427</v>
      </c>
    </row>
    <row r="45" spans="1:6" s="1" customFormat="1" x14ac:dyDescent="0.2">
      <c r="A45" s="19"/>
      <c r="B45" s="45"/>
      <c r="E45" s="94"/>
      <c r="F45" s="94"/>
    </row>
    <row r="46" spans="1:6" s="1" customFormat="1" x14ac:dyDescent="0.2">
      <c r="A46" s="19"/>
      <c r="B46" s="45" t="s">
        <v>238</v>
      </c>
      <c r="D46" s="7">
        <f>D38+D36+D26</f>
        <v>427</v>
      </c>
      <c r="E46" s="7">
        <f t="shared" ref="E46:F46" si="1">E38+E36+E26</f>
        <v>313</v>
      </c>
      <c r="F46" s="7">
        <f t="shared" si="1"/>
        <v>60</v>
      </c>
    </row>
    <row r="47" spans="1:6" s="1" customFormat="1" x14ac:dyDescent="0.2">
      <c r="A47" s="19"/>
      <c r="B47" s="45"/>
      <c r="D47" s="7">
        <f>D40+D26+D28</f>
        <v>427</v>
      </c>
      <c r="E47" s="7">
        <f t="shared" ref="E47:F47" si="2">E40+E26+E28</f>
        <v>313</v>
      </c>
      <c r="F47" s="7">
        <f t="shared" si="2"/>
        <v>60</v>
      </c>
    </row>
    <row r="48" spans="1:6" s="1" customFormat="1" x14ac:dyDescent="0.2">
      <c r="A48" s="19"/>
      <c r="B48" s="19"/>
      <c r="E48" s="94"/>
      <c r="F48" s="94"/>
    </row>
    <row r="49" spans="1:6" s="357" customFormat="1" x14ac:dyDescent="0.2">
      <c r="A49" s="360"/>
      <c r="B49" s="360" t="s">
        <v>239</v>
      </c>
      <c r="C49" s="360"/>
      <c r="D49" s="360">
        <f>D12-D43</f>
        <v>0</v>
      </c>
      <c r="E49" s="360">
        <f t="shared" ref="E49:F50" si="3">E12-E43</f>
        <v>0</v>
      </c>
      <c r="F49" s="360">
        <f t="shared" si="3"/>
        <v>0</v>
      </c>
    </row>
    <row r="50" spans="1:6" s="357" customFormat="1" x14ac:dyDescent="0.2">
      <c r="A50" s="360"/>
      <c r="B50" s="360"/>
      <c r="C50" s="360"/>
      <c r="D50" s="360"/>
      <c r="E50" s="360"/>
      <c r="F50" s="360">
        <f t="shared" si="3"/>
        <v>0</v>
      </c>
    </row>
    <row r="51" spans="1:6" s="1" customFormat="1" x14ac:dyDescent="0.2">
      <c r="A51" s="19"/>
      <c r="B51" s="19"/>
      <c r="C51" s="19"/>
      <c r="D51" s="19"/>
      <c r="E51" s="19"/>
      <c r="F51" s="19"/>
    </row>
    <row r="52" spans="1:6" s="1" customFormat="1" x14ac:dyDescent="0.2">
      <c r="A52" s="19"/>
      <c r="B52" s="19"/>
      <c r="C52" s="19"/>
      <c r="D52" s="366">
        <f>D46-D43</f>
        <v>0</v>
      </c>
      <c r="E52" s="366">
        <f t="shared" ref="E52:F52" si="4">E46-E43</f>
        <v>0</v>
      </c>
      <c r="F52" s="366">
        <f t="shared" si="4"/>
        <v>0</v>
      </c>
    </row>
    <row r="53" spans="1:6" s="1" customFormat="1" x14ac:dyDescent="0.2">
      <c r="A53" s="19"/>
      <c r="B53" s="19"/>
      <c r="C53" s="19"/>
      <c r="D53" s="366">
        <f>D47-D43</f>
        <v>0</v>
      </c>
      <c r="E53" s="366">
        <f t="shared" ref="E53:F53" si="5">E47-E43</f>
        <v>0</v>
      </c>
      <c r="F53" s="366">
        <f t="shared" si="5"/>
        <v>0</v>
      </c>
    </row>
    <row r="54" spans="1:6" s="1" customFormat="1" x14ac:dyDescent="0.2">
      <c r="A54" s="19"/>
      <c r="B54" s="19"/>
      <c r="C54" s="19"/>
      <c r="D54" s="19"/>
    </row>
  </sheetData>
  <mergeCells count="19">
    <mergeCell ref="C22:C23"/>
    <mergeCell ref="C24:C25"/>
    <mergeCell ref="B26:B41"/>
    <mergeCell ref="C26:C27"/>
    <mergeCell ref="C28:C29"/>
    <mergeCell ref="C30:C31"/>
    <mergeCell ref="C32:C33"/>
    <mergeCell ref="C34:C35"/>
    <mergeCell ref="C36:C37"/>
    <mergeCell ref="B14:B25"/>
    <mergeCell ref="C14:C15"/>
    <mergeCell ref="C16:C17"/>
    <mergeCell ref="C18:C19"/>
    <mergeCell ref="C20:C21"/>
    <mergeCell ref="B8:C11"/>
    <mergeCell ref="D8:D11"/>
    <mergeCell ref="E8:E11"/>
    <mergeCell ref="F9:F11"/>
    <mergeCell ref="B12:C13"/>
  </mergeCells>
  <phoneticPr fontId="2"/>
  <printOptions horizontalCentered="1"/>
  <pageMargins left="0.9055118110236221" right="0.51181102362204722" top="0.39370078740157483" bottom="0.7480314960629921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028D-FE78-4AFF-A4C1-E3F665E124E5}">
  <sheetPr codeName="Sheet47">
    <tabColor rgb="FF00B0F0"/>
  </sheetPr>
  <dimension ref="A2:X54"/>
  <sheetViews>
    <sheetView view="pageBreakPreview" zoomScaleNormal="87" zoomScaleSheetLayoutView="100" workbookViewId="0">
      <selection activeCell="C26" sqref="C26:C27"/>
    </sheetView>
  </sheetViews>
  <sheetFormatPr defaultColWidth="9" defaultRowHeight="13.2" x14ac:dyDescent="0.2"/>
  <cols>
    <col min="3" max="3" width="19.6640625" customWidth="1"/>
    <col min="4" max="6" width="26.33203125" customWidth="1"/>
  </cols>
  <sheetData>
    <row r="2" spans="1:24" ht="14.4" x14ac:dyDescent="0.2">
      <c r="B2" s="26" t="s">
        <v>944</v>
      </c>
    </row>
    <row r="4" spans="1:24" s="1" customFormat="1" x14ac:dyDescent="0.2">
      <c r="A4" s="19"/>
      <c r="E4" s="43" t="s">
        <v>920</v>
      </c>
    </row>
    <row r="5" spans="1:24" s="1" customFormat="1" x14ac:dyDescent="0.2">
      <c r="A5" s="19"/>
      <c r="E5" s="43" t="s">
        <v>921</v>
      </c>
    </row>
    <row r="6" spans="1:24" s="1" customFormat="1" ht="6.75" customHeight="1" x14ac:dyDescent="0.2">
      <c r="A6" s="19"/>
    </row>
    <row r="7" spans="1:24" s="1" customFormat="1" ht="15" thickBot="1" x14ac:dyDescent="0.25">
      <c r="A7" s="19"/>
      <c r="B7" s="26"/>
      <c r="E7" s="2"/>
      <c r="F7" s="2" t="s">
        <v>265</v>
      </c>
    </row>
    <row r="8" spans="1:24" s="1" customFormat="1" ht="15" customHeight="1" x14ac:dyDescent="0.2">
      <c r="A8" s="19"/>
      <c r="B8" s="1619"/>
      <c r="C8" s="1619"/>
      <c r="D8" s="1600" t="s">
        <v>296</v>
      </c>
      <c r="E8" s="1625" t="s">
        <v>304</v>
      </c>
      <c r="F8" s="301"/>
    </row>
    <row r="9" spans="1:24" s="1" customFormat="1" ht="15" customHeight="1" x14ac:dyDescent="0.2">
      <c r="A9" s="19"/>
      <c r="B9" s="1619"/>
      <c r="C9" s="1619"/>
      <c r="D9" s="1623"/>
      <c r="E9" s="1626"/>
      <c r="F9" s="1600" t="s">
        <v>305</v>
      </c>
    </row>
    <row r="10" spans="1:24" s="1" customFormat="1" ht="10.5" customHeight="1" x14ac:dyDescent="0.2">
      <c r="A10" s="19"/>
      <c r="B10" s="1619"/>
      <c r="C10" s="1619"/>
      <c r="D10" s="1623"/>
      <c r="E10" s="1626"/>
      <c r="F10" s="1601"/>
    </row>
    <row r="11" spans="1:24" s="1" customFormat="1" ht="44.25" customHeight="1" x14ac:dyDescent="0.2">
      <c r="A11" s="19"/>
      <c r="B11" s="1619"/>
      <c r="C11" s="1619"/>
      <c r="D11" s="1624"/>
      <c r="E11" s="1627"/>
      <c r="F11" s="1602"/>
      <c r="X11" s="1" t="s">
        <v>272</v>
      </c>
    </row>
    <row r="12" spans="1:24" s="1" customFormat="1" ht="20.25" customHeight="1" x14ac:dyDescent="0.2">
      <c r="A12" s="19"/>
      <c r="B12" s="1603" t="s">
        <v>273</v>
      </c>
      <c r="C12" s="1628"/>
      <c r="D12" s="498">
        <v>427</v>
      </c>
      <c r="E12" s="312">
        <f>E14+E16+E18+E20+E22+E24</f>
        <v>574</v>
      </c>
      <c r="F12" s="510">
        <f>F14+F16+F18+F20+F22+F24</f>
        <v>163</v>
      </c>
    </row>
    <row r="13" spans="1:24" s="1" customFormat="1" ht="20.25" customHeight="1" thickBot="1" x14ac:dyDescent="0.25">
      <c r="A13" s="19"/>
      <c r="B13" s="1605"/>
      <c r="C13" s="1629"/>
      <c r="D13" s="499"/>
      <c r="E13" s="482"/>
      <c r="F13" s="484">
        <f>F12/E12</f>
        <v>0.28397212543554007</v>
      </c>
    </row>
    <row r="14" spans="1:24" s="1" customFormat="1" ht="20.25" customHeight="1" thickTop="1" x14ac:dyDescent="0.2">
      <c r="A14" s="19"/>
      <c r="B14" s="1503" t="s">
        <v>274</v>
      </c>
      <c r="C14" s="1609" t="s">
        <v>275</v>
      </c>
      <c r="D14" s="487">
        <v>49</v>
      </c>
      <c r="E14" s="311">
        <v>17</v>
      </c>
      <c r="F14" s="139">
        <v>3</v>
      </c>
    </row>
    <row r="15" spans="1:24" s="1" customFormat="1" ht="20.25" customHeight="1" x14ac:dyDescent="0.2">
      <c r="A15" s="19"/>
      <c r="B15" s="1504"/>
      <c r="C15" s="1508"/>
      <c r="D15" s="500"/>
      <c r="E15" s="501"/>
      <c r="F15" s="502">
        <f>F14/E14</f>
        <v>0.17647058823529413</v>
      </c>
    </row>
    <row r="16" spans="1:24" s="1" customFormat="1" ht="20.25" customHeight="1" x14ac:dyDescent="0.2">
      <c r="A16" s="19"/>
      <c r="B16" s="1504"/>
      <c r="C16" s="1507" t="s">
        <v>276</v>
      </c>
      <c r="D16" s="480">
        <v>87</v>
      </c>
      <c r="E16" s="312">
        <v>186</v>
      </c>
      <c r="F16" s="141">
        <v>16</v>
      </c>
    </row>
    <row r="17" spans="1:6" s="1" customFormat="1" ht="20.25" customHeight="1" x14ac:dyDescent="0.2">
      <c r="A17" s="19"/>
      <c r="B17" s="1504"/>
      <c r="C17" s="1508"/>
      <c r="D17" s="503"/>
      <c r="E17" s="504"/>
      <c r="F17" s="505">
        <f>F16/E16</f>
        <v>8.6021505376344093E-2</v>
      </c>
    </row>
    <row r="18" spans="1:6" s="1" customFormat="1" ht="20.25" customHeight="1" x14ac:dyDescent="0.2">
      <c r="A18" s="19"/>
      <c r="B18" s="1504"/>
      <c r="C18" s="1621" t="s">
        <v>277</v>
      </c>
      <c r="D18" s="480">
        <v>25</v>
      </c>
      <c r="E18" s="312">
        <v>55</v>
      </c>
      <c r="F18" s="141">
        <v>0</v>
      </c>
    </row>
    <row r="19" spans="1:6" s="1" customFormat="1" ht="20.25" customHeight="1" x14ac:dyDescent="0.2">
      <c r="A19" s="19"/>
      <c r="B19" s="1504"/>
      <c r="C19" s="1593"/>
      <c r="D19" s="503"/>
      <c r="E19" s="504"/>
      <c r="F19" s="505">
        <f>F18/E18</f>
        <v>0</v>
      </c>
    </row>
    <row r="20" spans="1:6" s="1" customFormat="1" ht="20.25" customHeight="1" x14ac:dyDescent="0.2">
      <c r="A20" s="19"/>
      <c r="B20" s="1504"/>
      <c r="C20" s="1507" t="s">
        <v>278</v>
      </c>
      <c r="D20" s="480">
        <v>82</v>
      </c>
      <c r="E20" s="312">
        <v>43</v>
      </c>
      <c r="F20" s="141">
        <v>8</v>
      </c>
    </row>
    <row r="21" spans="1:6" s="1" customFormat="1" ht="20.25" customHeight="1" x14ac:dyDescent="0.2">
      <c r="A21" s="19"/>
      <c r="B21" s="1504"/>
      <c r="C21" s="1508"/>
      <c r="D21" s="503"/>
      <c r="E21" s="504"/>
      <c r="F21" s="505">
        <f>F20/E20</f>
        <v>0.18604651162790697</v>
      </c>
    </row>
    <row r="22" spans="1:6" s="1" customFormat="1" ht="20.25" customHeight="1" x14ac:dyDescent="0.2">
      <c r="A22" s="19"/>
      <c r="B22" s="1504"/>
      <c r="C22" s="1507" t="s">
        <v>279</v>
      </c>
      <c r="D22" s="480">
        <v>8</v>
      </c>
      <c r="E22" s="312">
        <v>25</v>
      </c>
      <c r="F22" s="141">
        <v>9</v>
      </c>
    </row>
    <row r="23" spans="1:6" s="1" customFormat="1" ht="20.25" customHeight="1" x14ac:dyDescent="0.2">
      <c r="A23" s="19"/>
      <c r="B23" s="1504"/>
      <c r="C23" s="1508"/>
      <c r="D23" s="503"/>
      <c r="E23" s="504"/>
      <c r="F23" s="505">
        <f>F22/E22</f>
        <v>0.36</v>
      </c>
    </row>
    <row r="24" spans="1:6" s="1" customFormat="1" ht="20.25" customHeight="1" x14ac:dyDescent="0.2">
      <c r="A24" s="19"/>
      <c r="B24" s="1504"/>
      <c r="C24" s="1507" t="s">
        <v>280</v>
      </c>
      <c r="D24" s="480">
        <v>176</v>
      </c>
      <c r="E24" s="312">
        <v>248</v>
      </c>
      <c r="F24" s="141">
        <v>127</v>
      </c>
    </row>
    <row r="25" spans="1:6" s="1" customFormat="1" ht="20.25" customHeight="1" thickBot="1" x14ac:dyDescent="0.25">
      <c r="A25" s="19"/>
      <c r="B25" s="1504"/>
      <c r="C25" s="1508"/>
      <c r="D25" s="500"/>
      <c r="E25" s="501"/>
      <c r="F25" s="502">
        <f>F24/E24</f>
        <v>0.51209677419354838</v>
      </c>
    </row>
    <row r="26" spans="1:6" s="1" customFormat="1" ht="20.25" customHeight="1" thickTop="1" x14ac:dyDescent="0.2">
      <c r="A26" s="19"/>
      <c r="B26" s="1503" t="s">
        <v>281</v>
      </c>
      <c r="C26" s="1609" t="s">
        <v>282</v>
      </c>
      <c r="D26" s="487">
        <v>106</v>
      </c>
      <c r="E26" s="311">
        <v>5</v>
      </c>
      <c r="F26" s="139">
        <v>2</v>
      </c>
    </row>
    <row r="27" spans="1:6" s="1" customFormat="1" ht="20.25" customHeight="1" x14ac:dyDescent="0.2">
      <c r="A27" s="19"/>
      <c r="B27" s="1504"/>
      <c r="C27" s="1508"/>
      <c r="D27" s="503"/>
      <c r="E27" s="504"/>
      <c r="F27" s="505">
        <f>F26/E26</f>
        <v>0.4</v>
      </c>
    </row>
    <row r="28" spans="1:6" s="1" customFormat="1" ht="20.25" customHeight="1" x14ac:dyDescent="0.2">
      <c r="A28" s="19"/>
      <c r="B28" s="1504"/>
      <c r="C28" s="1507" t="s">
        <v>283</v>
      </c>
      <c r="D28" s="491">
        <v>171</v>
      </c>
      <c r="E28" s="313">
        <v>24</v>
      </c>
      <c r="F28" s="140">
        <v>10</v>
      </c>
    </row>
    <row r="29" spans="1:6" s="1" customFormat="1" ht="20.25" customHeight="1" x14ac:dyDescent="0.2">
      <c r="A29" s="19"/>
      <c r="B29" s="1504"/>
      <c r="C29" s="1508"/>
      <c r="D29" s="503"/>
      <c r="E29" s="482"/>
      <c r="F29" s="484">
        <f>F28/E28</f>
        <v>0.41666666666666669</v>
      </c>
    </row>
    <row r="30" spans="1:6" s="1" customFormat="1" ht="20.25" customHeight="1" x14ac:dyDescent="0.2">
      <c r="A30" s="19"/>
      <c r="B30" s="1504"/>
      <c r="C30" s="1507" t="s">
        <v>284</v>
      </c>
      <c r="D30" s="500">
        <v>49</v>
      </c>
      <c r="E30" s="312">
        <v>24</v>
      </c>
      <c r="F30" s="141">
        <v>15</v>
      </c>
    </row>
    <row r="31" spans="1:6" s="1" customFormat="1" ht="20.25" customHeight="1" x14ac:dyDescent="0.2">
      <c r="A31" s="19"/>
      <c r="B31" s="1504"/>
      <c r="C31" s="1508"/>
      <c r="D31" s="503"/>
      <c r="E31" s="482"/>
      <c r="F31" s="484">
        <f>F30/E30</f>
        <v>0.625</v>
      </c>
    </row>
    <row r="32" spans="1:6" s="1" customFormat="1" ht="20.25" customHeight="1" x14ac:dyDescent="0.2">
      <c r="A32" s="19"/>
      <c r="B32" s="1504"/>
      <c r="C32" s="1507" t="s">
        <v>285</v>
      </c>
      <c r="D32" s="500">
        <v>38</v>
      </c>
      <c r="E32" s="312">
        <v>36</v>
      </c>
      <c r="F32" s="141">
        <v>13</v>
      </c>
    </row>
    <row r="33" spans="1:6" s="1" customFormat="1" ht="20.25" customHeight="1" x14ac:dyDescent="0.2">
      <c r="A33" s="19"/>
      <c r="B33" s="1504"/>
      <c r="C33" s="1508"/>
      <c r="D33" s="503"/>
      <c r="E33" s="482"/>
      <c r="F33" s="484">
        <f>F32/E32</f>
        <v>0.3611111111111111</v>
      </c>
    </row>
    <row r="34" spans="1:6" s="1" customFormat="1" ht="20.25" customHeight="1" x14ac:dyDescent="0.2">
      <c r="A34" s="19"/>
      <c r="B34" s="1504"/>
      <c r="C34" s="1507" t="s">
        <v>286</v>
      </c>
      <c r="D34" s="500">
        <v>33</v>
      </c>
      <c r="E34" s="312">
        <v>81</v>
      </c>
      <c r="F34" s="141">
        <v>22</v>
      </c>
    </row>
    <row r="35" spans="1:6" s="1" customFormat="1" ht="20.25" customHeight="1" x14ac:dyDescent="0.2">
      <c r="A35" s="19"/>
      <c r="B35" s="1504"/>
      <c r="C35" s="1508"/>
      <c r="D35" s="503"/>
      <c r="E35" s="482"/>
      <c r="F35" s="484">
        <f>F34/E34</f>
        <v>0.27160493827160492</v>
      </c>
    </row>
    <row r="36" spans="1:6" s="1" customFormat="1" ht="20.25" customHeight="1" x14ac:dyDescent="0.2">
      <c r="A36" s="19"/>
      <c r="B36" s="1504"/>
      <c r="C36" s="1507" t="s">
        <v>287</v>
      </c>
      <c r="D36" s="491">
        <v>30</v>
      </c>
      <c r="E36" s="312">
        <v>404</v>
      </c>
      <c r="F36" s="141">
        <v>101</v>
      </c>
    </row>
    <row r="37" spans="1:6" s="1" customFormat="1" ht="20.25" customHeight="1" thickBot="1" x14ac:dyDescent="0.25">
      <c r="A37" s="19"/>
      <c r="B37" s="1504"/>
      <c r="C37" s="1508"/>
      <c r="D37" s="500"/>
      <c r="E37" s="501"/>
      <c r="F37" s="502">
        <f>F36/E36</f>
        <v>0.25</v>
      </c>
    </row>
    <row r="38" spans="1:6" s="1" customFormat="1" ht="20.25" customHeight="1" thickTop="1" x14ac:dyDescent="0.2">
      <c r="A38" s="19"/>
      <c r="B38" s="1504"/>
      <c r="C38" s="308" t="s">
        <v>288</v>
      </c>
      <c r="D38" s="309">
        <f>D28+D30+D32+D34</f>
        <v>291</v>
      </c>
      <c r="E38" s="506">
        <f>E28+E30+E32+E34</f>
        <v>165</v>
      </c>
      <c r="F38" s="338">
        <f>F28+F30+F32+F34</f>
        <v>60</v>
      </c>
    </row>
    <row r="39" spans="1:6" s="1" customFormat="1" ht="20.25" customHeight="1" x14ac:dyDescent="0.2">
      <c r="A39" s="19"/>
      <c r="B39" s="1504"/>
      <c r="C39" s="1461" t="s">
        <v>289</v>
      </c>
      <c r="D39" s="503"/>
      <c r="E39" s="504"/>
      <c r="F39" s="505">
        <f>F38/E38</f>
        <v>0.36363636363636365</v>
      </c>
    </row>
    <row r="40" spans="1:6" s="1" customFormat="1" ht="20.25" customHeight="1" x14ac:dyDescent="0.2">
      <c r="A40" s="19"/>
      <c r="B40" s="1504"/>
      <c r="C40" s="306" t="s">
        <v>288</v>
      </c>
      <c r="D40" s="310">
        <f>D30+D32+D34+D36</f>
        <v>150</v>
      </c>
      <c r="E40" s="507">
        <f>E30+E32+E34+E36</f>
        <v>545</v>
      </c>
      <c r="F40" s="1088">
        <f>F30+F32+F34+F36</f>
        <v>151</v>
      </c>
    </row>
    <row r="41" spans="1:6" s="1" customFormat="1" ht="20.25" customHeight="1" thickBot="1" x14ac:dyDescent="0.25">
      <c r="A41" s="19"/>
      <c r="B41" s="1510"/>
      <c r="C41" s="1461" t="s">
        <v>290</v>
      </c>
      <c r="D41" s="503"/>
      <c r="E41" s="508"/>
      <c r="F41" s="509">
        <f>F40/E40</f>
        <v>0.27706422018348625</v>
      </c>
    </row>
    <row r="42" spans="1:6" s="1" customFormat="1" x14ac:dyDescent="0.2">
      <c r="A42" s="19"/>
      <c r="B42" s="22"/>
      <c r="C42" s="27"/>
      <c r="D42" s="23"/>
      <c r="E42" s="303"/>
    </row>
    <row r="43" spans="1:6" s="363" customFormat="1" x14ac:dyDescent="0.2">
      <c r="A43" s="362"/>
      <c r="B43" s="363" t="s">
        <v>299</v>
      </c>
      <c r="D43" s="363">
        <f>D26+D28+D30+D32+D34+D36</f>
        <v>427</v>
      </c>
      <c r="E43" s="363">
        <f t="shared" ref="E43:F43" si="0">E26+E28+E30+E32+E34+E36</f>
        <v>574</v>
      </c>
      <c r="F43" s="363">
        <f t="shared" si="0"/>
        <v>163</v>
      </c>
    </row>
    <row r="44" spans="1:6" s="1" customFormat="1" x14ac:dyDescent="0.2">
      <c r="A44" s="19"/>
      <c r="B44" s="45" t="s">
        <v>300</v>
      </c>
      <c r="E44" s="94"/>
      <c r="F44" s="94">
        <f>F43/E43</f>
        <v>0.28397212543554007</v>
      </c>
    </row>
    <row r="45" spans="1:6" s="1" customFormat="1" x14ac:dyDescent="0.2">
      <c r="A45" s="19"/>
      <c r="B45" s="45"/>
      <c r="E45" s="94"/>
      <c r="F45" s="94"/>
    </row>
    <row r="46" spans="1:6" s="1" customFormat="1" x14ac:dyDescent="0.2">
      <c r="A46" s="19"/>
      <c r="B46" s="45" t="s">
        <v>238</v>
      </c>
      <c r="D46" s="7">
        <f>D38+D36+D26</f>
        <v>427</v>
      </c>
      <c r="E46" s="7">
        <f t="shared" ref="E46:F46" si="1">E38+E36+E26</f>
        <v>574</v>
      </c>
      <c r="F46" s="7">
        <f t="shared" si="1"/>
        <v>163</v>
      </c>
    </row>
    <row r="47" spans="1:6" s="1" customFormat="1" x14ac:dyDescent="0.2">
      <c r="A47" s="19"/>
      <c r="B47" s="45"/>
      <c r="D47" s="7">
        <f>D40+D26+D28</f>
        <v>427</v>
      </c>
      <c r="E47" s="7">
        <f t="shared" ref="E47:F47" si="2">E40+E26+E28</f>
        <v>574</v>
      </c>
      <c r="F47" s="7">
        <f t="shared" si="2"/>
        <v>163</v>
      </c>
    </row>
    <row r="48" spans="1:6" s="1" customFormat="1" x14ac:dyDescent="0.2">
      <c r="A48" s="19"/>
      <c r="B48" s="19"/>
      <c r="E48" s="94"/>
      <c r="F48" s="94"/>
    </row>
    <row r="49" spans="1:6" s="357" customFormat="1" x14ac:dyDescent="0.2">
      <c r="A49" s="360"/>
      <c r="B49" s="360" t="s">
        <v>239</v>
      </c>
      <c r="C49" s="360"/>
      <c r="D49" s="360">
        <f>D12-D43</f>
        <v>0</v>
      </c>
      <c r="E49" s="360">
        <f t="shared" ref="E49:F50" si="3">E12-E43</f>
        <v>0</v>
      </c>
      <c r="F49" s="360">
        <f t="shared" si="3"/>
        <v>0</v>
      </c>
    </row>
    <row r="50" spans="1:6" s="357" customFormat="1" x14ac:dyDescent="0.2">
      <c r="A50" s="360"/>
      <c r="B50" s="360"/>
      <c r="C50" s="360"/>
      <c r="D50" s="360"/>
      <c r="E50" s="360"/>
      <c r="F50" s="360">
        <f t="shared" si="3"/>
        <v>0</v>
      </c>
    </row>
    <row r="51" spans="1:6" s="1" customFormat="1" x14ac:dyDescent="0.2">
      <c r="A51" s="19"/>
      <c r="B51" s="19"/>
      <c r="C51" s="19"/>
      <c r="D51" s="19"/>
      <c r="E51" s="19"/>
      <c r="F51" s="19"/>
    </row>
    <row r="52" spans="1:6" s="1" customFormat="1" x14ac:dyDescent="0.2">
      <c r="A52" s="19"/>
      <c r="B52" s="19"/>
      <c r="C52" s="19"/>
      <c r="D52" s="366">
        <f>D46-D43</f>
        <v>0</v>
      </c>
      <c r="E52" s="366">
        <f t="shared" ref="E52:F52" si="4">E46-E43</f>
        <v>0</v>
      </c>
      <c r="F52" s="366">
        <f t="shared" si="4"/>
        <v>0</v>
      </c>
    </row>
    <row r="53" spans="1:6" s="1" customFormat="1" x14ac:dyDescent="0.2">
      <c r="A53" s="19"/>
      <c r="B53" s="19"/>
      <c r="C53" s="19"/>
      <c r="D53" s="366">
        <f>D47-D43</f>
        <v>0</v>
      </c>
      <c r="E53" s="366">
        <f t="shared" ref="E53:F53" si="5">E47-E43</f>
        <v>0</v>
      </c>
      <c r="F53" s="366">
        <f t="shared" si="5"/>
        <v>0</v>
      </c>
    </row>
    <row r="54" spans="1:6" s="1" customFormat="1" x14ac:dyDescent="0.2">
      <c r="A54" s="19"/>
      <c r="B54" s="19"/>
      <c r="C54" s="19"/>
      <c r="D54" s="19"/>
    </row>
  </sheetData>
  <mergeCells count="19">
    <mergeCell ref="C22:C23"/>
    <mergeCell ref="C24:C25"/>
    <mergeCell ref="B26:B41"/>
    <mergeCell ref="C26:C27"/>
    <mergeCell ref="C28:C29"/>
    <mergeCell ref="C30:C31"/>
    <mergeCell ref="C32:C33"/>
    <mergeCell ref="C34:C35"/>
    <mergeCell ref="C36:C37"/>
    <mergeCell ref="B14:B25"/>
    <mergeCell ref="C14:C15"/>
    <mergeCell ref="C16:C17"/>
    <mergeCell ref="C18:C19"/>
    <mergeCell ref="C20:C21"/>
    <mergeCell ref="B8:C11"/>
    <mergeCell ref="D8:D11"/>
    <mergeCell ref="E8:E11"/>
    <mergeCell ref="F9:F11"/>
    <mergeCell ref="B12:C13"/>
  </mergeCells>
  <phoneticPr fontId="2"/>
  <pageMargins left="0.92" right="0.53" top="0.39" bottom="0.75" header="0.3" footer="0.3"/>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36C3C-5531-4A05-B059-8EAD5A7AE34A}">
  <sheetPr codeName="Sheet48">
    <tabColor rgb="FF00B0F0"/>
    <pageSetUpPr fitToPage="1"/>
  </sheetPr>
  <dimension ref="B1:M51"/>
  <sheetViews>
    <sheetView view="pageBreakPreview" zoomScale="80" zoomScaleNormal="100" zoomScaleSheetLayoutView="80" workbookViewId="0">
      <selection activeCell="C26" sqref="C26:C27"/>
    </sheetView>
  </sheetViews>
  <sheetFormatPr defaultRowHeight="13.2" x14ac:dyDescent="0.2"/>
  <cols>
    <col min="2" max="2" width="5.33203125" customWidth="1"/>
    <col min="3" max="3" width="16.88671875" customWidth="1"/>
    <col min="4" max="4" width="10.33203125" customWidth="1"/>
    <col min="5" max="13" width="19.6640625" customWidth="1"/>
  </cols>
  <sheetData>
    <row r="1" spans="2:13" x14ac:dyDescent="0.2">
      <c r="B1" s="1" t="s">
        <v>922</v>
      </c>
    </row>
    <row r="2" spans="2:13" ht="9.75" customHeight="1" x14ac:dyDescent="0.2"/>
    <row r="3" spans="2:13" x14ac:dyDescent="0.2">
      <c r="L3" s="43" t="s">
        <v>167</v>
      </c>
    </row>
    <row r="4" spans="2:13" x14ac:dyDescent="0.2">
      <c r="L4" s="43" t="s">
        <v>323</v>
      </c>
    </row>
    <row r="5" spans="2:13" ht="8.25" customHeight="1" x14ac:dyDescent="0.2"/>
    <row r="6" spans="2:13" ht="13.8" thickBot="1" x14ac:dyDescent="0.25">
      <c r="M6" s="2" t="s">
        <v>170</v>
      </c>
    </row>
    <row r="7" spans="2:13" x14ac:dyDescent="0.2">
      <c r="B7" s="1619"/>
      <c r="C7" s="1619"/>
      <c r="D7" s="1641" t="s">
        <v>332</v>
      </c>
      <c r="E7" s="1639" t="s">
        <v>923</v>
      </c>
      <c r="F7" s="1632" t="s">
        <v>924</v>
      </c>
      <c r="G7" s="1632" t="s">
        <v>925</v>
      </c>
      <c r="H7" s="1632" t="s">
        <v>926</v>
      </c>
      <c r="I7" s="1632" t="s">
        <v>927</v>
      </c>
      <c r="J7" s="1634" t="s">
        <v>928</v>
      </c>
      <c r="K7" s="1636" t="s">
        <v>929</v>
      </c>
      <c r="L7" s="1634" t="s">
        <v>800</v>
      </c>
      <c r="M7" s="1630" t="s">
        <v>326</v>
      </c>
    </row>
    <row r="8" spans="2:13" ht="61.5" customHeight="1" x14ac:dyDescent="0.2">
      <c r="B8" s="1619"/>
      <c r="C8" s="1619"/>
      <c r="D8" s="1641"/>
      <c r="E8" s="1640"/>
      <c r="F8" s="1633"/>
      <c r="G8" s="1633"/>
      <c r="H8" s="1633"/>
      <c r="I8" s="1633"/>
      <c r="J8" s="1635"/>
      <c r="K8" s="1637"/>
      <c r="L8" s="1635"/>
      <c r="M8" s="1631"/>
    </row>
    <row r="9" spans="2:13" ht="21.75" customHeight="1" x14ac:dyDescent="0.2">
      <c r="B9" s="1500" t="s">
        <v>182</v>
      </c>
      <c r="C9" s="1642"/>
      <c r="D9" s="1089">
        <f>SUM(D11:D21)</f>
        <v>427</v>
      </c>
      <c r="E9" s="637">
        <f>E11+E13+E15+E17+E19+E21</f>
        <v>169</v>
      </c>
      <c r="F9" s="541">
        <f t="shared" ref="F9:K9" si="0">F11+F13+F15+F17+F19+F21</f>
        <v>66</v>
      </c>
      <c r="G9" s="541">
        <f t="shared" si="0"/>
        <v>99</v>
      </c>
      <c r="H9" s="541">
        <f t="shared" si="0"/>
        <v>137</v>
      </c>
      <c r="I9" s="541">
        <f>I11+I13+I15+I17+I19+I21</f>
        <v>99</v>
      </c>
      <c r="J9" s="543">
        <f t="shared" si="0"/>
        <v>103</v>
      </c>
      <c r="K9" s="1434">
        <f t="shared" si="0"/>
        <v>91</v>
      </c>
      <c r="L9" s="543">
        <f t="shared" ref="L9:M9" si="1">L11+L13+L15+L17+L19+L21</f>
        <v>44</v>
      </c>
      <c r="M9" s="1439">
        <f t="shared" si="1"/>
        <v>35</v>
      </c>
    </row>
    <row r="10" spans="2:13" s="324" customFormat="1" ht="21.75" customHeight="1" thickBot="1" x14ac:dyDescent="0.25">
      <c r="B10" s="1501"/>
      <c r="C10" s="1643"/>
      <c r="D10" s="321"/>
      <c r="E10" s="322">
        <f>E9/$D$9</f>
        <v>0.39578454332552693</v>
      </c>
      <c r="F10" s="321">
        <f t="shared" ref="F10:M10" si="2">F9/$D$9</f>
        <v>0.15456674473067916</v>
      </c>
      <c r="G10" s="321">
        <f t="shared" si="2"/>
        <v>0.23185011709601874</v>
      </c>
      <c r="H10" s="321">
        <f t="shared" si="2"/>
        <v>0.32084309133489464</v>
      </c>
      <c r="I10" s="321">
        <f t="shared" si="2"/>
        <v>0.23185011709601874</v>
      </c>
      <c r="J10" s="321">
        <f t="shared" si="2"/>
        <v>0.24121779859484777</v>
      </c>
      <c r="K10" s="321">
        <f t="shared" si="2"/>
        <v>0.21311475409836064</v>
      </c>
      <c r="L10" s="321">
        <f t="shared" si="2"/>
        <v>0.10304449648711944</v>
      </c>
      <c r="M10" s="321">
        <f t="shared" si="2"/>
        <v>8.1967213114754092E-2</v>
      </c>
    </row>
    <row r="11" spans="2:13" ht="21.75" customHeight="1" thickTop="1" x14ac:dyDescent="0.2">
      <c r="B11" s="1503" t="s">
        <v>274</v>
      </c>
      <c r="C11" s="1644" t="s">
        <v>184</v>
      </c>
      <c r="D11" s="549">
        <v>49</v>
      </c>
      <c r="E11" s="638">
        <v>23</v>
      </c>
      <c r="F11" s="549">
        <v>4</v>
      </c>
      <c r="G11" s="549">
        <v>10</v>
      </c>
      <c r="H11" s="549">
        <v>12</v>
      </c>
      <c r="I11" s="549">
        <v>10</v>
      </c>
      <c r="J11" s="1438">
        <v>12</v>
      </c>
      <c r="K11" s="1436">
        <v>8</v>
      </c>
      <c r="L11" s="1438">
        <v>4</v>
      </c>
      <c r="M11" s="1441">
        <v>4</v>
      </c>
    </row>
    <row r="12" spans="2:13" s="324" customFormat="1" ht="21.75" customHeight="1" x14ac:dyDescent="0.2">
      <c r="B12" s="1504"/>
      <c r="C12" s="1587"/>
      <c r="D12" s="321"/>
      <c r="E12" s="322">
        <f>E11/D11</f>
        <v>0.46938775510204084</v>
      </c>
      <c r="F12" s="321">
        <f t="shared" ref="F12:G12" si="3">F11/$D$11</f>
        <v>8.1632653061224483E-2</v>
      </c>
      <c r="G12" s="321">
        <f t="shared" si="3"/>
        <v>0.20408163265306123</v>
      </c>
      <c r="H12" s="321">
        <f>H11/$D$11</f>
        <v>0.24489795918367346</v>
      </c>
      <c r="I12" s="321">
        <f>I11/$D$11</f>
        <v>0.20408163265306123</v>
      </c>
      <c r="J12" s="321">
        <f t="shared" ref="J12:M12" si="4">J11/$D$11</f>
        <v>0.24489795918367346</v>
      </c>
      <c r="K12" s="321">
        <f t="shared" si="4"/>
        <v>0.16326530612244897</v>
      </c>
      <c r="L12" s="321">
        <f>L11/$D$11</f>
        <v>8.1632653061224483E-2</v>
      </c>
      <c r="M12" s="323">
        <f t="shared" si="4"/>
        <v>8.1632653061224483E-2</v>
      </c>
    </row>
    <row r="13" spans="2:13" ht="21.75" customHeight="1" x14ac:dyDescent="0.2">
      <c r="B13" s="1504"/>
      <c r="C13" s="1513" t="s">
        <v>185</v>
      </c>
      <c r="D13" s="541">
        <v>87</v>
      </c>
      <c r="E13" s="637">
        <v>35</v>
      </c>
      <c r="F13" s="541">
        <v>14</v>
      </c>
      <c r="G13" s="541">
        <v>22</v>
      </c>
      <c r="H13" s="541">
        <v>31</v>
      </c>
      <c r="I13" s="541">
        <v>20</v>
      </c>
      <c r="J13" s="543">
        <v>21</v>
      </c>
      <c r="K13" s="1434">
        <v>15</v>
      </c>
      <c r="L13" s="543">
        <v>11</v>
      </c>
      <c r="M13" s="1439">
        <v>6</v>
      </c>
    </row>
    <row r="14" spans="2:13" s="324" customFormat="1" ht="21.75" customHeight="1" x14ac:dyDescent="0.2">
      <c r="B14" s="1504"/>
      <c r="C14" s="1513"/>
      <c r="D14" s="325"/>
      <c r="E14" s="322">
        <f>E13/D13</f>
        <v>0.40229885057471265</v>
      </c>
      <c r="F14" s="321">
        <f>F13/$D$13</f>
        <v>0.16091954022988506</v>
      </c>
      <c r="G14" s="321">
        <f t="shared" ref="G14:M14" si="5">G13/$D$13</f>
        <v>0.25287356321839083</v>
      </c>
      <c r="H14" s="321">
        <f t="shared" si="5"/>
        <v>0.35632183908045978</v>
      </c>
      <c r="I14" s="321">
        <f t="shared" si="5"/>
        <v>0.22988505747126436</v>
      </c>
      <c r="J14" s="321">
        <f>J13/$D$13</f>
        <v>0.2413793103448276</v>
      </c>
      <c r="K14" s="321">
        <f t="shared" si="5"/>
        <v>0.17241379310344829</v>
      </c>
      <c r="L14" s="321">
        <f t="shared" si="5"/>
        <v>0.12643678160919541</v>
      </c>
      <c r="M14" s="323">
        <f t="shared" si="5"/>
        <v>6.8965517241379309E-2</v>
      </c>
    </row>
    <row r="15" spans="2:13" ht="21.75" customHeight="1" x14ac:dyDescent="0.2">
      <c r="B15" s="1504"/>
      <c r="C15" s="1591" t="s">
        <v>277</v>
      </c>
      <c r="D15" s="541">
        <v>25</v>
      </c>
      <c r="E15" s="637">
        <v>16</v>
      </c>
      <c r="F15" s="541">
        <v>7</v>
      </c>
      <c r="G15" s="541">
        <v>1</v>
      </c>
      <c r="H15" s="541">
        <v>8</v>
      </c>
      <c r="I15" s="541">
        <v>1</v>
      </c>
      <c r="J15" s="543">
        <v>2</v>
      </c>
      <c r="K15" s="1434">
        <v>2</v>
      </c>
      <c r="L15" s="543">
        <v>6</v>
      </c>
      <c r="M15" s="1439">
        <v>1</v>
      </c>
    </row>
    <row r="16" spans="2:13" s="324" customFormat="1" ht="21.75" customHeight="1" x14ac:dyDescent="0.2">
      <c r="B16" s="1504"/>
      <c r="C16" s="1551"/>
      <c r="D16" s="325"/>
      <c r="E16" s="322">
        <f>E15/D15</f>
        <v>0.64</v>
      </c>
      <c r="F16" s="321">
        <f t="shared" ref="F16:M16" si="6">F15/$D$15</f>
        <v>0.28000000000000003</v>
      </c>
      <c r="G16" s="321">
        <f t="shared" si="6"/>
        <v>0.04</v>
      </c>
      <c r="H16" s="321">
        <f t="shared" si="6"/>
        <v>0.32</v>
      </c>
      <c r="I16" s="321">
        <f t="shared" si="6"/>
        <v>0.04</v>
      </c>
      <c r="J16" s="321">
        <f t="shared" si="6"/>
        <v>0.08</v>
      </c>
      <c r="K16" s="321">
        <f t="shared" si="6"/>
        <v>0.08</v>
      </c>
      <c r="L16" s="321">
        <f>L15/$D$15</f>
        <v>0.24</v>
      </c>
      <c r="M16" s="323">
        <f t="shared" si="6"/>
        <v>0.04</v>
      </c>
    </row>
    <row r="17" spans="2:13" ht="21.75" customHeight="1" x14ac:dyDescent="0.2">
      <c r="B17" s="1504"/>
      <c r="C17" s="1645" t="s">
        <v>340</v>
      </c>
      <c r="D17" s="541">
        <v>82</v>
      </c>
      <c r="E17" s="637">
        <v>33</v>
      </c>
      <c r="F17" s="541">
        <v>15</v>
      </c>
      <c r="G17" s="541">
        <v>18</v>
      </c>
      <c r="H17" s="541">
        <v>32</v>
      </c>
      <c r="I17" s="541">
        <v>16</v>
      </c>
      <c r="J17" s="543">
        <v>16</v>
      </c>
      <c r="K17" s="1434">
        <v>15</v>
      </c>
      <c r="L17" s="543">
        <v>9</v>
      </c>
      <c r="M17" s="1439">
        <v>6</v>
      </c>
    </row>
    <row r="18" spans="2:13" s="324" customFormat="1" ht="21.75" customHeight="1" x14ac:dyDescent="0.2">
      <c r="B18" s="1504"/>
      <c r="C18" s="1645"/>
      <c r="D18" s="325"/>
      <c r="E18" s="322">
        <f>E17/D17</f>
        <v>0.40243902439024393</v>
      </c>
      <c r="F18" s="321">
        <f t="shared" ref="F18:M18" si="7">F17/$D$17</f>
        <v>0.18292682926829268</v>
      </c>
      <c r="G18" s="321">
        <f t="shared" si="7"/>
        <v>0.21951219512195122</v>
      </c>
      <c r="H18" s="321">
        <f t="shared" si="7"/>
        <v>0.3902439024390244</v>
      </c>
      <c r="I18" s="321">
        <f t="shared" si="7"/>
        <v>0.1951219512195122</v>
      </c>
      <c r="J18" s="321">
        <f t="shared" si="7"/>
        <v>0.1951219512195122</v>
      </c>
      <c r="K18" s="321">
        <f t="shared" si="7"/>
        <v>0.18292682926829268</v>
      </c>
      <c r="L18" s="321">
        <f t="shared" si="7"/>
        <v>0.10975609756097561</v>
      </c>
      <c r="M18" s="323">
        <f t="shared" si="7"/>
        <v>7.3170731707317069E-2</v>
      </c>
    </row>
    <row r="19" spans="2:13" ht="21.75" customHeight="1" x14ac:dyDescent="0.2">
      <c r="B19" s="1504"/>
      <c r="C19" s="1513" t="s">
        <v>341</v>
      </c>
      <c r="D19" s="541">
        <v>8</v>
      </c>
      <c r="E19" s="637">
        <v>2</v>
      </c>
      <c r="F19" s="541">
        <v>3</v>
      </c>
      <c r="G19" s="541">
        <v>3</v>
      </c>
      <c r="H19" s="541">
        <v>4</v>
      </c>
      <c r="I19" s="541">
        <v>2</v>
      </c>
      <c r="J19" s="543">
        <v>1</v>
      </c>
      <c r="K19" s="1434">
        <v>2</v>
      </c>
      <c r="L19" s="543">
        <v>0</v>
      </c>
      <c r="M19" s="1439">
        <v>1</v>
      </c>
    </row>
    <row r="20" spans="2:13" s="324" customFormat="1" ht="21.75" customHeight="1" x14ac:dyDescent="0.2">
      <c r="B20" s="1504"/>
      <c r="C20" s="1513"/>
      <c r="D20" s="325"/>
      <c r="E20" s="322">
        <f>E19/D19</f>
        <v>0.25</v>
      </c>
      <c r="F20" s="321">
        <f t="shared" ref="F20:M20" si="8">F19/$D$19</f>
        <v>0.375</v>
      </c>
      <c r="G20" s="321">
        <f t="shared" si="8"/>
        <v>0.375</v>
      </c>
      <c r="H20" s="321">
        <f t="shared" si="8"/>
        <v>0.5</v>
      </c>
      <c r="I20" s="321">
        <f t="shared" si="8"/>
        <v>0.25</v>
      </c>
      <c r="J20" s="321">
        <f t="shared" si="8"/>
        <v>0.125</v>
      </c>
      <c r="K20" s="321">
        <f t="shared" si="8"/>
        <v>0.25</v>
      </c>
      <c r="L20" s="321">
        <f t="shared" si="8"/>
        <v>0</v>
      </c>
      <c r="M20" s="323">
        <f t="shared" si="8"/>
        <v>0.125</v>
      </c>
    </row>
    <row r="21" spans="2:13" ht="21.75" customHeight="1" x14ac:dyDescent="0.2">
      <c r="B21" s="1504"/>
      <c r="C21" s="1514" t="s">
        <v>189</v>
      </c>
      <c r="D21" s="541">
        <v>176</v>
      </c>
      <c r="E21" s="637">
        <v>60</v>
      </c>
      <c r="F21" s="541">
        <v>23</v>
      </c>
      <c r="G21" s="541">
        <v>45</v>
      </c>
      <c r="H21" s="541">
        <v>50</v>
      </c>
      <c r="I21" s="541">
        <v>50</v>
      </c>
      <c r="J21" s="543">
        <v>51</v>
      </c>
      <c r="K21" s="1434">
        <v>49</v>
      </c>
      <c r="L21" s="543">
        <v>14</v>
      </c>
      <c r="M21" s="1439">
        <v>17</v>
      </c>
    </row>
    <row r="22" spans="2:13" s="324" customFormat="1" ht="21.75" customHeight="1" thickBot="1" x14ac:dyDescent="0.25">
      <c r="B22" s="1505"/>
      <c r="C22" s="1638"/>
      <c r="D22" s="327"/>
      <c r="E22" s="328">
        <f>E21/D21</f>
        <v>0.34090909090909088</v>
      </c>
      <c r="F22" s="327">
        <f t="shared" ref="F22:M22" si="9">F21/$D$21</f>
        <v>0.13068181818181818</v>
      </c>
      <c r="G22" s="327">
        <f t="shared" si="9"/>
        <v>0.25568181818181818</v>
      </c>
      <c r="H22" s="327">
        <f t="shared" si="9"/>
        <v>0.28409090909090912</v>
      </c>
      <c r="I22" s="327">
        <f t="shared" si="9"/>
        <v>0.28409090909090912</v>
      </c>
      <c r="J22" s="327">
        <f t="shared" si="9"/>
        <v>0.28977272727272729</v>
      </c>
      <c r="K22" s="327">
        <f t="shared" si="9"/>
        <v>0.27840909090909088</v>
      </c>
      <c r="L22" s="327">
        <f t="shared" si="9"/>
        <v>7.9545454545454544E-2</v>
      </c>
      <c r="M22" s="329">
        <f t="shared" si="9"/>
        <v>9.6590909090909088E-2</v>
      </c>
    </row>
    <row r="23" spans="2:13" ht="21.75" customHeight="1" thickTop="1" x14ac:dyDescent="0.2">
      <c r="B23" s="1503" t="s">
        <v>312</v>
      </c>
      <c r="C23" s="1511" t="s">
        <v>191</v>
      </c>
      <c r="D23" s="541">
        <v>106</v>
      </c>
      <c r="E23" s="638">
        <v>39</v>
      </c>
      <c r="F23" s="549">
        <v>10</v>
      </c>
      <c r="G23" s="549">
        <v>25</v>
      </c>
      <c r="H23" s="549">
        <v>25</v>
      </c>
      <c r="I23" s="549">
        <v>17</v>
      </c>
      <c r="J23" s="1438">
        <v>20</v>
      </c>
      <c r="K23" s="1436">
        <v>24</v>
      </c>
      <c r="L23" s="1438">
        <v>14</v>
      </c>
      <c r="M23" s="1441">
        <v>14</v>
      </c>
    </row>
    <row r="24" spans="2:13" s="324" customFormat="1" ht="21.75" customHeight="1" x14ac:dyDescent="0.2">
      <c r="B24" s="1504"/>
      <c r="C24" s="1512"/>
      <c r="D24" s="330"/>
      <c r="E24" s="322">
        <f>E23/D23</f>
        <v>0.36792452830188677</v>
      </c>
      <c r="F24" s="321">
        <f t="shared" ref="F24:L24" si="10">F23/$D$23</f>
        <v>9.4339622641509441E-2</v>
      </c>
      <c r="G24" s="321">
        <f t="shared" si="10"/>
        <v>0.23584905660377359</v>
      </c>
      <c r="H24" s="321">
        <f>H23/$D$23</f>
        <v>0.23584905660377359</v>
      </c>
      <c r="I24" s="321">
        <f t="shared" si="10"/>
        <v>0.16037735849056603</v>
      </c>
      <c r="J24" s="321">
        <f t="shared" si="10"/>
        <v>0.18867924528301888</v>
      </c>
      <c r="K24" s="321">
        <f t="shared" si="10"/>
        <v>0.22641509433962265</v>
      </c>
      <c r="L24" s="321">
        <f t="shared" si="10"/>
        <v>0.13207547169811321</v>
      </c>
      <c r="M24" s="323">
        <f>M23/$D$23</f>
        <v>0.13207547169811321</v>
      </c>
    </row>
    <row r="25" spans="2:13" ht="21.75" customHeight="1" x14ac:dyDescent="0.2">
      <c r="B25" s="1504"/>
      <c r="C25" s="1513" t="s">
        <v>192</v>
      </c>
      <c r="D25" s="541">
        <v>171</v>
      </c>
      <c r="E25" s="637">
        <v>71</v>
      </c>
      <c r="F25" s="541">
        <v>18</v>
      </c>
      <c r="G25" s="541">
        <v>35</v>
      </c>
      <c r="H25" s="541">
        <v>49</v>
      </c>
      <c r="I25" s="541">
        <v>44</v>
      </c>
      <c r="J25" s="543">
        <v>42</v>
      </c>
      <c r="K25" s="1434">
        <v>41</v>
      </c>
      <c r="L25" s="543">
        <v>13</v>
      </c>
      <c r="M25" s="1439">
        <v>15</v>
      </c>
    </row>
    <row r="26" spans="2:13" s="324" customFormat="1" ht="21.75" customHeight="1" x14ac:dyDescent="0.2">
      <c r="B26" s="1504"/>
      <c r="C26" s="1513"/>
      <c r="D26" s="325"/>
      <c r="E26" s="322">
        <f>E25/D25</f>
        <v>0.41520467836257308</v>
      </c>
      <c r="F26" s="321">
        <f t="shared" ref="F26:M26" si="11">F25/$D$25</f>
        <v>0.10526315789473684</v>
      </c>
      <c r="G26" s="321">
        <f t="shared" si="11"/>
        <v>0.2046783625730994</v>
      </c>
      <c r="H26" s="321">
        <f t="shared" si="11"/>
        <v>0.28654970760233917</v>
      </c>
      <c r="I26" s="321">
        <f t="shared" si="11"/>
        <v>0.25730994152046782</v>
      </c>
      <c r="J26" s="321">
        <f t="shared" si="11"/>
        <v>0.24561403508771928</v>
      </c>
      <c r="K26" s="321">
        <f t="shared" si="11"/>
        <v>0.23976608187134502</v>
      </c>
      <c r="L26" s="321">
        <f t="shared" si="11"/>
        <v>7.6023391812865493E-2</v>
      </c>
      <c r="M26" s="323">
        <f t="shared" si="11"/>
        <v>8.771929824561403E-2</v>
      </c>
    </row>
    <row r="27" spans="2:13" ht="21.75" customHeight="1" x14ac:dyDescent="0.2">
      <c r="B27" s="1504"/>
      <c r="C27" s="1513" t="s">
        <v>193</v>
      </c>
      <c r="D27" s="541">
        <v>49</v>
      </c>
      <c r="E27" s="637">
        <v>17</v>
      </c>
      <c r="F27" s="541">
        <v>8</v>
      </c>
      <c r="G27" s="541">
        <v>12</v>
      </c>
      <c r="H27" s="541">
        <v>16</v>
      </c>
      <c r="I27" s="541">
        <v>14</v>
      </c>
      <c r="J27" s="543">
        <v>17</v>
      </c>
      <c r="K27" s="1434">
        <v>11</v>
      </c>
      <c r="L27" s="543">
        <v>4</v>
      </c>
      <c r="M27" s="1439">
        <v>5</v>
      </c>
    </row>
    <row r="28" spans="2:13" s="324" customFormat="1" ht="21.75" customHeight="1" x14ac:dyDescent="0.2">
      <c r="B28" s="1504"/>
      <c r="C28" s="1513"/>
      <c r="D28" s="325"/>
      <c r="E28" s="322">
        <f>E27/D27</f>
        <v>0.34693877551020408</v>
      </c>
      <c r="F28" s="321">
        <f>F27/$D$27</f>
        <v>0.16326530612244897</v>
      </c>
      <c r="G28" s="321">
        <f t="shared" ref="G28:M28" si="12">G27/$D$27</f>
        <v>0.24489795918367346</v>
      </c>
      <c r="H28" s="321">
        <f t="shared" si="12"/>
        <v>0.32653061224489793</v>
      </c>
      <c r="I28" s="321">
        <f t="shared" si="12"/>
        <v>0.2857142857142857</v>
      </c>
      <c r="J28" s="321">
        <f t="shared" si="12"/>
        <v>0.34693877551020408</v>
      </c>
      <c r="K28" s="321">
        <f t="shared" si="12"/>
        <v>0.22448979591836735</v>
      </c>
      <c r="L28" s="321">
        <f t="shared" si="12"/>
        <v>8.1632653061224483E-2</v>
      </c>
      <c r="M28" s="323">
        <f t="shared" si="12"/>
        <v>0.10204081632653061</v>
      </c>
    </row>
    <row r="29" spans="2:13" ht="21.75" customHeight="1" x14ac:dyDescent="0.2">
      <c r="B29" s="1504"/>
      <c r="C29" s="1513" t="s">
        <v>194</v>
      </c>
      <c r="D29" s="541">
        <v>38</v>
      </c>
      <c r="E29" s="637">
        <v>17</v>
      </c>
      <c r="F29" s="541">
        <v>7</v>
      </c>
      <c r="G29" s="541">
        <v>9</v>
      </c>
      <c r="H29" s="541">
        <v>20</v>
      </c>
      <c r="I29" s="541">
        <v>10</v>
      </c>
      <c r="J29" s="543">
        <v>11</v>
      </c>
      <c r="K29" s="1434">
        <v>9</v>
      </c>
      <c r="L29" s="543">
        <v>3</v>
      </c>
      <c r="M29" s="1439">
        <v>0</v>
      </c>
    </row>
    <row r="30" spans="2:13" s="324" customFormat="1" ht="21.75" customHeight="1" x14ac:dyDescent="0.2">
      <c r="B30" s="1504"/>
      <c r="C30" s="1513"/>
      <c r="D30" s="325"/>
      <c r="E30" s="322">
        <f>E29/D29</f>
        <v>0.44736842105263158</v>
      </c>
      <c r="F30" s="321">
        <f t="shared" ref="F30:M30" si="13">F29/$D$29</f>
        <v>0.18421052631578946</v>
      </c>
      <c r="G30" s="321">
        <f t="shared" si="13"/>
        <v>0.23684210526315788</v>
      </c>
      <c r="H30" s="321">
        <f t="shared" si="13"/>
        <v>0.52631578947368418</v>
      </c>
      <c r="I30" s="321">
        <f t="shared" si="13"/>
        <v>0.26315789473684209</v>
      </c>
      <c r="J30" s="321">
        <f t="shared" si="13"/>
        <v>0.28947368421052633</v>
      </c>
      <c r="K30" s="321">
        <f t="shared" si="13"/>
        <v>0.23684210526315788</v>
      </c>
      <c r="L30" s="321">
        <f t="shared" si="13"/>
        <v>7.8947368421052627E-2</v>
      </c>
      <c r="M30" s="323">
        <f t="shared" si="13"/>
        <v>0</v>
      </c>
    </row>
    <row r="31" spans="2:13" ht="21.75" customHeight="1" x14ac:dyDescent="0.2">
      <c r="B31" s="1504"/>
      <c r="C31" s="1513" t="s">
        <v>195</v>
      </c>
      <c r="D31" s="541">
        <v>33</v>
      </c>
      <c r="E31" s="637">
        <v>12</v>
      </c>
      <c r="F31" s="541">
        <v>12</v>
      </c>
      <c r="G31" s="541">
        <v>6</v>
      </c>
      <c r="H31" s="541">
        <v>12</v>
      </c>
      <c r="I31" s="541">
        <v>7</v>
      </c>
      <c r="J31" s="543">
        <v>8</v>
      </c>
      <c r="K31" s="1434">
        <v>3</v>
      </c>
      <c r="L31" s="543">
        <v>3</v>
      </c>
      <c r="M31" s="1439">
        <v>1</v>
      </c>
    </row>
    <row r="32" spans="2:13" s="324" customFormat="1" ht="21.75" customHeight="1" x14ac:dyDescent="0.2">
      <c r="B32" s="1504"/>
      <c r="C32" s="1513"/>
      <c r="D32" s="325"/>
      <c r="E32" s="322">
        <f>E31/D31</f>
        <v>0.36363636363636365</v>
      </c>
      <c r="F32" s="321">
        <f t="shared" ref="F32:M32" si="14">F31/$D$31</f>
        <v>0.36363636363636365</v>
      </c>
      <c r="G32" s="321">
        <f t="shared" si="14"/>
        <v>0.18181818181818182</v>
      </c>
      <c r="H32" s="321">
        <f t="shared" si="14"/>
        <v>0.36363636363636365</v>
      </c>
      <c r="I32" s="321">
        <f t="shared" si="14"/>
        <v>0.21212121212121213</v>
      </c>
      <c r="J32" s="321">
        <f t="shared" si="14"/>
        <v>0.24242424242424243</v>
      </c>
      <c r="K32" s="321">
        <f t="shared" si="14"/>
        <v>9.0909090909090912E-2</v>
      </c>
      <c r="L32" s="321">
        <f t="shared" si="14"/>
        <v>9.0909090909090912E-2</v>
      </c>
      <c r="M32" s="323">
        <f t="shared" si="14"/>
        <v>3.0303030303030304E-2</v>
      </c>
    </row>
    <row r="33" spans="2:13" ht="21.75" customHeight="1" x14ac:dyDescent="0.2">
      <c r="B33" s="1504"/>
      <c r="C33" s="1513" t="s">
        <v>196</v>
      </c>
      <c r="D33" s="541">
        <v>30</v>
      </c>
      <c r="E33" s="637">
        <v>13</v>
      </c>
      <c r="F33" s="541">
        <v>11</v>
      </c>
      <c r="G33" s="541">
        <v>12</v>
      </c>
      <c r="H33" s="541">
        <v>15</v>
      </c>
      <c r="I33" s="541">
        <v>7</v>
      </c>
      <c r="J33" s="543">
        <v>5</v>
      </c>
      <c r="K33" s="1434">
        <v>3</v>
      </c>
      <c r="L33" s="543">
        <v>7</v>
      </c>
      <c r="M33" s="1439">
        <v>0</v>
      </c>
    </row>
    <row r="34" spans="2:13" s="324" customFormat="1" ht="21.75" customHeight="1" thickBot="1" x14ac:dyDescent="0.25">
      <c r="B34" s="1504"/>
      <c r="C34" s="1514"/>
      <c r="D34" s="321"/>
      <c r="E34" s="328">
        <f>E33/D33</f>
        <v>0.43333333333333335</v>
      </c>
      <c r="F34" s="327">
        <f t="shared" ref="F34:M34" si="15">F33/$D$33</f>
        <v>0.36666666666666664</v>
      </c>
      <c r="G34" s="327">
        <f t="shared" si="15"/>
        <v>0.4</v>
      </c>
      <c r="H34" s="327">
        <f t="shared" si="15"/>
        <v>0.5</v>
      </c>
      <c r="I34" s="327">
        <f t="shared" si="15"/>
        <v>0.23333333333333334</v>
      </c>
      <c r="J34" s="327">
        <f t="shared" si="15"/>
        <v>0.16666666666666666</v>
      </c>
      <c r="K34" s="327">
        <f t="shared" si="15"/>
        <v>0.1</v>
      </c>
      <c r="L34" s="327">
        <f t="shared" si="15"/>
        <v>0.23333333333333334</v>
      </c>
      <c r="M34" s="329">
        <f t="shared" si="15"/>
        <v>0</v>
      </c>
    </row>
    <row r="35" spans="2:13" ht="21.75" customHeight="1" thickTop="1" x14ac:dyDescent="0.2">
      <c r="B35" s="1504"/>
      <c r="C35" s="567" t="s">
        <v>197</v>
      </c>
      <c r="D35" s="309">
        <f>D25+D27+D29+D31</f>
        <v>291</v>
      </c>
      <c r="E35" s="640">
        <f>E25+E27+E29+E31</f>
        <v>117</v>
      </c>
      <c r="F35" s="568">
        <f t="shared" ref="F35:M35" si="16">F25+F27+F29+F31</f>
        <v>45</v>
      </c>
      <c r="G35" s="568">
        <f t="shared" si="16"/>
        <v>62</v>
      </c>
      <c r="H35" s="568">
        <f t="shared" si="16"/>
        <v>97</v>
      </c>
      <c r="I35" s="568">
        <f t="shared" si="16"/>
        <v>75</v>
      </c>
      <c r="J35" s="570">
        <f t="shared" si="16"/>
        <v>78</v>
      </c>
      <c r="K35" s="1437">
        <f t="shared" si="16"/>
        <v>64</v>
      </c>
      <c r="L35" s="570">
        <f t="shared" si="16"/>
        <v>23</v>
      </c>
      <c r="M35" s="1442">
        <f t="shared" si="16"/>
        <v>21</v>
      </c>
    </row>
    <row r="36" spans="2:13" s="324" customFormat="1" ht="21.75" customHeight="1" x14ac:dyDescent="0.2">
      <c r="B36" s="1504"/>
      <c r="C36" s="641" t="s">
        <v>198</v>
      </c>
      <c r="D36" s="503"/>
      <c r="E36" s="322">
        <f>E35/D35</f>
        <v>0.40206185567010311</v>
      </c>
      <c r="F36" s="321">
        <f t="shared" ref="F36:M36" si="17">F35/$D$35</f>
        <v>0.15463917525773196</v>
      </c>
      <c r="G36" s="321">
        <f t="shared" si="17"/>
        <v>0.21305841924398625</v>
      </c>
      <c r="H36" s="321">
        <f t="shared" si="17"/>
        <v>0.33333333333333331</v>
      </c>
      <c r="I36" s="321">
        <f t="shared" si="17"/>
        <v>0.25773195876288657</v>
      </c>
      <c r="J36" s="321">
        <f t="shared" si="17"/>
        <v>0.26804123711340205</v>
      </c>
      <c r="K36" s="321">
        <f t="shared" si="17"/>
        <v>0.21993127147766323</v>
      </c>
      <c r="L36" s="321">
        <f t="shared" si="17"/>
        <v>7.903780068728522E-2</v>
      </c>
      <c r="M36" s="321">
        <f t="shared" si="17"/>
        <v>7.2164948453608241E-2</v>
      </c>
    </row>
    <row r="37" spans="2:13" ht="21.75" customHeight="1" x14ac:dyDescent="0.2">
      <c r="B37" s="1504"/>
      <c r="C37" s="44" t="s">
        <v>197</v>
      </c>
      <c r="D37" s="310">
        <f>D27+D29+D31+D33</f>
        <v>150</v>
      </c>
      <c r="E37" s="642">
        <f t="shared" ref="E37:L37" si="18">E27+E29+E31+E33</f>
        <v>59</v>
      </c>
      <c r="F37" s="572">
        <f t="shared" si="18"/>
        <v>38</v>
      </c>
      <c r="G37" s="572">
        <f t="shared" si="18"/>
        <v>39</v>
      </c>
      <c r="H37" s="572">
        <f t="shared" si="18"/>
        <v>63</v>
      </c>
      <c r="I37" s="572">
        <f t="shared" si="18"/>
        <v>38</v>
      </c>
      <c r="J37" s="575">
        <f t="shared" si="18"/>
        <v>41</v>
      </c>
      <c r="K37" s="574">
        <f t="shared" si="18"/>
        <v>26</v>
      </c>
      <c r="L37" s="575">
        <f t="shared" si="18"/>
        <v>17</v>
      </c>
      <c r="M37" s="1443">
        <f>M27+M29+M31+M33</f>
        <v>6</v>
      </c>
    </row>
    <row r="38" spans="2:13" s="324" customFormat="1" ht="21.75" customHeight="1" thickBot="1" x14ac:dyDescent="0.25">
      <c r="B38" s="1510"/>
      <c r="C38" s="643" t="s">
        <v>199</v>
      </c>
      <c r="D38" s="503"/>
      <c r="E38" s="331">
        <f>E37/D37</f>
        <v>0.39333333333333331</v>
      </c>
      <c r="F38" s="332">
        <f t="shared" ref="F38:L38" si="19">F37/$D$37</f>
        <v>0.25333333333333335</v>
      </c>
      <c r="G38" s="332">
        <f t="shared" si="19"/>
        <v>0.26</v>
      </c>
      <c r="H38" s="332">
        <f t="shared" si="19"/>
        <v>0.42</v>
      </c>
      <c r="I38" s="332">
        <f t="shared" si="19"/>
        <v>0.25333333333333335</v>
      </c>
      <c r="J38" s="332">
        <f t="shared" si="19"/>
        <v>0.27333333333333332</v>
      </c>
      <c r="K38" s="332">
        <f t="shared" si="19"/>
        <v>0.17333333333333334</v>
      </c>
      <c r="L38" s="332">
        <f t="shared" si="19"/>
        <v>0.11333333333333333</v>
      </c>
      <c r="M38" s="332">
        <f>M37/$D$37</f>
        <v>0.04</v>
      </c>
    </row>
    <row r="39" spans="2:13" x14ac:dyDescent="0.2">
      <c r="B39" s="104"/>
      <c r="C39" s="320" t="s">
        <v>930</v>
      </c>
      <c r="D39" s="319"/>
      <c r="E39" s="319"/>
      <c r="F39" s="319"/>
      <c r="G39" s="319"/>
      <c r="H39" s="319"/>
      <c r="I39" s="319"/>
      <c r="J39" s="319"/>
      <c r="K39" s="319"/>
      <c r="L39" s="319"/>
      <c r="M39" s="319"/>
    </row>
    <row r="40" spans="2:13" x14ac:dyDescent="0.2">
      <c r="B40" s="1"/>
      <c r="C40" s="1"/>
      <c r="D40" s="1"/>
    </row>
    <row r="41" spans="2:13" x14ac:dyDescent="0.2">
      <c r="B41" s="1" t="s">
        <v>321</v>
      </c>
      <c r="C41" s="1"/>
      <c r="D41" s="7">
        <f>D23+D25+D27+D29+D31+D33</f>
        <v>427</v>
      </c>
      <c r="E41" s="7">
        <f t="shared" ref="E41:M41" si="20">E23+E25+E27+E29+E31+E33</f>
        <v>169</v>
      </c>
      <c r="F41" s="7">
        <f t="shared" si="20"/>
        <v>66</v>
      </c>
      <c r="G41" s="7">
        <f t="shared" si="20"/>
        <v>99</v>
      </c>
      <c r="H41" s="7">
        <f t="shared" si="20"/>
        <v>137</v>
      </c>
      <c r="I41" s="7">
        <f t="shared" si="20"/>
        <v>99</v>
      </c>
      <c r="J41" s="7">
        <f>J23+J25+J27+J29+J31+J33</f>
        <v>103</v>
      </c>
      <c r="K41" s="7">
        <f t="shared" si="20"/>
        <v>91</v>
      </c>
      <c r="L41" s="7">
        <f t="shared" si="20"/>
        <v>44</v>
      </c>
      <c r="M41" s="7">
        <f t="shared" si="20"/>
        <v>35</v>
      </c>
    </row>
    <row r="42" spans="2:13" x14ac:dyDescent="0.2">
      <c r="B42" s="45" t="s">
        <v>381</v>
      </c>
      <c r="E42" s="324">
        <f>E41/D41</f>
        <v>0.39578454332552693</v>
      </c>
      <c r="F42" s="324">
        <f t="shared" ref="F42:G42" si="21">F41/$D$41</f>
        <v>0.15456674473067916</v>
      </c>
      <c r="G42" s="324">
        <f t="shared" si="21"/>
        <v>0.23185011709601874</v>
      </c>
      <c r="H42" s="324">
        <f>H41/$D$41</f>
        <v>0.32084309133489464</v>
      </c>
      <c r="I42" s="324">
        <f>I41/D41</f>
        <v>0.23185011709601874</v>
      </c>
      <c r="J42" s="324">
        <f>J41/D41</f>
        <v>0.24121779859484777</v>
      </c>
      <c r="K42" s="324">
        <f>K41/$D$41</f>
        <v>0.21311475409836064</v>
      </c>
      <c r="L42" s="324">
        <f>L41/G41</f>
        <v>0.44444444444444442</v>
      </c>
      <c r="M42" s="324">
        <f>M41/H41</f>
        <v>0.25547445255474455</v>
      </c>
    </row>
    <row r="44" spans="2:13" x14ac:dyDescent="0.2">
      <c r="B44" s="1" t="s">
        <v>238</v>
      </c>
      <c r="D44" s="378">
        <f>D35+D33+D23</f>
        <v>427</v>
      </c>
      <c r="E44" s="378">
        <f t="shared" ref="E44:M44" si="22">E35+E33+E23</f>
        <v>169</v>
      </c>
      <c r="F44" s="378">
        <f t="shared" si="22"/>
        <v>66</v>
      </c>
      <c r="G44" s="378">
        <f t="shared" si="22"/>
        <v>99</v>
      </c>
      <c r="H44" s="378">
        <f t="shared" si="22"/>
        <v>137</v>
      </c>
      <c r="I44" s="378">
        <f t="shared" si="22"/>
        <v>99</v>
      </c>
      <c r="J44" s="378">
        <f t="shared" si="22"/>
        <v>103</v>
      </c>
      <c r="K44" s="378">
        <f t="shared" si="22"/>
        <v>91</v>
      </c>
      <c r="L44" s="378">
        <f t="shared" si="22"/>
        <v>44</v>
      </c>
      <c r="M44" s="378">
        <f t="shared" si="22"/>
        <v>35</v>
      </c>
    </row>
    <row r="45" spans="2:13" x14ac:dyDescent="0.2">
      <c r="B45" s="1"/>
      <c r="D45" s="378">
        <f>D37+D25+D23</f>
        <v>427</v>
      </c>
      <c r="E45" s="378">
        <f t="shared" ref="E45:M45" si="23">E37+E25+E23</f>
        <v>169</v>
      </c>
      <c r="F45" s="378">
        <f t="shared" si="23"/>
        <v>66</v>
      </c>
      <c r="G45" s="378">
        <f t="shared" si="23"/>
        <v>99</v>
      </c>
      <c r="H45" s="378">
        <f t="shared" si="23"/>
        <v>137</v>
      </c>
      <c r="I45" s="378">
        <f t="shared" si="23"/>
        <v>99</v>
      </c>
      <c r="J45" s="378">
        <f t="shared" si="23"/>
        <v>103</v>
      </c>
      <c r="K45" s="378">
        <f t="shared" si="23"/>
        <v>91</v>
      </c>
      <c r="L45" s="378">
        <f t="shared" si="23"/>
        <v>44</v>
      </c>
      <c r="M45" s="378">
        <f t="shared" si="23"/>
        <v>35</v>
      </c>
    </row>
    <row r="46" spans="2:13" x14ac:dyDescent="0.2">
      <c r="B46" s="1"/>
    </row>
    <row r="47" spans="2:13" x14ac:dyDescent="0.2">
      <c r="B47" s="367" t="s">
        <v>239</v>
      </c>
      <c r="D47" s="379">
        <f>D41-D9</f>
        <v>0</v>
      </c>
      <c r="E47" s="379">
        <f t="shared" ref="E47:M48" si="24">E41-E9</f>
        <v>0</v>
      </c>
      <c r="F47" s="379">
        <f t="shared" si="24"/>
        <v>0</v>
      </c>
      <c r="G47" s="379">
        <f t="shared" si="24"/>
        <v>0</v>
      </c>
      <c r="H47" s="379">
        <f t="shared" si="24"/>
        <v>0</v>
      </c>
      <c r="I47" s="379">
        <f t="shared" si="24"/>
        <v>0</v>
      </c>
      <c r="J47" s="379">
        <f>J41-J9</f>
        <v>0</v>
      </c>
      <c r="K47" s="379">
        <f t="shared" si="24"/>
        <v>0</v>
      </c>
      <c r="L47" s="379">
        <f t="shared" si="24"/>
        <v>0</v>
      </c>
      <c r="M47" s="379">
        <f t="shared" si="24"/>
        <v>0</v>
      </c>
    </row>
    <row r="48" spans="2:13" x14ac:dyDescent="0.2">
      <c r="D48" s="379"/>
      <c r="E48" s="379">
        <f>E42-E10</f>
        <v>0</v>
      </c>
      <c r="F48" s="379">
        <f t="shared" si="24"/>
        <v>0</v>
      </c>
      <c r="G48" s="379">
        <f t="shared" si="24"/>
        <v>0</v>
      </c>
      <c r="H48" s="379">
        <f t="shared" si="24"/>
        <v>0</v>
      </c>
      <c r="I48" s="379">
        <f t="shared" si="24"/>
        <v>0</v>
      </c>
      <c r="J48" s="379">
        <f t="shared" si="24"/>
        <v>0</v>
      </c>
      <c r="K48" s="379">
        <f t="shared" si="24"/>
        <v>0</v>
      </c>
      <c r="L48" s="379">
        <f t="shared" si="24"/>
        <v>0.34139994795732498</v>
      </c>
      <c r="M48" s="379">
        <f t="shared" si="24"/>
        <v>0.17350723943999047</v>
      </c>
    </row>
    <row r="49" spans="4:13" x14ac:dyDescent="0.2">
      <c r="D49" s="379"/>
      <c r="E49" s="379"/>
      <c r="F49" s="379"/>
      <c r="G49" s="379"/>
      <c r="H49" s="379"/>
      <c r="I49" s="379"/>
      <c r="J49" s="379"/>
      <c r="K49" s="379"/>
      <c r="L49" s="379"/>
      <c r="M49" s="379"/>
    </row>
    <row r="50" spans="4:13" x14ac:dyDescent="0.2">
      <c r="D50" s="379">
        <f>D44-D41</f>
        <v>0</v>
      </c>
      <c r="E50" s="379">
        <f t="shared" ref="E50:M50" si="25">E44-E41</f>
        <v>0</v>
      </c>
      <c r="F50" s="379">
        <f t="shared" si="25"/>
        <v>0</v>
      </c>
      <c r="G50" s="379">
        <f t="shared" si="25"/>
        <v>0</v>
      </c>
      <c r="H50" s="379">
        <f t="shared" si="25"/>
        <v>0</v>
      </c>
      <c r="I50" s="379">
        <f t="shared" si="25"/>
        <v>0</v>
      </c>
      <c r="J50" s="379">
        <f t="shared" si="25"/>
        <v>0</v>
      </c>
      <c r="K50" s="379">
        <f t="shared" si="25"/>
        <v>0</v>
      </c>
      <c r="L50" s="379">
        <f t="shared" si="25"/>
        <v>0</v>
      </c>
      <c r="M50" s="379">
        <f t="shared" si="25"/>
        <v>0</v>
      </c>
    </row>
    <row r="51" spans="4:13" x14ac:dyDescent="0.2">
      <c r="D51" s="379">
        <f>D45-D41</f>
        <v>0</v>
      </c>
      <c r="E51" s="379">
        <f t="shared" ref="E51:M51" si="26">E45-E41</f>
        <v>0</v>
      </c>
      <c r="F51" s="379">
        <f t="shared" si="26"/>
        <v>0</v>
      </c>
      <c r="G51" s="379">
        <f t="shared" si="26"/>
        <v>0</v>
      </c>
      <c r="H51" s="379">
        <f t="shared" si="26"/>
        <v>0</v>
      </c>
      <c r="I51" s="379">
        <f t="shared" si="26"/>
        <v>0</v>
      </c>
      <c r="J51" s="379">
        <f t="shared" si="26"/>
        <v>0</v>
      </c>
      <c r="K51" s="379">
        <f t="shared" si="26"/>
        <v>0</v>
      </c>
      <c r="L51" s="379">
        <f t="shared" si="26"/>
        <v>0</v>
      </c>
      <c r="M51" s="379">
        <f t="shared" si="26"/>
        <v>0</v>
      </c>
    </row>
  </sheetData>
  <mergeCells count="26">
    <mergeCell ref="B23:B38"/>
    <mergeCell ref="C23:C24"/>
    <mergeCell ref="C25:C26"/>
    <mergeCell ref="C27:C28"/>
    <mergeCell ref="C29:C30"/>
    <mergeCell ref="C31:C32"/>
    <mergeCell ref="C33:C34"/>
    <mergeCell ref="C21:C22"/>
    <mergeCell ref="E7:E8"/>
    <mergeCell ref="F7:F8"/>
    <mergeCell ref="G7:G8"/>
    <mergeCell ref="L7:L8"/>
    <mergeCell ref="B7:C8"/>
    <mergeCell ref="D7:D8"/>
    <mergeCell ref="B9:C10"/>
    <mergeCell ref="B11:B22"/>
    <mergeCell ref="C11:C12"/>
    <mergeCell ref="C13:C14"/>
    <mergeCell ref="C15:C16"/>
    <mergeCell ref="C17:C18"/>
    <mergeCell ref="C19:C20"/>
    <mergeCell ref="M7:M8"/>
    <mergeCell ref="I7:I8"/>
    <mergeCell ref="J7:J8"/>
    <mergeCell ref="K7:K8"/>
    <mergeCell ref="H7:H8"/>
  </mergeCells>
  <phoneticPr fontId="2"/>
  <pageMargins left="0.77" right="0.25" top="0.61" bottom="0.46" header="0.3" footer="0.3"/>
  <pageSetup paperSize="9" scale="6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2F6AF-5B1B-4C7C-82BF-FC5587FEBC75}">
  <sheetPr codeName="Sheet49">
    <tabColor rgb="FF00B0F0"/>
    <pageSetUpPr fitToPage="1"/>
  </sheetPr>
  <dimension ref="B1:N51"/>
  <sheetViews>
    <sheetView view="pageBreakPreview" zoomScale="80" zoomScaleNormal="100" zoomScaleSheetLayoutView="80" workbookViewId="0">
      <selection activeCell="C26" sqref="C26:C27"/>
    </sheetView>
  </sheetViews>
  <sheetFormatPr defaultRowHeight="13.2" x14ac:dyDescent="0.2"/>
  <cols>
    <col min="2" max="2" width="5.33203125" customWidth="1"/>
    <col min="3" max="3" width="16.88671875" customWidth="1"/>
    <col min="4" max="4" width="10.33203125" customWidth="1"/>
    <col min="5" max="14" width="19.6640625" customWidth="1"/>
  </cols>
  <sheetData>
    <row r="1" spans="2:14" x14ac:dyDescent="0.2">
      <c r="B1" s="1" t="s">
        <v>931</v>
      </c>
    </row>
    <row r="2" spans="2:14" ht="9.75" customHeight="1" x14ac:dyDescent="0.2"/>
    <row r="3" spans="2:14" x14ac:dyDescent="0.2">
      <c r="M3" s="43" t="s">
        <v>167</v>
      </c>
    </row>
    <row r="4" spans="2:14" x14ac:dyDescent="0.2">
      <c r="M4" s="43" t="s">
        <v>323</v>
      </c>
    </row>
    <row r="5" spans="2:14" ht="8.25" customHeight="1" x14ac:dyDescent="0.2"/>
    <row r="6" spans="2:14" ht="13.8" thickBot="1" x14ac:dyDescent="0.25">
      <c r="N6" s="2" t="s">
        <v>170</v>
      </c>
    </row>
    <row r="7" spans="2:14" x14ac:dyDescent="0.2">
      <c r="B7" s="1619"/>
      <c r="C7" s="1619"/>
      <c r="D7" s="1641" t="s">
        <v>332</v>
      </c>
      <c r="E7" s="1639" t="s">
        <v>932</v>
      </c>
      <c r="F7" s="1632" t="s">
        <v>939</v>
      </c>
      <c r="G7" s="1632" t="s">
        <v>935</v>
      </c>
      <c r="H7" s="1632" t="s">
        <v>936</v>
      </c>
      <c r="I7" s="1632" t="s">
        <v>933</v>
      </c>
      <c r="J7" s="1634" t="s">
        <v>934</v>
      </c>
      <c r="K7" s="1634" t="s">
        <v>937</v>
      </c>
      <c r="L7" s="1636" t="s">
        <v>938</v>
      </c>
      <c r="M7" s="1634" t="s">
        <v>800</v>
      </c>
      <c r="N7" s="1630" t="s">
        <v>326</v>
      </c>
    </row>
    <row r="8" spans="2:14" ht="61.5" customHeight="1" x14ac:dyDescent="0.2">
      <c r="B8" s="1619"/>
      <c r="C8" s="1619"/>
      <c r="D8" s="1641"/>
      <c r="E8" s="1640"/>
      <c r="F8" s="1633"/>
      <c r="G8" s="1633"/>
      <c r="H8" s="1633"/>
      <c r="I8" s="1633"/>
      <c r="J8" s="1635"/>
      <c r="K8" s="1635"/>
      <c r="L8" s="1637"/>
      <c r="M8" s="1635"/>
      <c r="N8" s="1631"/>
    </row>
    <row r="9" spans="2:14" ht="21.75" customHeight="1" x14ac:dyDescent="0.2">
      <c r="B9" s="1500" t="s">
        <v>182</v>
      </c>
      <c r="C9" s="1642"/>
      <c r="D9" s="1089">
        <f>SUM(D11:D21)</f>
        <v>427</v>
      </c>
      <c r="E9" s="637">
        <f>E11+E13+E15+E17+E19+E21</f>
        <v>133</v>
      </c>
      <c r="F9" s="541">
        <f t="shared" ref="F9:N9" si="0">F11+F13+F15+F17+F19+F21</f>
        <v>39</v>
      </c>
      <c r="G9" s="541">
        <f t="shared" si="0"/>
        <v>76</v>
      </c>
      <c r="H9" s="541">
        <f t="shared" si="0"/>
        <v>62</v>
      </c>
      <c r="I9" s="541">
        <f>I11+I13+I15+I17+I19+I21</f>
        <v>66</v>
      </c>
      <c r="J9" s="543">
        <f t="shared" si="0"/>
        <v>11</v>
      </c>
      <c r="K9" s="543">
        <f t="shared" ref="K9" si="1">K11+K13+K15+K17+K19+K21</f>
        <v>7</v>
      </c>
      <c r="L9" s="1434">
        <f>L11+L13+L15+L17+L19+L21</f>
        <v>48</v>
      </c>
      <c r="M9" s="543">
        <f t="shared" si="0"/>
        <v>41</v>
      </c>
      <c r="N9" s="1439">
        <f t="shared" si="0"/>
        <v>127</v>
      </c>
    </row>
    <row r="10" spans="2:14" s="324" customFormat="1" ht="21.75" customHeight="1" thickBot="1" x14ac:dyDescent="0.25">
      <c r="B10" s="1501"/>
      <c r="C10" s="1643"/>
      <c r="D10" s="321"/>
      <c r="E10" s="322">
        <f>E9/$D$9</f>
        <v>0.31147540983606559</v>
      </c>
      <c r="F10" s="321">
        <f>F9/$D$9</f>
        <v>9.1334894613583142E-2</v>
      </c>
      <c r="G10" s="321">
        <f>G9/$D$9</f>
        <v>0.17798594847775176</v>
      </c>
      <c r="H10" s="321">
        <f>H9/$D$9</f>
        <v>0.14519906323185011</v>
      </c>
      <c r="I10" s="321">
        <f>I9/D9</f>
        <v>0.15456674473067916</v>
      </c>
      <c r="J10" s="1045">
        <f>J9/D9</f>
        <v>2.576112412177986E-2</v>
      </c>
      <c r="K10" s="1045">
        <f>K9/$D$9</f>
        <v>1.6393442622950821E-2</v>
      </c>
      <c r="L10" s="1435">
        <f>L9/$D$9</f>
        <v>0.11241217798594848</v>
      </c>
      <c r="M10" s="1045">
        <f>M9/D9</f>
        <v>9.6018735362997654E-2</v>
      </c>
      <c r="N10" s="1440">
        <f>N9/D9</f>
        <v>0.29742388758782201</v>
      </c>
    </row>
    <row r="11" spans="2:14" ht="21.75" customHeight="1" thickTop="1" x14ac:dyDescent="0.2">
      <c r="B11" s="1503" t="s">
        <v>274</v>
      </c>
      <c r="C11" s="1644" t="s">
        <v>184</v>
      </c>
      <c r="D11" s="549">
        <v>49</v>
      </c>
      <c r="E11" s="638">
        <v>13</v>
      </c>
      <c r="F11" s="549">
        <v>2</v>
      </c>
      <c r="G11" s="549">
        <v>13</v>
      </c>
      <c r="H11" s="549">
        <v>4</v>
      </c>
      <c r="I11" s="549">
        <v>6</v>
      </c>
      <c r="J11" s="1438">
        <v>0</v>
      </c>
      <c r="K11" s="1438">
        <v>1</v>
      </c>
      <c r="L11" s="1436">
        <v>9</v>
      </c>
      <c r="M11" s="1438">
        <v>6</v>
      </c>
      <c r="N11" s="1441">
        <v>10</v>
      </c>
    </row>
    <row r="12" spans="2:14" s="324" customFormat="1" ht="21.75" customHeight="1" x14ac:dyDescent="0.2">
      <c r="B12" s="1504"/>
      <c r="C12" s="1587"/>
      <c r="D12" s="321"/>
      <c r="E12" s="322">
        <f>E11/D11</f>
        <v>0.26530612244897961</v>
      </c>
      <c r="F12" s="321">
        <f t="shared" ref="F12:G12" si="2">F11/$D$11</f>
        <v>4.0816326530612242E-2</v>
      </c>
      <c r="G12" s="321">
        <f t="shared" si="2"/>
        <v>0.26530612244897961</v>
      </c>
      <c r="H12" s="321">
        <f>H11/$D$11</f>
        <v>8.1632653061224483E-2</v>
      </c>
      <c r="I12" s="321">
        <f>I11/$D$11</f>
        <v>0.12244897959183673</v>
      </c>
      <c r="J12" s="321">
        <f t="shared" ref="J12:L12" si="3">J11/$D$11</f>
        <v>0</v>
      </c>
      <c r="K12" s="1045">
        <f t="shared" ref="K12" si="4">K11/$D$11</f>
        <v>2.0408163265306121E-2</v>
      </c>
      <c r="L12" s="1435">
        <f t="shared" si="3"/>
        <v>0.18367346938775511</v>
      </c>
      <c r="M12" s="321">
        <f>M11/$D$11</f>
        <v>0.12244897959183673</v>
      </c>
      <c r="N12" s="323">
        <f>N11/$D$11</f>
        <v>0.20408163265306123</v>
      </c>
    </row>
    <row r="13" spans="2:14" ht="21.75" customHeight="1" x14ac:dyDescent="0.2">
      <c r="B13" s="1504"/>
      <c r="C13" s="1513" t="s">
        <v>185</v>
      </c>
      <c r="D13" s="541">
        <v>87</v>
      </c>
      <c r="E13" s="637">
        <v>34</v>
      </c>
      <c r="F13" s="541">
        <v>8</v>
      </c>
      <c r="G13" s="541">
        <v>23</v>
      </c>
      <c r="H13" s="541">
        <v>25</v>
      </c>
      <c r="I13" s="541">
        <v>20</v>
      </c>
      <c r="J13" s="543">
        <v>4</v>
      </c>
      <c r="K13" s="543">
        <v>1</v>
      </c>
      <c r="L13" s="1434">
        <v>15</v>
      </c>
      <c r="M13" s="543">
        <v>8</v>
      </c>
      <c r="N13" s="1439">
        <v>9</v>
      </c>
    </row>
    <row r="14" spans="2:14" s="324" customFormat="1" ht="21.75" customHeight="1" x14ac:dyDescent="0.2">
      <c r="B14" s="1504"/>
      <c r="C14" s="1513"/>
      <c r="D14" s="325"/>
      <c r="E14" s="322">
        <f>E13/D13</f>
        <v>0.39080459770114945</v>
      </c>
      <c r="F14" s="321">
        <f>F13/$D$13</f>
        <v>9.1954022988505746E-2</v>
      </c>
      <c r="G14" s="321">
        <f t="shared" ref="G14:N14" si="5">G13/$D$13</f>
        <v>0.26436781609195403</v>
      </c>
      <c r="H14" s="321">
        <f t="shared" si="5"/>
        <v>0.28735632183908044</v>
      </c>
      <c r="I14" s="321">
        <f t="shared" si="5"/>
        <v>0.22988505747126436</v>
      </c>
      <c r="J14" s="321">
        <f>J13/$D$13</f>
        <v>4.5977011494252873E-2</v>
      </c>
      <c r="K14" s="1045">
        <f t="shared" ref="K14" si="6">K13/$D$13</f>
        <v>1.1494252873563218E-2</v>
      </c>
      <c r="L14" s="1435">
        <f t="shared" si="5"/>
        <v>0.17241379310344829</v>
      </c>
      <c r="M14" s="321">
        <f t="shared" si="5"/>
        <v>9.1954022988505746E-2</v>
      </c>
      <c r="N14" s="323">
        <f t="shared" si="5"/>
        <v>0.10344827586206896</v>
      </c>
    </row>
    <row r="15" spans="2:14" ht="21.75" customHeight="1" x14ac:dyDescent="0.2">
      <c r="B15" s="1504"/>
      <c r="C15" s="1591" t="s">
        <v>277</v>
      </c>
      <c r="D15" s="541">
        <v>25</v>
      </c>
      <c r="E15" s="637">
        <v>5</v>
      </c>
      <c r="F15" s="541">
        <v>2</v>
      </c>
      <c r="G15" s="541">
        <v>12</v>
      </c>
      <c r="H15" s="541">
        <v>3</v>
      </c>
      <c r="I15" s="541">
        <v>5</v>
      </c>
      <c r="J15" s="543">
        <v>0</v>
      </c>
      <c r="K15" s="543">
        <v>0</v>
      </c>
      <c r="L15" s="1434">
        <v>3</v>
      </c>
      <c r="M15" s="543">
        <v>4</v>
      </c>
      <c r="N15" s="1439">
        <v>1</v>
      </c>
    </row>
    <row r="16" spans="2:14" s="324" customFormat="1" ht="21.75" customHeight="1" x14ac:dyDescent="0.2">
      <c r="B16" s="1504"/>
      <c r="C16" s="1551"/>
      <c r="D16" s="325"/>
      <c r="E16" s="322">
        <f>E15/D15</f>
        <v>0.2</v>
      </c>
      <c r="F16" s="321">
        <f t="shared" ref="F16:N16" si="7">F15/$D$15</f>
        <v>0.08</v>
      </c>
      <c r="G16" s="321">
        <f t="shared" si="7"/>
        <v>0.48</v>
      </c>
      <c r="H16" s="321">
        <f t="shared" si="7"/>
        <v>0.12</v>
      </c>
      <c r="I16" s="321">
        <f t="shared" si="7"/>
        <v>0.2</v>
      </c>
      <c r="J16" s="321">
        <f t="shared" si="7"/>
        <v>0</v>
      </c>
      <c r="K16" s="1045">
        <f t="shared" ref="K16" si="8">K15/$D$15</f>
        <v>0</v>
      </c>
      <c r="L16" s="1435">
        <f t="shared" si="7"/>
        <v>0.12</v>
      </c>
      <c r="M16" s="321">
        <f>M15/$D$15</f>
        <v>0.16</v>
      </c>
      <c r="N16" s="323">
        <f t="shared" si="7"/>
        <v>0.04</v>
      </c>
    </row>
    <row r="17" spans="2:14" ht="21.75" customHeight="1" x14ac:dyDescent="0.2">
      <c r="B17" s="1504"/>
      <c r="C17" s="1645" t="s">
        <v>340</v>
      </c>
      <c r="D17" s="541">
        <v>82</v>
      </c>
      <c r="E17" s="637">
        <v>33</v>
      </c>
      <c r="F17" s="541">
        <v>9</v>
      </c>
      <c r="G17" s="541">
        <v>13</v>
      </c>
      <c r="H17" s="541">
        <v>10</v>
      </c>
      <c r="I17" s="541">
        <v>17</v>
      </c>
      <c r="J17" s="543">
        <v>4</v>
      </c>
      <c r="K17" s="543">
        <v>2</v>
      </c>
      <c r="L17" s="1434">
        <v>10</v>
      </c>
      <c r="M17" s="543">
        <v>9</v>
      </c>
      <c r="N17" s="1439">
        <v>20</v>
      </c>
    </row>
    <row r="18" spans="2:14" s="324" customFormat="1" ht="21.75" customHeight="1" x14ac:dyDescent="0.2">
      <c r="B18" s="1504"/>
      <c r="C18" s="1645"/>
      <c r="D18" s="325"/>
      <c r="E18" s="322">
        <f>E17/D17</f>
        <v>0.40243902439024393</v>
      </c>
      <c r="F18" s="321">
        <f t="shared" ref="F18:N18" si="9">F17/$D$17</f>
        <v>0.10975609756097561</v>
      </c>
      <c r="G18" s="321">
        <f t="shared" si="9"/>
        <v>0.15853658536585366</v>
      </c>
      <c r="H18" s="321">
        <f t="shared" si="9"/>
        <v>0.12195121951219512</v>
      </c>
      <c r="I18" s="321">
        <f t="shared" si="9"/>
        <v>0.2073170731707317</v>
      </c>
      <c r="J18" s="321">
        <f t="shared" si="9"/>
        <v>4.878048780487805E-2</v>
      </c>
      <c r="K18" s="1045">
        <f t="shared" ref="K18" si="10">K17/$D$17</f>
        <v>2.4390243902439025E-2</v>
      </c>
      <c r="L18" s="1435">
        <f t="shared" si="9"/>
        <v>0.12195121951219512</v>
      </c>
      <c r="M18" s="321">
        <f t="shared" si="9"/>
        <v>0.10975609756097561</v>
      </c>
      <c r="N18" s="323">
        <f t="shared" si="9"/>
        <v>0.24390243902439024</v>
      </c>
    </row>
    <row r="19" spans="2:14" ht="21.75" customHeight="1" x14ac:dyDescent="0.2">
      <c r="B19" s="1504"/>
      <c r="C19" s="1513" t="s">
        <v>341</v>
      </c>
      <c r="D19" s="541">
        <v>8</v>
      </c>
      <c r="E19" s="637">
        <v>3</v>
      </c>
      <c r="F19" s="541">
        <v>0</v>
      </c>
      <c r="G19" s="541">
        <v>1</v>
      </c>
      <c r="H19" s="541">
        <v>1</v>
      </c>
      <c r="I19" s="541">
        <v>1</v>
      </c>
      <c r="J19" s="543">
        <v>1</v>
      </c>
      <c r="K19" s="543">
        <v>0</v>
      </c>
      <c r="L19" s="1434">
        <v>2</v>
      </c>
      <c r="M19" s="543">
        <v>2</v>
      </c>
      <c r="N19" s="1439">
        <v>3</v>
      </c>
    </row>
    <row r="20" spans="2:14" s="324" customFormat="1" ht="21.75" customHeight="1" x14ac:dyDescent="0.2">
      <c r="B20" s="1504"/>
      <c r="C20" s="1513"/>
      <c r="D20" s="325"/>
      <c r="E20" s="322">
        <f>E19/D19</f>
        <v>0.375</v>
      </c>
      <c r="F20" s="321">
        <f t="shared" ref="F20:N20" si="11">F19/$D$19</f>
        <v>0</v>
      </c>
      <c r="G20" s="321">
        <f t="shared" si="11"/>
        <v>0.125</v>
      </c>
      <c r="H20" s="321">
        <f t="shared" si="11"/>
        <v>0.125</v>
      </c>
      <c r="I20" s="321">
        <f t="shared" si="11"/>
        <v>0.125</v>
      </c>
      <c r="J20" s="321">
        <f t="shared" si="11"/>
        <v>0.125</v>
      </c>
      <c r="K20" s="1045">
        <f t="shared" ref="K20" si="12">K19/$D$19</f>
        <v>0</v>
      </c>
      <c r="L20" s="1435">
        <f t="shared" si="11"/>
        <v>0.25</v>
      </c>
      <c r="M20" s="321">
        <f t="shared" si="11"/>
        <v>0.25</v>
      </c>
      <c r="N20" s="323">
        <f t="shared" si="11"/>
        <v>0.375</v>
      </c>
    </row>
    <row r="21" spans="2:14" ht="21.75" customHeight="1" x14ac:dyDescent="0.2">
      <c r="B21" s="1504"/>
      <c r="C21" s="1514" t="s">
        <v>189</v>
      </c>
      <c r="D21" s="541">
        <v>176</v>
      </c>
      <c r="E21" s="637">
        <v>45</v>
      </c>
      <c r="F21" s="541">
        <v>18</v>
      </c>
      <c r="G21" s="541">
        <v>14</v>
      </c>
      <c r="H21" s="541">
        <v>19</v>
      </c>
      <c r="I21" s="541">
        <v>17</v>
      </c>
      <c r="J21" s="543">
        <v>2</v>
      </c>
      <c r="K21" s="543">
        <v>3</v>
      </c>
      <c r="L21" s="1434">
        <v>9</v>
      </c>
      <c r="M21" s="543">
        <v>12</v>
      </c>
      <c r="N21" s="1439">
        <v>84</v>
      </c>
    </row>
    <row r="22" spans="2:14" s="324" customFormat="1" ht="21.75" customHeight="1" thickBot="1" x14ac:dyDescent="0.25">
      <c r="B22" s="1505"/>
      <c r="C22" s="1638"/>
      <c r="D22" s="327"/>
      <c r="E22" s="328">
        <f>E21/D21</f>
        <v>0.25568181818181818</v>
      </c>
      <c r="F22" s="327">
        <f t="shared" ref="F22:N22" si="13">F21/$D$21</f>
        <v>0.10227272727272728</v>
      </c>
      <c r="G22" s="327">
        <f t="shared" si="13"/>
        <v>7.9545454545454544E-2</v>
      </c>
      <c r="H22" s="327">
        <f t="shared" si="13"/>
        <v>0.10795454545454546</v>
      </c>
      <c r="I22" s="327">
        <f t="shared" si="13"/>
        <v>9.6590909090909088E-2</v>
      </c>
      <c r="J22" s="327">
        <f t="shared" si="13"/>
        <v>1.1363636363636364E-2</v>
      </c>
      <c r="K22" s="1085">
        <f t="shared" ref="K22" si="14">K21/$D$21</f>
        <v>1.7045454545454544E-2</v>
      </c>
      <c r="L22" s="1462">
        <f t="shared" si="13"/>
        <v>5.113636363636364E-2</v>
      </c>
      <c r="M22" s="327">
        <f t="shared" si="13"/>
        <v>6.8181818181818177E-2</v>
      </c>
      <c r="N22" s="329">
        <f t="shared" si="13"/>
        <v>0.47727272727272729</v>
      </c>
    </row>
    <row r="23" spans="2:14" ht="21.75" customHeight="1" thickTop="1" x14ac:dyDescent="0.2">
      <c r="B23" s="1503" t="s">
        <v>312</v>
      </c>
      <c r="C23" s="1511" t="s">
        <v>191</v>
      </c>
      <c r="D23" s="541">
        <v>106</v>
      </c>
      <c r="E23" s="638">
        <v>25</v>
      </c>
      <c r="F23" s="549">
        <v>3</v>
      </c>
      <c r="G23" s="549">
        <v>13</v>
      </c>
      <c r="H23" s="549">
        <v>7</v>
      </c>
      <c r="I23" s="549">
        <v>8</v>
      </c>
      <c r="J23" s="1438">
        <v>1</v>
      </c>
      <c r="K23" s="1438">
        <v>5</v>
      </c>
      <c r="L23" s="1436">
        <v>13</v>
      </c>
      <c r="M23" s="1438">
        <v>17</v>
      </c>
      <c r="N23" s="1441">
        <v>39</v>
      </c>
    </row>
    <row r="24" spans="2:14" s="324" customFormat="1" ht="21.75" customHeight="1" x14ac:dyDescent="0.2">
      <c r="B24" s="1504"/>
      <c r="C24" s="1512"/>
      <c r="D24" s="330"/>
      <c r="E24" s="322">
        <f>E23/D23</f>
        <v>0.23584905660377359</v>
      </c>
      <c r="F24" s="321">
        <f t="shared" ref="F24:N24" si="15">F23/$D$23</f>
        <v>2.8301886792452831E-2</v>
      </c>
      <c r="G24" s="321">
        <f t="shared" si="15"/>
        <v>0.12264150943396226</v>
      </c>
      <c r="H24" s="321">
        <f>H23/$D$23</f>
        <v>6.6037735849056603E-2</v>
      </c>
      <c r="I24" s="321">
        <f t="shared" si="15"/>
        <v>7.5471698113207544E-2</v>
      </c>
      <c r="J24" s="321">
        <f t="shared" si="15"/>
        <v>9.433962264150943E-3</v>
      </c>
      <c r="K24" s="1045">
        <f t="shared" ref="K24" si="16">K23/$D$23</f>
        <v>4.716981132075472E-2</v>
      </c>
      <c r="L24" s="1435">
        <f t="shared" si="15"/>
        <v>0.12264150943396226</v>
      </c>
      <c r="M24" s="321">
        <f t="shared" si="15"/>
        <v>0.16037735849056603</v>
      </c>
      <c r="N24" s="323">
        <f t="shared" si="15"/>
        <v>0.36792452830188677</v>
      </c>
    </row>
    <row r="25" spans="2:14" ht="21.75" customHeight="1" x14ac:dyDescent="0.2">
      <c r="B25" s="1504"/>
      <c r="C25" s="1513" t="s">
        <v>192</v>
      </c>
      <c r="D25" s="541">
        <v>171</v>
      </c>
      <c r="E25" s="637">
        <v>47</v>
      </c>
      <c r="F25" s="541">
        <v>19</v>
      </c>
      <c r="G25" s="541">
        <v>45</v>
      </c>
      <c r="H25" s="541">
        <v>24</v>
      </c>
      <c r="I25" s="541">
        <v>25</v>
      </c>
      <c r="J25" s="543">
        <v>2</v>
      </c>
      <c r="K25" s="543">
        <v>2</v>
      </c>
      <c r="L25" s="1434">
        <v>25</v>
      </c>
      <c r="M25" s="543">
        <v>13</v>
      </c>
      <c r="N25" s="1439">
        <v>42</v>
      </c>
    </row>
    <row r="26" spans="2:14" s="324" customFormat="1" ht="21.75" customHeight="1" x14ac:dyDescent="0.2">
      <c r="B26" s="1504"/>
      <c r="C26" s="1513"/>
      <c r="D26" s="325"/>
      <c r="E26" s="322">
        <f>E25/D25</f>
        <v>0.27485380116959063</v>
      </c>
      <c r="F26" s="321">
        <f t="shared" ref="F26:N26" si="17">F25/$D$25</f>
        <v>0.1111111111111111</v>
      </c>
      <c r="G26" s="321">
        <f t="shared" si="17"/>
        <v>0.26315789473684209</v>
      </c>
      <c r="H26" s="321">
        <f t="shared" si="17"/>
        <v>0.14035087719298245</v>
      </c>
      <c r="I26" s="321">
        <f t="shared" si="17"/>
        <v>0.14619883040935672</v>
      </c>
      <c r="J26" s="321">
        <f t="shared" si="17"/>
        <v>1.1695906432748537E-2</v>
      </c>
      <c r="K26" s="1045">
        <f t="shared" ref="K26" si="18">K25/$D$25</f>
        <v>1.1695906432748537E-2</v>
      </c>
      <c r="L26" s="1435">
        <f t="shared" si="17"/>
        <v>0.14619883040935672</v>
      </c>
      <c r="M26" s="321">
        <f t="shared" si="17"/>
        <v>7.6023391812865493E-2</v>
      </c>
      <c r="N26" s="323">
        <f t="shared" si="17"/>
        <v>0.24561403508771928</v>
      </c>
    </row>
    <row r="27" spans="2:14" ht="21.75" customHeight="1" x14ac:dyDescent="0.2">
      <c r="B27" s="1504"/>
      <c r="C27" s="1513" t="s">
        <v>193</v>
      </c>
      <c r="D27" s="541">
        <v>49</v>
      </c>
      <c r="E27" s="637">
        <v>14</v>
      </c>
      <c r="F27" s="541">
        <v>3</v>
      </c>
      <c r="G27" s="541">
        <v>6</v>
      </c>
      <c r="H27" s="541">
        <v>10</v>
      </c>
      <c r="I27" s="541">
        <v>7</v>
      </c>
      <c r="J27" s="543">
        <v>0</v>
      </c>
      <c r="K27" s="543">
        <v>0</v>
      </c>
      <c r="L27" s="1434">
        <v>4</v>
      </c>
      <c r="M27" s="543">
        <v>3</v>
      </c>
      <c r="N27" s="1439">
        <v>21</v>
      </c>
    </row>
    <row r="28" spans="2:14" s="324" customFormat="1" ht="21.75" customHeight="1" x14ac:dyDescent="0.2">
      <c r="B28" s="1504"/>
      <c r="C28" s="1513"/>
      <c r="D28" s="325"/>
      <c r="E28" s="322">
        <f>E27/D27</f>
        <v>0.2857142857142857</v>
      </c>
      <c r="F28" s="321">
        <f>F27/$D$27</f>
        <v>6.1224489795918366E-2</v>
      </c>
      <c r="G28" s="321">
        <f t="shared" ref="G28:N28" si="19">G27/$D$27</f>
        <v>0.12244897959183673</v>
      </c>
      <c r="H28" s="321">
        <f t="shared" si="19"/>
        <v>0.20408163265306123</v>
      </c>
      <c r="I28" s="321">
        <f t="shared" si="19"/>
        <v>0.14285714285714285</v>
      </c>
      <c r="J28" s="321">
        <f t="shared" si="19"/>
        <v>0</v>
      </c>
      <c r="K28" s="1045">
        <f t="shared" ref="K28" si="20">K27/$D$27</f>
        <v>0</v>
      </c>
      <c r="L28" s="1435">
        <f t="shared" si="19"/>
        <v>8.1632653061224483E-2</v>
      </c>
      <c r="M28" s="321">
        <f t="shared" si="19"/>
        <v>6.1224489795918366E-2</v>
      </c>
      <c r="N28" s="323">
        <f t="shared" si="19"/>
        <v>0.42857142857142855</v>
      </c>
    </row>
    <row r="29" spans="2:14" ht="21.75" customHeight="1" x14ac:dyDescent="0.2">
      <c r="B29" s="1504"/>
      <c r="C29" s="1513" t="s">
        <v>194</v>
      </c>
      <c r="D29" s="541">
        <v>38</v>
      </c>
      <c r="E29" s="637">
        <v>14</v>
      </c>
      <c r="F29" s="541">
        <v>5</v>
      </c>
      <c r="G29" s="541">
        <v>7</v>
      </c>
      <c r="H29" s="541">
        <v>4</v>
      </c>
      <c r="I29" s="541">
        <v>7</v>
      </c>
      <c r="J29" s="543">
        <v>0</v>
      </c>
      <c r="K29" s="543">
        <v>0</v>
      </c>
      <c r="L29" s="1434">
        <v>2</v>
      </c>
      <c r="M29" s="543">
        <v>2</v>
      </c>
      <c r="N29" s="1439">
        <v>13</v>
      </c>
    </row>
    <row r="30" spans="2:14" s="324" customFormat="1" ht="21.75" customHeight="1" x14ac:dyDescent="0.2">
      <c r="B30" s="1504"/>
      <c r="C30" s="1513"/>
      <c r="D30" s="325"/>
      <c r="E30" s="322">
        <f>E29/D29</f>
        <v>0.36842105263157893</v>
      </c>
      <c r="F30" s="321">
        <f t="shared" ref="F30:N30" si="21">F29/$D$29</f>
        <v>0.13157894736842105</v>
      </c>
      <c r="G30" s="321">
        <f t="shared" si="21"/>
        <v>0.18421052631578946</v>
      </c>
      <c r="H30" s="321">
        <f t="shared" si="21"/>
        <v>0.10526315789473684</v>
      </c>
      <c r="I30" s="321">
        <f t="shared" si="21"/>
        <v>0.18421052631578946</v>
      </c>
      <c r="J30" s="321">
        <f t="shared" si="21"/>
        <v>0</v>
      </c>
      <c r="K30" s="1045">
        <f t="shared" ref="K30" si="22">K29/$D$29</f>
        <v>0</v>
      </c>
      <c r="L30" s="1435">
        <f t="shared" si="21"/>
        <v>5.2631578947368418E-2</v>
      </c>
      <c r="M30" s="321">
        <f t="shared" si="21"/>
        <v>5.2631578947368418E-2</v>
      </c>
      <c r="N30" s="323">
        <f t="shared" si="21"/>
        <v>0.34210526315789475</v>
      </c>
    </row>
    <row r="31" spans="2:14" ht="21.75" customHeight="1" x14ac:dyDescent="0.2">
      <c r="B31" s="1504"/>
      <c r="C31" s="1513" t="s">
        <v>195</v>
      </c>
      <c r="D31" s="541">
        <v>33</v>
      </c>
      <c r="E31" s="637">
        <v>20</v>
      </c>
      <c r="F31" s="541">
        <v>5</v>
      </c>
      <c r="G31" s="541">
        <v>0</v>
      </c>
      <c r="H31" s="541">
        <v>9</v>
      </c>
      <c r="I31" s="541">
        <v>11</v>
      </c>
      <c r="J31" s="543">
        <v>2</v>
      </c>
      <c r="K31" s="543">
        <v>0</v>
      </c>
      <c r="L31" s="1434">
        <v>1</v>
      </c>
      <c r="M31" s="543">
        <v>4</v>
      </c>
      <c r="N31" s="1439">
        <v>6</v>
      </c>
    </row>
    <row r="32" spans="2:14" s="324" customFormat="1" ht="21.75" customHeight="1" x14ac:dyDescent="0.2">
      <c r="B32" s="1504"/>
      <c r="C32" s="1513"/>
      <c r="D32" s="325"/>
      <c r="E32" s="322">
        <f>E31/D31</f>
        <v>0.60606060606060608</v>
      </c>
      <c r="F32" s="321">
        <f t="shared" ref="F32:N32" si="23">F31/$D$31</f>
        <v>0.15151515151515152</v>
      </c>
      <c r="G32" s="321">
        <f t="shared" si="23"/>
        <v>0</v>
      </c>
      <c r="H32" s="321">
        <f t="shared" si="23"/>
        <v>0.27272727272727271</v>
      </c>
      <c r="I32" s="321">
        <f t="shared" si="23"/>
        <v>0.33333333333333331</v>
      </c>
      <c r="J32" s="321">
        <f t="shared" si="23"/>
        <v>6.0606060606060608E-2</v>
      </c>
      <c r="K32" s="1045">
        <f t="shared" ref="K32" si="24">K31/$D$31</f>
        <v>0</v>
      </c>
      <c r="L32" s="1435">
        <f t="shared" si="23"/>
        <v>3.0303030303030304E-2</v>
      </c>
      <c r="M32" s="321">
        <f t="shared" si="23"/>
        <v>0.12121212121212122</v>
      </c>
      <c r="N32" s="323">
        <f t="shared" si="23"/>
        <v>0.18181818181818182</v>
      </c>
    </row>
    <row r="33" spans="2:14" ht="21.75" customHeight="1" x14ac:dyDescent="0.2">
      <c r="B33" s="1504"/>
      <c r="C33" s="1513" t="s">
        <v>196</v>
      </c>
      <c r="D33" s="541">
        <v>30</v>
      </c>
      <c r="E33" s="637">
        <v>13</v>
      </c>
      <c r="F33" s="541">
        <v>4</v>
      </c>
      <c r="G33" s="541">
        <v>5</v>
      </c>
      <c r="H33" s="541">
        <v>8</v>
      </c>
      <c r="I33" s="541">
        <v>8</v>
      </c>
      <c r="J33" s="543">
        <v>6</v>
      </c>
      <c r="K33" s="543">
        <v>0</v>
      </c>
      <c r="L33" s="1434">
        <v>3</v>
      </c>
      <c r="M33" s="543">
        <v>2</v>
      </c>
      <c r="N33" s="1439">
        <v>6</v>
      </c>
    </row>
    <row r="34" spans="2:14" s="324" customFormat="1" ht="21.75" customHeight="1" thickBot="1" x14ac:dyDescent="0.25">
      <c r="B34" s="1504"/>
      <c r="C34" s="1514"/>
      <c r="D34" s="321"/>
      <c r="E34" s="328">
        <f>E33/D33</f>
        <v>0.43333333333333335</v>
      </c>
      <c r="F34" s="327">
        <f t="shared" ref="F34:N34" si="25">F33/$D$33</f>
        <v>0.13333333333333333</v>
      </c>
      <c r="G34" s="327">
        <f t="shared" si="25"/>
        <v>0.16666666666666666</v>
      </c>
      <c r="H34" s="327">
        <f t="shared" si="25"/>
        <v>0.26666666666666666</v>
      </c>
      <c r="I34" s="327">
        <f t="shared" si="25"/>
        <v>0.26666666666666666</v>
      </c>
      <c r="J34" s="327">
        <f t="shared" si="25"/>
        <v>0.2</v>
      </c>
      <c r="K34" s="1085">
        <f t="shared" ref="K34" si="26">K33/$D$33</f>
        <v>0</v>
      </c>
      <c r="L34" s="1462">
        <f t="shared" si="25"/>
        <v>0.1</v>
      </c>
      <c r="M34" s="327">
        <f t="shared" si="25"/>
        <v>6.6666666666666666E-2</v>
      </c>
      <c r="N34" s="329">
        <f t="shared" si="25"/>
        <v>0.2</v>
      </c>
    </row>
    <row r="35" spans="2:14" ht="21.75" customHeight="1" thickTop="1" x14ac:dyDescent="0.2">
      <c r="B35" s="1504"/>
      <c r="C35" s="567" t="s">
        <v>197</v>
      </c>
      <c r="D35" s="309">
        <f>D25+D27+D29+D31</f>
        <v>291</v>
      </c>
      <c r="E35" s="640">
        <f>E25+E27+E29+E31</f>
        <v>95</v>
      </c>
      <c r="F35" s="568">
        <f t="shared" ref="F35:N35" si="27">F25+F27+F29+F31</f>
        <v>32</v>
      </c>
      <c r="G35" s="568">
        <f t="shared" si="27"/>
        <v>58</v>
      </c>
      <c r="H35" s="568">
        <f t="shared" si="27"/>
        <v>47</v>
      </c>
      <c r="I35" s="568">
        <f t="shared" si="27"/>
        <v>50</v>
      </c>
      <c r="J35" s="570">
        <f t="shared" si="27"/>
        <v>4</v>
      </c>
      <c r="K35" s="570">
        <f t="shared" ref="K35" si="28">K25+K27+K29+K31</f>
        <v>2</v>
      </c>
      <c r="L35" s="1437">
        <f t="shared" si="27"/>
        <v>32</v>
      </c>
      <c r="M35" s="570">
        <f t="shared" si="27"/>
        <v>22</v>
      </c>
      <c r="N35" s="1442">
        <f t="shared" si="27"/>
        <v>82</v>
      </c>
    </row>
    <row r="36" spans="2:14" s="324" customFormat="1" ht="21.75" customHeight="1" x14ac:dyDescent="0.2">
      <c r="B36" s="1504"/>
      <c r="C36" s="641" t="s">
        <v>198</v>
      </c>
      <c r="D36" s="503"/>
      <c r="E36" s="322">
        <f>E35/D35</f>
        <v>0.32646048109965636</v>
      </c>
      <c r="F36" s="321">
        <f t="shared" ref="F36:N36" si="29">F35/$D$35</f>
        <v>0.10996563573883161</v>
      </c>
      <c r="G36" s="321">
        <f t="shared" si="29"/>
        <v>0.19931271477663232</v>
      </c>
      <c r="H36" s="321">
        <f t="shared" si="29"/>
        <v>0.16151202749140894</v>
      </c>
      <c r="I36" s="321">
        <f t="shared" si="29"/>
        <v>0.1718213058419244</v>
      </c>
      <c r="J36" s="321">
        <f t="shared" si="29"/>
        <v>1.3745704467353952E-2</v>
      </c>
      <c r="K36" s="321">
        <f t="shared" si="29"/>
        <v>6.8728522336769758E-3</v>
      </c>
      <c r="L36" s="321">
        <f t="shared" si="29"/>
        <v>0.10996563573883161</v>
      </c>
      <c r="M36" s="321">
        <f t="shared" si="29"/>
        <v>7.560137457044673E-2</v>
      </c>
      <c r="N36" s="321">
        <f t="shared" si="29"/>
        <v>0.28178694158075601</v>
      </c>
    </row>
    <row r="37" spans="2:14" ht="21.75" customHeight="1" x14ac:dyDescent="0.2">
      <c r="B37" s="1504"/>
      <c r="C37" s="44" t="s">
        <v>197</v>
      </c>
      <c r="D37" s="310">
        <f>D27+D29+D31+D33</f>
        <v>150</v>
      </c>
      <c r="E37" s="642">
        <f t="shared" ref="E37:N37" si="30">E27+E29+E31+E33</f>
        <v>61</v>
      </c>
      <c r="F37" s="572">
        <f t="shared" si="30"/>
        <v>17</v>
      </c>
      <c r="G37" s="572">
        <f t="shared" si="30"/>
        <v>18</v>
      </c>
      <c r="H37" s="572">
        <f t="shared" si="30"/>
        <v>31</v>
      </c>
      <c r="I37" s="572">
        <f t="shared" si="30"/>
        <v>33</v>
      </c>
      <c r="J37" s="575">
        <f t="shared" si="30"/>
        <v>8</v>
      </c>
      <c r="K37" s="575">
        <f t="shared" ref="K37" si="31">K27+K29+K31+K33</f>
        <v>0</v>
      </c>
      <c r="L37" s="574">
        <f t="shared" si="30"/>
        <v>10</v>
      </c>
      <c r="M37" s="575">
        <f t="shared" si="30"/>
        <v>11</v>
      </c>
      <c r="N37" s="1443">
        <f t="shared" si="30"/>
        <v>46</v>
      </c>
    </row>
    <row r="38" spans="2:14" s="324" customFormat="1" ht="21.75" customHeight="1" thickBot="1" x14ac:dyDescent="0.25">
      <c r="B38" s="1510"/>
      <c r="C38" s="643" t="s">
        <v>199</v>
      </c>
      <c r="D38" s="503"/>
      <c r="E38" s="331">
        <f>E37/D37</f>
        <v>0.40666666666666668</v>
      </c>
      <c r="F38" s="332">
        <f t="shared" ref="F38:N38" si="32">F37/$D$37</f>
        <v>0.11333333333333333</v>
      </c>
      <c r="G38" s="332">
        <f t="shared" si="32"/>
        <v>0.12</v>
      </c>
      <c r="H38" s="332">
        <f t="shared" si="32"/>
        <v>0.20666666666666667</v>
      </c>
      <c r="I38" s="332">
        <f t="shared" si="32"/>
        <v>0.22</v>
      </c>
      <c r="J38" s="332">
        <f t="shared" si="32"/>
        <v>5.3333333333333337E-2</v>
      </c>
      <c r="K38" s="332">
        <f t="shared" si="32"/>
        <v>0</v>
      </c>
      <c r="L38" s="332">
        <f t="shared" si="32"/>
        <v>6.6666666666666666E-2</v>
      </c>
      <c r="M38" s="332">
        <f t="shared" si="32"/>
        <v>7.3333333333333334E-2</v>
      </c>
      <c r="N38" s="332">
        <f t="shared" si="32"/>
        <v>0.30666666666666664</v>
      </c>
    </row>
    <row r="39" spans="2:14" x14ac:dyDescent="0.2">
      <c r="B39" s="104"/>
      <c r="C39" s="320" t="s">
        <v>940</v>
      </c>
      <c r="D39" s="319"/>
      <c r="E39" s="319"/>
      <c r="F39" s="319"/>
      <c r="G39" s="319"/>
      <c r="H39" s="319"/>
      <c r="I39" s="319"/>
      <c r="J39" s="319"/>
      <c r="K39" s="319"/>
      <c r="L39" s="319"/>
      <c r="M39" s="319"/>
      <c r="N39" s="319"/>
    </row>
    <row r="40" spans="2:14" x14ac:dyDescent="0.2">
      <c r="B40" s="1"/>
      <c r="C40" s="1"/>
      <c r="D40" s="1"/>
    </row>
    <row r="41" spans="2:14" x14ac:dyDescent="0.2">
      <c r="B41" s="1" t="s">
        <v>321</v>
      </c>
      <c r="C41" s="1"/>
      <c r="D41" s="7">
        <f>D23+D25+D27+D29+D31+D33</f>
        <v>427</v>
      </c>
      <c r="E41" s="7">
        <f t="shared" ref="E41:N41" si="33">E23+E25+E27+E29+E31+E33</f>
        <v>133</v>
      </c>
      <c r="F41" s="7">
        <f t="shared" si="33"/>
        <v>39</v>
      </c>
      <c r="G41" s="7">
        <f t="shared" si="33"/>
        <v>76</v>
      </c>
      <c r="H41" s="7">
        <f t="shared" si="33"/>
        <v>62</v>
      </c>
      <c r="I41" s="7">
        <f t="shared" si="33"/>
        <v>66</v>
      </c>
      <c r="J41" s="7">
        <f>J23+J25+J27+J29+J31+J33</f>
        <v>11</v>
      </c>
      <c r="K41" s="7">
        <f t="shared" ref="K41" si="34">K23+K25+K27+K29+K31+K33</f>
        <v>7</v>
      </c>
      <c r="L41" s="7">
        <f t="shared" si="33"/>
        <v>48</v>
      </c>
      <c r="M41" s="7">
        <f t="shared" si="33"/>
        <v>41</v>
      </c>
      <c r="N41" s="7">
        <f t="shared" si="33"/>
        <v>127</v>
      </c>
    </row>
    <row r="42" spans="2:14" x14ac:dyDescent="0.2">
      <c r="B42" s="45" t="s">
        <v>381</v>
      </c>
      <c r="E42" s="324">
        <f>E41/D41</f>
        <v>0.31147540983606559</v>
      </c>
      <c r="F42" s="324">
        <f t="shared" ref="F42:G42" si="35">F41/$D$41</f>
        <v>9.1334894613583142E-2</v>
      </c>
      <c r="G42" s="324">
        <f t="shared" si="35"/>
        <v>0.17798594847775176</v>
      </c>
      <c r="H42" s="324">
        <f>H41/$D$41</f>
        <v>0.14519906323185011</v>
      </c>
      <c r="I42" s="324">
        <f>I41/D41</f>
        <v>0.15456674473067916</v>
      </c>
      <c r="J42" s="324">
        <f>J41/D41</f>
        <v>2.576112412177986E-2</v>
      </c>
      <c r="K42" s="324">
        <f>K41/$D$41</f>
        <v>1.6393442622950821E-2</v>
      </c>
      <c r="L42" s="324">
        <f>L41/$D$41</f>
        <v>0.11241217798594848</v>
      </c>
      <c r="M42" s="324">
        <f>M41/G41</f>
        <v>0.53947368421052633</v>
      </c>
      <c r="N42" s="324">
        <f>N41/H41</f>
        <v>2.0483870967741935</v>
      </c>
    </row>
    <row r="44" spans="2:14" x14ac:dyDescent="0.2">
      <c r="B44" s="1" t="s">
        <v>238</v>
      </c>
      <c r="D44" s="378">
        <f>D35+D33+D23</f>
        <v>427</v>
      </c>
      <c r="E44" s="378">
        <f t="shared" ref="E44:N44" si="36">E35+E33+E23</f>
        <v>133</v>
      </c>
      <c r="F44" s="378">
        <f t="shared" si="36"/>
        <v>39</v>
      </c>
      <c r="G44" s="378">
        <f t="shared" si="36"/>
        <v>76</v>
      </c>
      <c r="H44" s="378">
        <f t="shared" si="36"/>
        <v>62</v>
      </c>
      <c r="I44" s="378">
        <f t="shared" si="36"/>
        <v>66</v>
      </c>
      <c r="J44" s="378">
        <f t="shared" si="36"/>
        <v>11</v>
      </c>
      <c r="K44" s="378">
        <f t="shared" ref="K44" si="37">K35+K33+K23</f>
        <v>7</v>
      </c>
      <c r="L44" s="378">
        <f t="shared" si="36"/>
        <v>48</v>
      </c>
      <c r="M44" s="378">
        <f t="shared" si="36"/>
        <v>41</v>
      </c>
      <c r="N44" s="378">
        <f t="shared" si="36"/>
        <v>127</v>
      </c>
    </row>
    <row r="45" spans="2:14" x14ac:dyDescent="0.2">
      <c r="B45" s="1"/>
      <c r="D45" s="378">
        <f>D37+D25+D23</f>
        <v>427</v>
      </c>
      <c r="E45" s="378">
        <f t="shared" ref="E45:N45" si="38">E37+E25+E23</f>
        <v>133</v>
      </c>
      <c r="F45" s="378">
        <f t="shared" si="38"/>
        <v>39</v>
      </c>
      <c r="G45" s="378">
        <f t="shared" si="38"/>
        <v>76</v>
      </c>
      <c r="H45" s="378">
        <f t="shared" si="38"/>
        <v>62</v>
      </c>
      <c r="I45" s="378">
        <f t="shared" si="38"/>
        <v>66</v>
      </c>
      <c r="J45" s="378">
        <f t="shared" si="38"/>
        <v>11</v>
      </c>
      <c r="K45" s="378">
        <f t="shared" ref="K45" si="39">K37+K25+K23</f>
        <v>7</v>
      </c>
      <c r="L45" s="378">
        <f t="shared" si="38"/>
        <v>48</v>
      </c>
      <c r="M45" s="378">
        <f t="shared" si="38"/>
        <v>41</v>
      </c>
      <c r="N45" s="378">
        <f t="shared" si="38"/>
        <v>127</v>
      </c>
    </row>
    <row r="46" spans="2:14" x14ac:dyDescent="0.2">
      <c r="B46" s="1"/>
    </row>
    <row r="47" spans="2:14" x14ac:dyDescent="0.2">
      <c r="B47" s="367" t="s">
        <v>239</v>
      </c>
      <c r="D47" s="379">
        <f>D41-D9</f>
        <v>0</v>
      </c>
      <c r="E47" s="379">
        <f t="shared" ref="E47:N48" si="40">E41-E9</f>
        <v>0</v>
      </c>
      <c r="F47" s="379">
        <f t="shared" si="40"/>
        <v>0</v>
      </c>
      <c r="G47" s="379">
        <f t="shared" si="40"/>
        <v>0</v>
      </c>
      <c r="H47" s="379">
        <f t="shared" si="40"/>
        <v>0</v>
      </c>
      <c r="I47" s="379">
        <f t="shared" si="40"/>
        <v>0</v>
      </c>
      <c r="J47" s="379">
        <f>J41-J9</f>
        <v>0</v>
      </c>
      <c r="K47" s="379">
        <f t="shared" ref="K47" si="41">K41-K9</f>
        <v>0</v>
      </c>
      <c r="L47" s="379">
        <f t="shared" si="40"/>
        <v>0</v>
      </c>
      <c r="M47" s="379">
        <f t="shared" si="40"/>
        <v>0</v>
      </c>
      <c r="N47" s="379">
        <f t="shared" si="40"/>
        <v>0</v>
      </c>
    </row>
    <row r="48" spans="2:14" x14ac:dyDescent="0.2">
      <c r="D48" s="379"/>
      <c r="E48" s="379">
        <f>E42-E10</f>
        <v>0</v>
      </c>
      <c r="F48" s="379">
        <f t="shared" si="40"/>
        <v>0</v>
      </c>
      <c r="G48" s="379">
        <f t="shared" si="40"/>
        <v>0</v>
      </c>
      <c r="H48" s="379">
        <f t="shared" si="40"/>
        <v>0</v>
      </c>
      <c r="I48" s="379">
        <f t="shared" si="40"/>
        <v>0</v>
      </c>
      <c r="J48" s="379">
        <f t="shared" si="40"/>
        <v>0</v>
      </c>
      <c r="K48" s="379">
        <f t="shared" ref="K48" si="42">K42-K10</f>
        <v>0</v>
      </c>
      <c r="L48" s="379">
        <f t="shared" si="40"/>
        <v>0</v>
      </c>
      <c r="M48" s="379">
        <f t="shared" si="40"/>
        <v>0.44345494884752867</v>
      </c>
      <c r="N48" s="379">
        <f t="shared" si="40"/>
        <v>1.7509632091863714</v>
      </c>
    </row>
    <row r="49" spans="4:14" x14ac:dyDescent="0.2">
      <c r="D49" s="379"/>
      <c r="E49" s="379"/>
      <c r="F49" s="379"/>
      <c r="G49" s="379"/>
      <c r="H49" s="379"/>
      <c r="I49" s="379"/>
      <c r="J49" s="379"/>
      <c r="K49" s="379"/>
      <c r="L49" s="379"/>
      <c r="M49" s="379"/>
      <c r="N49" s="379"/>
    </row>
    <row r="50" spans="4:14" x14ac:dyDescent="0.2">
      <c r="D50" s="379">
        <f>D44-D41</f>
        <v>0</v>
      </c>
      <c r="E50" s="379">
        <f t="shared" ref="E50:N50" si="43">E44-E41</f>
        <v>0</v>
      </c>
      <c r="F50" s="379">
        <f t="shared" si="43"/>
        <v>0</v>
      </c>
      <c r="G50" s="379">
        <f t="shared" si="43"/>
        <v>0</v>
      </c>
      <c r="H50" s="379">
        <f t="shared" si="43"/>
        <v>0</v>
      </c>
      <c r="I50" s="379">
        <f t="shared" si="43"/>
        <v>0</v>
      </c>
      <c r="J50" s="379">
        <f t="shared" si="43"/>
        <v>0</v>
      </c>
      <c r="K50" s="379">
        <f t="shared" ref="K50" si="44">K44-K41</f>
        <v>0</v>
      </c>
      <c r="L50" s="379">
        <f t="shared" si="43"/>
        <v>0</v>
      </c>
      <c r="M50" s="379">
        <f t="shared" si="43"/>
        <v>0</v>
      </c>
      <c r="N50" s="379">
        <f t="shared" si="43"/>
        <v>0</v>
      </c>
    </row>
    <row r="51" spans="4:14" x14ac:dyDescent="0.2">
      <c r="D51" s="379">
        <f>D45-D41</f>
        <v>0</v>
      </c>
      <c r="E51" s="379">
        <f t="shared" ref="E51:N51" si="45">E45-E41</f>
        <v>0</v>
      </c>
      <c r="F51" s="379">
        <f t="shared" si="45"/>
        <v>0</v>
      </c>
      <c r="G51" s="379">
        <f t="shared" si="45"/>
        <v>0</v>
      </c>
      <c r="H51" s="379">
        <f t="shared" si="45"/>
        <v>0</v>
      </c>
      <c r="I51" s="379">
        <f t="shared" si="45"/>
        <v>0</v>
      </c>
      <c r="J51" s="379">
        <f t="shared" si="45"/>
        <v>0</v>
      </c>
      <c r="K51" s="379">
        <f t="shared" ref="K51" si="46">K45-K41</f>
        <v>0</v>
      </c>
      <c r="L51" s="379">
        <f t="shared" si="45"/>
        <v>0</v>
      </c>
      <c r="M51" s="379">
        <f t="shared" si="45"/>
        <v>0</v>
      </c>
      <c r="N51" s="379">
        <f t="shared" si="45"/>
        <v>0</v>
      </c>
    </row>
  </sheetData>
  <mergeCells count="27">
    <mergeCell ref="I7:I8"/>
    <mergeCell ref="J7:J8"/>
    <mergeCell ref="L7:L8"/>
    <mergeCell ref="M7:M8"/>
    <mergeCell ref="N7:N8"/>
    <mergeCell ref="B11:B22"/>
    <mergeCell ref="C11:C12"/>
    <mergeCell ref="C13:C14"/>
    <mergeCell ref="C15:C16"/>
    <mergeCell ref="C17:C18"/>
    <mergeCell ref="C19:C20"/>
    <mergeCell ref="C21:C22"/>
    <mergeCell ref="B9:C10"/>
    <mergeCell ref="K7:K8"/>
    <mergeCell ref="B7:C8"/>
    <mergeCell ref="D7:D8"/>
    <mergeCell ref="E7:E8"/>
    <mergeCell ref="F7:F8"/>
    <mergeCell ref="G7:G8"/>
    <mergeCell ref="H7:H8"/>
    <mergeCell ref="B23:B38"/>
    <mergeCell ref="C23:C24"/>
    <mergeCell ref="C25:C26"/>
    <mergeCell ref="C27:C28"/>
    <mergeCell ref="C29:C30"/>
    <mergeCell ref="C31:C32"/>
    <mergeCell ref="C33:C34"/>
  </mergeCells>
  <phoneticPr fontId="2"/>
  <pageMargins left="0.77" right="0.25" top="0.61" bottom="0.46" header="0.3" footer="0.3"/>
  <pageSetup paperSize="9" scale="5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00B0F0"/>
  </sheetPr>
  <dimension ref="B2:F24"/>
  <sheetViews>
    <sheetView view="pageBreakPreview" zoomScaleNormal="100" zoomScaleSheetLayoutView="100" workbookViewId="0">
      <selection activeCell="C26" sqref="C26:C27"/>
    </sheetView>
  </sheetViews>
  <sheetFormatPr defaultColWidth="9" defaultRowHeight="13.2" x14ac:dyDescent="0.2"/>
  <cols>
    <col min="2" max="2" width="7.33203125" customWidth="1"/>
    <col min="3" max="3" width="18.33203125" customWidth="1"/>
    <col min="4" max="4" width="23.6640625" customWidth="1"/>
    <col min="5" max="6" width="23.6640625" style="457" customWidth="1"/>
  </cols>
  <sheetData>
    <row r="2" spans="2:6" ht="14.4" x14ac:dyDescent="0.2">
      <c r="B2" s="26" t="s">
        <v>953</v>
      </c>
    </row>
    <row r="4" spans="2:6" ht="13.8" thickBot="1" x14ac:dyDescent="0.25">
      <c r="B4" s="1" t="s">
        <v>306</v>
      </c>
      <c r="C4" s="1"/>
      <c r="D4" s="1"/>
      <c r="E4" s="458"/>
      <c r="F4" s="458" t="s">
        <v>307</v>
      </c>
    </row>
    <row r="5" spans="2:6" ht="42" customHeight="1" x14ac:dyDescent="0.2">
      <c r="B5" s="1619"/>
      <c r="C5" s="1619"/>
      <c r="D5" s="343" t="s">
        <v>296</v>
      </c>
      <c r="E5" s="459" t="s">
        <v>308</v>
      </c>
      <c r="F5" s="460" t="s">
        <v>309</v>
      </c>
    </row>
    <row r="6" spans="2:6" ht="42" customHeight="1" thickBot="1" x14ac:dyDescent="0.25">
      <c r="B6" s="1515" t="s">
        <v>273</v>
      </c>
      <c r="C6" s="1515"/>
      <c r="D6" s="522">
        <f>SUM(D7:D12)</f>
        <v>427</v>
      </c>
      <c r="E6" s="511">
        <v>13.52</v>
      </c>
      <c r="F6" s="512">
        <v>12.034000000000001</v>
      </c>
    </row>
    <row r="7" spans="2:6" ht="42" customHeight="1" thickTop="1" x14ac:dyDescent="0.2">
      <c r="B7" s="1503" t="s">
        <v>310</v>
      </c>
      <c r="C7" s="513" t="s">
        <v>275</v>
      </c>
      <c r="D7" s="514">
        <v>49</v>
      </c>
      <c r="E7" s="515">
        <v>15.03</v>
      </c>
      <c r="F7" s="516">
        <v>12</v>
      </c>
    </row>
    <row r="8" spans="2:6" ht="42" customHeight="1" x14ac:dyDescent="0.2">
      <c r="B8" s="1504"/>
      <c r="C8" s="517" t="s">
        <v>276</v>
      </c>
      <c r="D8" s="518">
        <v>87</v>
      </c>
      <c r="E8" s="519">
        <v>15</v>
      </c>
      <c r="F8" s="520">
        <v>13</v>
      </c>
    </row>
    <row r="9" spans="2:6" ht="42" customHeight="1" x14ac:dyDescent="0.2">
      <c r="B9" s="1504"/>
      <c r="C9" s="10" t="s">
        <v>311</v>
      </c>
      <c r="D9" s="518">
        <v>25</v>
      </c>
      <c r="E9" s="519">
        <v>14</v>
      </c>
      <c r="F9" s="520">
        <v>12.411</v>
      </c>
    </row>
    <row r="10" spans="2:6" ht="42" customHeight="1" x14ac:dyDescent="0.2">
      <c r="B10" s="1504"/>
      <c r="C10" s="10" t="s">
        <v>278</v>
      </c>
      <c r="D10" s="518">
        <v>82</v>
      </c>
      <c r="E10" s="519">
        <v>14.398999999999999</v>
      </c>
      <c r="F10" s="520">
        <v>13</v>
      </c>
    </row>
    <row r="11" spans="2:6" ht="42" customHeight="1" x14ac:dyDescent="0.2">
      <c r="B11" s="1504"/>
      <c r="C11" s="517" t="s">
        <v>279</v>
      </c>
      <c r="D11" s="518">
        <v>8</v>
      </c>
      <c r="E11" s="519">
        <v>20</v>
      </c>
      <c r="F11" s="520">
        <v>17</v>
      </c>
    </row>
    <row r="12" spans="2:6" ht="42" customHeight="1" thickBot="1" x14ac:dyDescent="0.25">
      <c r="B12" s="1505"/>
      <c r="C12" s="521" t="s">
        <v>280</v>
      </c>
      <c r="D12" s="522">
        <v>176</v>
      </c>
      <c r="E12" s="511">
        <v>12</v>
      </c>
      <c r="F12" s="512">
        <v>11</v>
      </c>
    </row>
    <row r="13" spans="2:6" ht="42" customHeight="1" thickTop="1" x14ac:dyDescent="0.2">
      <c r="B13" s="1504" t="s">
        <v>312</v>
      </c>
      <c r="C13" s="6" t="s">
        <v>313</v>
      </c>
      <c r="D13" s="523">
        <v>106</v>
      </c>
      <c r="E13" s="524">
        <v>14</v>
      </c>
      <c r="F13" s="525">
        <v>14</v>
      </c>
    </row>
    <row r="14" spans="2:6" ht="42" customHeight="1" x14ac:dyDescent="0.2">
      <c r="B14" s="1504"/>
      <c r="C14" s="517" t="s">
        <v>314</v>
      </c>
      <c r="D14" s="518">
        <v>171</v>
      </c>
      <c r="E14" s="519">
        <v>14</v>
      </c>
      <c r="F14" s="520">
        <v>11</v>
      </c>
    </row>
    <row r="15" spans="2:6" ht="42" customHeight="1" x14ac:dyDescent="0.2">
      <c r="B15" s="1504"/>
      <c r="C15" s="517" t="s">
        <v>315</v>
      </c>
      <c r="D15" s="518">
        <v>49</v>
      </c>
      <c r="E15" s="519">
        <v>11</v>
      </c>
      <c r="F15" s="520">
        <v>10</v>
      </c>
    </row>
    <row r="16" spans="2:6" ht="42" customHeight="1" x14ac:dyDescent="0.2">
      <c r="B16" s="1504"/>
      <c r="C16" s="517" t="s">
        <v>316</v>
      </c>
      <c r="D16" s="518">
        <v>38</v>
      </c>
      <c r="E16" s="519">
        <v>13</v>
      </c>
      <c r="F16" s="520">
        <v>12</v>
      </c>
    </row>
    <row r="17" spans="2:6" ht="42" customHeight="1" x14ac:dyDescent="0.2">
      <c r="B17" s="1504"/>
      <c r="C17" s="517" t="s">
        <v>317</v>
      </c>
      <c r="D17" s="518">
        <v>33</v>
      </c>
      <c r="E17" s="519">
        <v>16</v>
      </c>
      <c r="F17" s="520">
        <v>14</v>
      </c>
    </row>
    <row r="18" spans="2:6" ht="42" customHeight="1" thickBot="1" x14ac:dyDescent="0.25">
      <c r="B18" s="1504"/>
      <c r="C18" s="521" t="s">
        <v>318</v>
      </c>
      <c r="D18" s="522">
        <v>30</v>
      </c>
      <c r="E18" s="511">
        <v>15</v>
      </c>
      <c r="F18" s="512">
        <v>14</v>
      </c>
    </row>
    <row r="19" spans="2:6" ht="42" customHeight="1" thickTop="1" x14ac:dyDescent="0.2">
      <c r="B19" s="1504"/>
      <c r="C19" s="526" t="s">
        <v>319</v>
      </c>
      <c r="D19" s="518">
        <f>D14+D15+D16+D17</f>
        <v>291</v>
      </c>
      <c r="E19" s="519">
        <v>12.852</v>
      </c>
      <c r="F19" s="520">
        <v>11.609</v>
      </c>
    </row>
    <row r="20" spans="2:6" ht="42" customHeight="1" thickBot="1" x14ac:dyDescent="0.25">
      <c r="B20" s="1510"/>
      <c r="C20" s="527" t="s">
        <v>320</v>
      </c>
      <c r="D20" s="518">
        <f>D15+D16+D17+D18</f>
        <v>150</v>
      </c>
      <c r="E20" s="528">
        <v>13.225</v>
      </c>
      <c r="F20" s="529">
        <v>11.757</v>
      </c>
    </row>
    <row r="22" spans="2:6" x14ac:dyDescent="0.2">
      <c r="B22" s="363" t="s">
        <v>321</v>
      </c>
      <c r="D22" s="318">
        <f>SUM(D13:D18)</f>
        <v>427</v>
      </c>
    </row>
    <row r="23" spans="2:6" x14ac:dyDescent="0.2">
      <c r="B23" t="s">
        <v>238</v>
      </c>
      <c r="D23" s="318">
        <f>D19+D18+D13</f>
        <v>427</v>
      </c>
    </row>
    <row r="24" spans="2:6" x14ac:dyDescent="0.2">
      <c r="D24" s="318">
        <f>D20+D14+D13</f>
        <v>427</v>
      </c>
    </row>
  </sheetData>
  <mergeCells count="4">
    <mergeCell ref="B5:C5"/>
    <mergeCell ref="B6:C6"/>
    <mergeCell ref="B7:B12"/>
    <mergeCell ref="B13:B20"/>
  </mergeCells>
  <phoneticPr fontId="2"/>
  <pageMargins left="1.05"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00B0F0"/>
  </sheetPr>
  <dimension ref="B2:P53"/>
  <sheetViews>
    <sheetView view="pageBreakPreview" zoomScaleNormal="75" zoomScaleSheetLayoutView="100" workbookViewId="0">
      <selection activeCell="C26" sqref="C26:C27"/>
    </sheetView>
  </sheetViews>
  <sheetFormatPr defaultColWidth="9" defaultRowHeight="13.2" x14ac:dyDescent="0.2"/>
  <cols>
    <col min="1" max="1" width="9" style="1"/>
    <col min="2" max="2" width="4.33203125" style="1" customWidth="1"/>
    <col min="3" max="7" width="17.33203125" style="1" customWidth="1"/>
    <col min="8" max="9" width="9" style="1"/>
    <col min="10" max="10" width="9" style="357"/>
    <col min="11" max="16384" width="9" style="1"/>
  </cols>
  <sheetData>
    <row r="2" spans="2:10" ht="14.4" x14ac:dyDescent="0.2">
      <c r="B2" s="26" t="s">
        <v>322</v>
      </c>
    </row>
    <row r="4" spans="2:10" x14ac:dyDescent="0.2">
      <c r="F4" s="43" t="s">
        <v>167</v>
      </c>
    </row>
    <row r="5" spans="2:10" x14ac:dyDescent="0.2">
      <c r="F5" s="43" t="s">
        <v>323</v>
      </c>
    </row>
    <row r="6" spans="2:10" ht="14.25" customHeight="1" x14ac:dyDescent="0.2"/>
    <row r="7" spans="2:10" ht="13.8" thickBot="1" x14ac:dyDescent="0.25">
      <c r="F7" s="2"/>
      <c r="G7" s="2" t="s">
        <v>170</v>
      </c>
    </row>
    <row r="8" spans="2:10" ht="15" customHeight="1" x14ac:dyDescent="0.2">
      <c r="B8" s="8"/>
      <c r="C8" s="4"/>
      <c r="D8" s="1600" t="s">
        <v>266</v>
      </c>
      <c r="E8" s="1650" t="s">
        <v>324</v>
      </c>
      <c r="F8" s="1650" t="s">
        <v>325</v>
      </c>
      <c r="G8" s="1646" t="s">
        <v>326</v>
      </c>
    </row>
    <row r="9" spans="2:10" ht="15.75" customHeight="1" x14ac:dyDescent="0.2">
      <c r="B9" s="18"/>
      <c r="C9" s="11"/>
      <c r="D9" s="1623"/>
      <c r="E9" s="1653"/>
      <c r="F9" s="1651"/>
      <c r="G9" s="1647"/>
    </row>
    <row r="10" spans="2:10" ht="72" customHeight="1" x14ac:dyDescent="0.2">
      <c r="B10" s="36"/>
      <c r="C10" s="37"/>
      <c r="D10" s="1624"/>
      <c r="E10" s="1654"/>
      <c r="F10" s="1652"/>
      <c r="G10" s="1648"/>
      <c r="I10" s="1" t="s">
        <v>327</v>
      </c>
      <c r="J10" s="360" t="s">
        <v>328</v>
      </c>
    </row>
    <row r="11" spans="2:10" ht="20.25" customHeight="1" x14ac:dyDescent="0.2">
      <c r="B11" s="1603" t="s">
        <v>273</v>
      </c>
      <c r="C11" s="1628"/>
      <c r="D11" s="498">
        <v>427</v>
      </c>
      <c r="E11" s="63">
        <f>E13+E15+E17+E19+E21+E23</f>
        <v>400</v>
      </c>
      <c r="F11" s="530">
        <f>F13+F15+F17+F19+F21+F23</f>
        <v>20</v>
      </c>
      <c r="G11" s="245">
        <f>G13+G15+G17+G19+G21+G23</f>
        <v>7</v>
      </c>
      <c r="I11" s="1">
        <f>SUM(E11,F11,G11)</f>
        <v>427</v>
      </c>
      <c r="J11" s="360">
        <f>D11-I11</f>
        <v>0</v>
      </c>
    </row>
    <row r="12" spans="2:10" ht="20.25" customHeight="1" thickBot="1" x14ac:dyDescent="0.25">
      <c r="B12" s="1605"/>
      <c r="C12" s="1629"/>
      <c r="D12" s="499"/>
      <c r="E12" s="531">
        <f>E11/D11</f>
        <v>0.93676814988290402</v>
      </c>
      <c r="F12" s="532">
        <f>F11/D11</f>
        <v>4.6838407494145202E-2</v>
      </c>
      <c r="G12" s="533">
        <f>G11/D11</f>
        <v>1.6393442622950821E-2</v>
      </c>
      <c r="H12" s="45"/>
      <c r="I12" s="45">
        <f t="shared" ref="I12:I40" si="0">SUM(E12,F12,G12)</f>
        <v>1</v>
      </c>
      <c r="J12" s="360">
        <f>1-I12</f>
        <v>0</v>
      </c>
    </row>
    <row r="13" spans="2:10" ht="20.25" customHeight="1" thickTop="1" x14ac:dyDescent="0.2">
      <c r="B13" s="1503" t="s">
        <v>310</v>
      </c>
      <c r="C13" s="1649" t="s">
        <v>275</v>
      </c>
      <c r="D13" s="487">
        <v>49</v>
      </c>
      <c r="E13" s="65">
        <v>44</v>
      </c>
      <c r="F13" s="534">
        <v>2</v>
      </c>
      <c r="G13" s="248">
        <v>3</v>
      </c>
      <c r="I13" s="1">
        <f t="shared" si="0"/>
        <v>49</v>
      </c>
      <c r="J13" s="360">
        <f t="shared" ref="J13" si="1">D13-I13</f>
        <v>0</v>
      </c>
    </row>
    <row r="14" spans="2:10" ht="20.25" customHeight="1" x14ac:dyDescent="0.2">
      <c r="B14" s="1504"/>
      <c r="C14" s="1552"/>
      <c r="D14" s="500"/>
      <c r="E14" s="535">
        <f>E13/D13</f>
        <v>0.89795918367346939</v>
      </c>
      <c r="F14" s="536">
        <f>F13/D13</f>
        <v>4.0816326530612242E-2</v>
      </c>
      <c r="G14" s="537">
        <f>G13/D13</f>
        <v>6.1224489795918366E-2</v>
      </c>
      <c r="I14" s="45">
        <f t="shared" si="0"/>
        <v>1</v>
      </c>
      <c r="J14" s="360">
        <f t="shared" ref="J14" si="2">1-I14</f>
        <v>0</v>
      </c>
    </row>
    <row r="15" spans="2:10" ht="20.25" customHeight="1" x14ac:dyDescent="0.2">
      <c r="B15" s="1504"/>
      <c r="C15" s="1591" t="s">
        <v>276</v>
      </c>
      <c r="D15" s="480">
        <v>87</v>
      </c>
      <c r="E15" s="63">
        <v>85</v>
      </c>
      <c r="F15" s="530">
        <v>1</v>
      </c>
      <c r="G15" s="245">
        <v>1</v>
      </c>
      <c r="I15" s="1">
        <f t="shared" si="0"/>
        <v>87</v>
      </c>
      <c r="J15" s="360">
        <f t="shared" ref="J15" si="3">D15-I15</f>
        <v>0</v>
      </c>
    </row>
    <row r="16" spans="2:10" ht="20.25" customHeight="1" x14ac:dyDescent="0.2">
      <c r="B16" s="1504"/>
      <c r="C16" s="1552"/>
      <c r="D16" s="503"/>
      <c r="E16" s="535">
        <f>E15/D15</f>
        <v>0.97701149425287359</v>
      </c>
      <c r="F16" s="536">
        <f>F15/D15</f>
        <v>1.1494252873563218E-2</v>
      </c>
      <c r="G16" s="537">
        <f>G15/D15</f>
        <v>1.1494252873563218E-2</v>
      </c>
      <c r="I16" s="45">
        <f t="shared" si="0"/>
        <v>1</v>
      </c>
      <c r="J16" s="360">
        <f t="shared" ref="J16" si="4">1-I16</f>
        <v>0</v>
      </c>
    </row>
    <row r="17" spans="2:16" ht="20.25" customHeight="1" x14ac:dyDescent="0.2">
      <c r="B17" s="1504"/>
      <c r="C17" s="1591" t="s">
        <v>311</v>
      </c>
      <c r="D17" s="480">
        <v>25</v>
      </c>
      <c r="E17" s="63">
        <v>25</v>
      </c>
      <c r="F17" s="530">
        <v>0</v>
      </c>
      <c r="G17" s="245">
        <v>0</v>
      </c>
      <c r="I17" s="1">
        <f t="shared" si="0"/>
        <v>25</v>
      </c>
      <c r="J17" s="360">
        <f t="shared" ref="J17" si="5">D17-I17</f>
        <v>0</v>
      </c>
    </row>
    <row r="18" spans="2:16" ht="20.25" customHeight="1" x14ac:dyDescent="0.2">
      <c r="B18" s="1504"/>
      <c r="C18" s="1552"/>
      <c r="D18" s="503"/>
      <c r="E18" s="535">
        <f>E17/D17</f>
        <v>1</v>
      </c>
      <c r="F18" s="536">
        <f>F17/D17</f>
        <v>0</v>
      </c>
      <c r="G18" s="537">
        <f>G17/D17</f>
        <v>0</v>
      </c>
      <c r="I18" s="45">
        <f t="shared" si="0"/>
        <v>1</v>
      </c>
      <c r="J18" s="360">
        <f t="shared" ref="J18" si="6">1-I18</f>
        <v>0</v>
      </c>
    </row>
    <row r="19" spans="2:16" ht="20.25" customHeight="1" x14ac:dyDescent="0.2">
      <c r="B19" s="1504"/>
      <c r="C19" s="1591" t="s">
        <v>278</v>
      </c>
      <c r="D19" s="480">
        <v>82</v>
      </c>
      <c r="E19" s="63">
        <v>77</v>
      </c>
      <c r="F19" s="530">
        <v>5</v>
      </c>
      <c r="G19" s="245">
        <v>0</v>
      </c>
      <c r="I19" s="1">
        <f t="shared" si="0"/>
        <v>82</v>
      </c>
      <c r="J19" s="360">
        <f t="shared" ref="J19" si="7">D19-I19</f>
        <v>0</v>
      </c>
    </row>
    <row r="20" spans="2:16" ht="20.25" customHeight="1" x14ac:dyDescent="0.2">
      <c r="B20" s="1504"/>
      <c r="C20" s="1552"/>
      <c r="D20" s="503"/>
      <c r="E20" s="535">
        <f>E19/D19</f>
        <v>0.93902439024390238</v>
      </c>
      <c r="F20" s="536">
        <f>F19/D19</f>
        <v>6.097560975609756E-2</v>
      </c>
      <c r="G20" s="537">
        <f>G19/D19</f>
        <v>0</v>
      </c>
      <c r="I20" s="45">
        <f t="shared" si="0"/>
        <v>1</v>
      </c>
      <c r="J20" s="360">
        <f t="shared" ref="J20" si="8">1-I20</f>
        <v>0</v>
      </c>
    </row>
    <row r="21" spans="2:16" ht="20.25" customHeight="1" x14ac:dyDescent="0.2">
      <c r="B21" s="1504"/>
      <c r="C21" s="1551" t="s">
        <v>279</v>
      </c>
      <c r="D21" s="480">
        <v>8</v>
      </c>
      <c r="E21" s="64">
        <v>8</v>
      </c>
      <c r="F21" s="86">
        <v>0</v>
      </c>
      <c r="G21" s="249">
        <v>0</v>
      </c>
      <c r="I21" s="1">
        <f t="shared" si="0"/>
        <v>8</v>
      </c>
      <c r="J21" s="360">
        <f t="shared" ref="J21" si="9">D21-I21</f>
        <v>0</v>
      </c>
    </row>
    <row r="22" spans="2:16" ht="20.25" customHeight="1" x14ac:dyDescent="0.2">
      <c r="B22" s="1504"/>
      <c r="C22" s="1552"/>
      <c r="D22" s="503"/>
      <c r="E22" s="535">
        <f>E21/D21</f>
        <v>1</v>
      </c>
      <c r="F22" s="536">
        <f>F21/D21</f>
        <v>0</v>
      </c>
      <c r="G22" s="537">
        <f>G21/D21</f>
        <v>0</v>
      </c>
      <c r="I22" s="45">
        <f t="shared" si="0"/>
        <v>1</v>
      </c>
      <c r="J22" s="360">
        <f t="shared" ref="J22" si="10">1-I22</f>
        <v>0</v>
      </c>
    </row>
    <row r="23" spans="2:16" ht="20.25" customHeight="1" x14ac:dyDescent="0.2">
      <c r="B23" s="1504"/>
      <c r="C23" s="1591" t="s">
        <v>280</v>
      </c>
      <c r="D23" s="480">
        <v>176</v>
      </c>
      <c r="E23" s="63">
        <v>161</v>
      </c>
      <c r="F23" s="530">
        <v>12</v>
      </c>
      <c r="G23" s="245">
        <v>3</v>
      </c>
      <c r="I23" s="1">
        <f t="shared" si="0"/>
        <v>176</v>
      </c>
      <c r="J23" s="360">
        <f t="shared" ref="J23" si="11">D23-I23</f>
        <v>0</v>
      </c>
    </row>
    <row r="24" spans="2:16" ht="20.25" customHeight="1" thickBot="1" x14ac:dyDescent="0.25">
      <c r="B24" s="1504"/>
      <c r="C24" s="1655"/>
      <c r="D24" s="500"/>
      <c r="E24" s="531">
        <f>E23/D23</f>
        <v>0.91477272727272729</v>
      </c>
      <c r="F24" s="532">
        <f>F23/D23</f>
        <v>6.8181818181818177E-2</v>
      </c>
      <c r="G24" s="533">
        <f>G23/D23</f>
        <v>1.7045454545454544E-2</v>
      </c>
      <c r="I24" s="45">
        <f t="shared" si="0"/>
        <v>1</v>
      </c>
      <c r="J24" s="360">
        <f t="shared" ref="J24" si="12">1-I24</f>
        <v>0</v>
      </c>
    </row>
    <row r="25" spans="2:16" ht="20.25" customHeight="1" thickTop="1" x14ac:dyDescent="0.2">
      <c r="B25" s="1503" t="s">
        <v>312</v>
      </c>
      <c r="C25" s="1512" t="s">
        <v>191</v>
      </c>
      <c r="D25" s="487">
        <v>106</v>
      </c>
      <c r="E25" s="64">
        <v>86</v>
      </c>
      <c r="F25" s="86">
        <v>16</v>
      </c>
      <c r="G25" s="249">
        <v>4</v>
      </c>
      <c r="I25" s="1">
        <f t="shared" si="0"/>
        <v>106</v>
      </c>
      <c r="J25" s="360">
        <f t="shared" ref="J25" si="13">D25-I25</f>
        <v>0</v>
      </c>
    </row>
    <row r="26" spans="2:16" ht="20.25" customHeight="1" x14ac:dyDescent="0.2">
      <c r="B26" s="1504"/>
      <c r="C26" s="1512"/>
      <c r="D26" s="503"/>
      <c r="E26" s="535">
        <f>E25/D25</f>
        <v>0.81132075471698117</v>
      </c>
      <c r="F26" s="536">
        <f>F25/D25</f>
        <v>0.15094339622641509</v>
      </c>
      <c r="G26" s="537">
        <f>G25/D25</f>
        <v>3.7735849056603772E-2</v>
      </c>
      <c r="I26" s="45">
        <f t="shared" si="0"/>
        <v>1</v>
      </c>
      <c r="J26" s="360">
        <f t="shared" ref="J26" si="14">1-I26</f>
        <v>0</v>
      </c>
    </row>
    <row r="27" spans="2:16" ht="20.25" customHeight="1" x14ac:dyDescent="0.2">
      <c r="B27" s="1504"/>
      <c r="C27" s="1513" t="s">
        <v>192</v>
      </c>
      <c r="D27" s="491">
        <v>171</v>
      </c>
      <c r="E27" s="63">
        <v>167</v>
      </c>
      <c r="F27" s="530">
        <v>4</v>
      </c>
      <c r="G27" s="245">
        <v>0</v>
      </c>
      <c r="I27" s="1">
        <f t="shared" si="0"/>
        <v>171</v>
      </c>
      <c r="J27" s="360">
        <f t="shared" ref="J27" si="15">D27-I27</f>
        <v>0</v>
      </c>
    </row>
    <row r="28" spans="2:16" ht="20.25" customHeight="1" x14ac:dyDescent="0.2">
      <c r="B28" s="1504"/>
      <c r="C28" s="1513"/>
      <c r="D28" s="503"/>
      <c r="E28" s="535">
        <f>E27/D27</f>
        <v>0.97660818713450293</v>
      </c>
      <c r="F28" s="536">
        <f>F27/D27</f>
        <v>2.3391812865497075E-2</v>
      </c>
      <c r="G28" s="537">
        <f>G27/D27</f>
        <v>0</v>
      </c>
      <c r="I28" s="45">
        <f t="shared" si="0"/>
        <v>1</v>
      </c>
      <c r="J28" s="360">
        <f t="shared" ref="J28" si="16">1-I28</f>
        <v>0</v>
      </c>
      <c r="O28" s="1">
        <f>SUM(D27:D35)</f>
        <v>321</v>
      </c>
      <c r="P28" s="1">
        <f>SUM(E27,E29,E31,E33,E35,)</f>
        <v>314</v>
      </c>
    </row>
    <row r="29" spans="2:16" ht="20.25" customHeight="1" x14ac:dyDescent="0.2">
      <c r="B29" s="1504"/>
      <c r="C29" s="1513" t="s">
        <v>193</v>
      </c>
      <c r="D29" s="500">
        <v>49</v>
      </c>
      <c r="E29" s="63">
        <v>46</v>
      </c>
      <c r="F29" s="530">
        <v>0</v>
      </c>
      <c r="G29" s="245">
        <v>3</v>
      </c>
      <c r="I29" s="1">
        <f t="shared" si="0"/>
        <v>49</v>
      </c>
      <c r="J29" s="360">
        <f t="shared" ref="J29" si="17">D29-I29</f>
        <v>0</v>
      </c>
      <c r="O29" s="1">
        <f>P28/O28</f>
        <v>0.97819314641744548</v>
      </c>
    </row>
    <row r="30" spans="2:16" ht="20.25" customHeight="1" x14ac:dyDescent="0.2">
      <c r="B30" s="1504"/>
      <c r="C30" s="1513"/>
      <c r="D30" s="503"/>
      <c r="E30" s="535">
        <f>E29/D29</f>
        <v>0.93877551020408168</v>
      </c>
      <c r="F30" s="536">
        <f>F29/D29</f>
        <v>0</v>
      </c>
      <c r="G30" s="537">
        <f>G29/D29</f>
        <v>6.1224489795918366E-2</v>
      </c>
      <c r="I30" s="45">
        <f t="shared" si="0"/>
        <v>1</v>
      </c>
      <c r="J30" s="360">
        <f t="shared" ref="J30" si="18">1-I30</f>
        <v>0</v>
      </c>
    </row>
    <row r="31" spans="2:16" ht="20.25" customHeight="1" x14ac:dyDescent="0.2">
      <c r="B31" s="1504"/>
      <c r="C31" s="1513" t="s">
        <v>194</v>
      </c>
      <c r="D31" s="500">
        <v>38</v>
      </c>
      <c r="E31" s="63">
        <v>38</v>
      </c>
      <c r="F31" s="530">
        <v>0</v>
      </c>
      <c r="G31" s="245">
        <v>0</v>
      </c>
      <c r="I31" s="1">
        <f t="shared" si="0"/>
        <v>38</v>
      </c>
      <c r="J31" s="360">
        <f t="shared" ref="J31" si="19">D31-I31</f>
        <v>0</v>
      </c>
    </row>
    <row r="32" spans="2:16" ht="20.25" customHeight="1" x14ac:dyDescent="0.2">
      <c r="B32" s="1504"/>
      <c r="C32" s="1513"/>
      <c r="D32" s="503"/>
      <c r="E32" s="535">
        <f>E31/D31</f>
        <v>1</v>
      </c>
      <c r="F32" s="536">
        <f>F31/D31</f>
        <v>0</v>
      </c>
      <c r="G32" s="537">
        <f>G31/D31</f>
        <v>0</v>
      </c>
      <c r="I32" s="45">
        <f t="shared" si="0"/>
        <v>1</v>
      </c>
      <c r="J32" s="360">
        <f t="shared" ref="J32" si="20">1-I32</f>
        <v>0</v>
      </c>
    </row>
    <row r="33" spans="2:10" ht="20.25" customHeight="1" x14ac:dyDescent="0.2">
      <c r="B33" s="1504"/>
      <c r="C33" s="1513" t="s">
        <v>195</v>
      </c>
      <c r="D33" s="500">
        <v>33</v>
      </c>
      <c r="E33" s="63">
        <v>33</v>
      </c>
      <c r="F33" s="530">
        <v>0</v>
      </c>
      <c r="G33" s="245">
        <v>0</v>
      </c>
      <c r="I33" s="1">
        <f t="shared" si="0"/>
        <v>33</v>
      </c>
      <c r="J33" s="360">
        <f t="shared" ref="J33" si="21">D33-I33</f>
        <v>0</v>
      </c>
    </row>
    <row r="34" spans="2:10" ht="20.25" customHeight="1" x14ac:dyDescent="0.2">
      <c r="B34" s="1504"/>
      <c r="C34" s="1513"/>
      <c r="D34" s="503"/>
      <c r="E34" s="535">
        <f>E33/D33</f>
        <v>1</v>
      </c>
      <c r="F34" s="536">
        <f>F33/D33</f>
        <v>0</v>
      </c>
      <c r="G34" s="537">
        <f>G33/D33</f>
        <v>0</v>
      </c>
      <c r="I34" s="45">
        <f t="shared" si="0"/>
        <v>1</v>
      </c>
      <c r="J34" s="360">
        <f t="shared" ref="J34" si="22">1-I34</f>
        <v>0</v>
      </c>
    </row>
    <row r="35" spans="2:10" ht="20.25" customHeight="1" x14ac:dyDescent="0.2">
      <c r="B35" s="1504"/>
      <c r="C35" s="1512" t="s">
        <v>196</v>
      </c>
      <c r="D35" s="491">
        <v>30</v>
      </c>
      <c r="E35" s="64">
        <v>30</v>
      </c>
      <c r="F35" s="86">
        <v>0</v>
      </c>
      <c r="G35" s="249">
        <v>0</v>
      </c>
      <c r="I35" s="1">
        <f t="shared" si="0"/>
        <v>30</v>
      </c>
      <c r="J35" s="360">
        <f t="shared" ref="J35" si="23">D35-I35</f>
        <v>0</v>
      </c>
    </row>
    <row r="36" spans="2:10" ht="20.25" customHeight="1" thickBot="1" x14ac:dyDescent="0.25">
      <c r="B36" s="1504"/>
      <c r="C36" s="1515"/>
      <c r="D36" s="500"/>
      <c r="E36" s="531">
        <f>E35/D35</f>
        <v>1</v>
      </c>
      <c r="F36" s="532">
        <f>F35/D35</f>
        <v>0</v>
      </c>
      <c r="G36" s="533">
        <f>G35/D35</f>
        <v>0</v>
      </c>
      <c r="I36" s="45">
        <f t="shared" si="0"/>
        <v>1</v>
      </c>
      <c r="J36" s="360">
        <f t="shared" ref="J36" si="24">1-I36</f>
        <v>0</v>
      </c>
    </row>
    <row r="37" spans="2:10" ht="20.25" customHeight="1" thickTop="1" x14ac:dyDescent="0.2">
      <c r="B37" s="1504"/>
      <c r="C37" s="5" t="s">
        <v>197</v>
      </c>
      <c r="D37" s="309">
        <f>D27+D29+D31+D33</f>
        <v>291</v>
      </c>
      <c r="E37" s="86">
        <f>E27+E29+E31+E33</f>
        <v>284</v>
      </c>
      <c r="F37" s="86">
        <f>F27+F29+F31+F33</f>
        <v>4</v>
      </c>
      <c r="G37" s="249">
        <f>G27+G29+G31+G33</f>
        <v>3</v>
      </c>
      <c r="I37" s="1">
        <f t="shared" si="0"/>
        <v>291</v>
      </c>
      <c r="J37" s="360">
        <f t="shared" ref="J37" si="25">D37-I37</f>
        <v>0</v>
      </c>
    </row>
    <row r="38" spans="2:10" ht="20.25" customHeight="1" x14ac:dyDescent="0.2">
      <c r="B38" s="1504"/>
      <c r="C38" s="6" t="s">
        <v>198</v>
      </c>
      <c r="D38" s="503"/>
      <c r="E38" s="535">
        <f>E37/D37</f>
        <v>0.97594501718213056</v>
      </c>
      <c r="F38" s="536">
        <f>F37/D37</f>
        <v>1.3745704467353952E-2</v>
      </c>
      <c r="G38" s="537">
        <f>G37/D37</f>
        <v>1.0309278350515464E-2</v>
      </c>
      <c r="I38" s="45">
        <f t="shared" si="0"/>
        <v>0.99999999999999989</v>
      </c>
      <c r="J38" s="360">
        <f t="shared" ref="J38" si="26">1-I38</f>
        <v>0</v>
      </c>
    </row>
    <row r="39" spans="2:10" ht="20.25" customHeight="1" x14ac:dyDescent="0.2">
      <c r="B39" s="1504"/>
      <c r="C39" s="5" t="s">
        <v>197</v>
      </c>
      <c r="D39" s="310">
        <f>D29+D31+D33+D35</f>
        <v>150</v>
      </c>
      <c r="E39" s="86">
        <f>E29+E31+E33+E35</f>
        <v>147</v>
      </c>
      <c r="F39" s="86">
        <f>F29+F31+F33+F35</f>
        <v>0</v>
      </c>
      <c r="G39" s="249">
        <f>G29+G31+G33+G35</f>
        <v>3</v>
      </c>
      <c r="I39" s="1">
        <f t="shared" si="0"/>
        <v>150</v>
      </c>
      <c r="J39" s="360">
        <f>D39-I39</f>
        <v>0</v>
      </c>
    </row>
    <row r="40" spans="2:10" ht="20.25" customHeight="1" thickBot="1" x14ac:dyDescent="0.25">
      <c r="B40" s="1510"/>
      <c r="C40" s="6" t="s">
        <v>199</v>
      </c>
      <c r="D40" s="503"/>
      <c r="E40" s="538">
        <f>E39/D39</f>
        <v>0.98</v>
      </c>
      <c r="F40" s="539">
        <f>F39/D39</f>
        <v>0</v>
      </c>
      <c r="G40" s="540">
        <f>G39/D39</f>
        <v>0.02</v>
      </c>
      <c r="I40" s="45">
        <f t="shared" si="0"/>
        <v>1</v>
      </c>
      <c r="J40" s="360">
        <f>1-I40</f>
        <v>0</v>
      </c>
    </row>
    <row r="41" spans="2:10" ht="20.25" customHeight="1" x14ac:dyDescent="0.2">
      <c r="C41" s="15"/>
      <c r="D41" s="16"/>
      <c r="E41" s="24"/>
      <c r="F41" s="24"/>
      <c r="G41" s="24"/>
    </row>
    <row r="43" spans="2:10" x14ac:dyDescent="0.2">
      <c r="B43" s="363" t="s">
        <v>321</v>
      </c>
      <c r="D43" s="1">
        <f>D25+D27+D29+D31+D33+D35</f>
        <v>427</v>
      </c>
      <c r="E43" s="1">
        <f t="shared" ref="E43:G43" si="27">E25+E27+E29+E31+E33+E35</f>
        <v>400</v>
      </c>
      <c r="F43" s="1">
        <f t="shared" si="27"/>
        <v>20</v>
      </c>
      <c r="G43" s="1">
        <f t="shared" si="27"/>
        <v>7</v>
      </c>
    </row>
    <row r="44" spans="2:10" s="45" customFormat="1" x14ac:dyDescent="0.2">
      <c r="B44" s="45" t="s">
        <v>329</v>
      </c>
      <c r="E44" s="94">
        <f>E43/D43</f>
        <v>0.93676814988290402</v>
      </c>
      <c r="F44" s="94">
        <f>F43/D43</f>
        <v>4.6838407494145202E-2</v>
      </c>
      <c r="G44" s="94">
        <f>G43/D43</f>
        <v>1.6393442622950821E-2</v>
      </c>
      <c r="J44" s="357"/>
    </row>
    <row r="45" spans="2:10" s="45" customFormat="1" x14ac:dyDescent="0.2">
      <c r="E45" s="94"/>
      <c r="F45" s="94"/>
      <c r="G45" s="94"/>
      <c r="J45" s="357"/>
    </row>
    <row r="46" spans="2:10" s="361" customFormat="1" x14ac:dyDescent="0.2">
      <c r="B46" s="361" t="s">
        <v>238</v>
      </c>
      <c r="D46" s="361">
        <f>D37+D35+D25</f>
        <v>427</v>
      </c>
      <c r="E46" s="361">
        <f t="shared" ref="E46:G46" si="28">E37+E35+E25</f>
        <v>400</v>
      </c>
      <c r="F46" s="361">
        <f t="shared" si="28"/>
        <v>20</v>
      </c>
      <c r="G46" s="361">
        <f t="shared" si="28"/>
        <v>7</v>
      </c>
    </row>
    <row r="47" spans="2:10" s="361" customFormat="1" x14ac:dyDescent="0.2">
      <c r="D47" s="361">
        <f>D39+D27+D25</f>
        <v>427</v>
      </c>
      <c r="E47" s="361">
        <f t="shared" ref="E47:G47" si="29">E39+E27+E25</f>
        <v>400</v>
      </c>
      <c r="F47" s="361">
        <f t="shared" si="29"/>
        <v>20</v>
      </c>
      <c r="G47" s="361">
        <f t="shared" si="29"/>
        <v>7</v>
      </c>
    </row>
    <row r="49" spans="2:7" s="357" customFormat="1" x14ac:dyDescent="0.2">
      <c r="B49" s="360" t="s">
        <v>239</v>
      </c>
      <c r="C49" s="360"/>
      <c r="D49" s="360">
        <f>D11-D43</f>
        <v>0</v>
      </c>
      <c r="E49" s="360">
        <f>E11-E43</f>
        <v>0</v>
      </c>
      <c r="F49" s="360">
        <f>F11-F43</f>
        <v>0</v>
      </c>
      <c r="G49" s="360">
        <f>G11-G43</f>
        <v>0</v>
      </c>
    </row>
    <row r="50" spans="2:7" s="357" customFormat="1" x14ac:dyDescent="0.2">
      <c r="B50" s="360"/>
      <c r="C50" s="360"/>
      <c r="D50" s="360"/>
      <c r="E50" s="360">
        <f>E12-E44</f>
        <v>0</v>
      </c>
      <c r="F50" s="360">
        <f>F12-F44</f>
        <v>0</v>
      </c>
      <c r="G50" s="360">
        <f>G12-G44</f>
        <v>0</v>
      </c>
    </row>
    <row r="51" spans="2:7" x14ac:dyDescent="0.2">
      <c r="B51" s="19"/>
      <c r="C51" s="19"/>
      <c r="D51" s="19"/>
      <c r="E51" s="377"/>
      <c r="F51" s="377"/>
      <c r="G51" s="377"/>
    </row>
    <row r="52" spans="2:7" x14ac:dyDescent="0.2">
      <c r="B52" s="19"/>
      <c r="C52" s="19"/>
      <c r="D52" s="360">
        <f>D46-D43</f>
        <v>0</v>
      </c>
      <c r="E52" s="360">
        <f t="shared" ref="E52:G52" si="30">E46-E43</f>
        <v>0</v>
      </c>
      <c r="F52" s="360">
        <f t="shared" si="30"/>
        <v>0</v>
      </c>
      <c r="G52" s="360">
        <f t="shared" si="30"/>
        <v>0</v>
      </c>
    </row>
    <row r="53" spans="2:7" x14ac:dyDescent="0.2">
      <c r="B53" s="19"/>
      <c r="C53" s="19"/>
      <c r="D53" s="360">
        <f>D47-D43</f>
        <v>0</v>
      </c>
      <c r="E53" s="360">
        <f t="shared" ref="E53:G53" si="31">E47-E43</f>
        <v>0</v>
      </c>
      <c r="F53" s="360">
        <f t="shared" si="31"/>
        <v>0</v>
      </c>
      <c r="G53" s="360">
        <f t="shared" si="31"/>
        <v>0</v>
      </c>
    </row>
  </sheetData>
  <mergeCells count="19">
    <mergeCell ref="G8:G10"/>
    <mergeCell ref="B11:C12"/>
    <mergeCell ref="C13:C14"/>
    <mergeCell ref="B13:B24"/>
    <mergeCell ref="C17:C18"/>
    <mergeCell ref="C15:C16"/>
    <mergeCell ref="C19:C20"/>
    <mergeCell ref="C21:C22"/>
    <mergeCell ref="D8:D10"/>
    <mergeCell ref="F8:F10"/>
    <mergeCell ref="E8:E10"/>
    <mergeCell ref="C23:C24"/>
    <mergeCell ref="C25:C26"/>
    <mergeCell ref="B25:B40"/>
    <mergeCell ref="C31:C32"/>
    <mergeCell ref="C33:C34"/>
    <mergeCell ref="C27:C28"/>
    <mergeCell ref="C35:C36"/>
    <mergeCell ref="C29:C30"/>
  </mergeCells>
  <phoneticPr fontId="2"/>
  <printOptions horizontalCentered="1"/>
  <pageMargins left="0.82677165354330717" right="0.43307086614173229" top="0.59055118110236227" bottom="0.35433070866141736" header="0.19685039370078741" footer="0.19685039370078741"/>
  <pageSetup paperSize="9" firstPageNumber="2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00B0F0"/>
  </sheetPr>
  <dimension ref="B1:O50"/>
  <sheetViews>
    <sheetView view="pageBreakPreview" zoomScaleNormal="100" zoomScaleSheetLayoutView="100" workbookViewId="0">
      <selection activeCell="C26" sqref="C26:C27"/>
    </sheetView>
  </sheetViews>
  <sheetFormatPr defaultColWidth="9" defaultRowHeight="13.2" x14ac:dyDescent="0.2"/>
  <cols>
    <col min="1" max="1" width="9" style="1"/>
    <col min="2" max="2" width="4.6640625" style="1" customWidth="1"/>
    <col min="3" max="3" width="15.6640625" style="1" customWidth="1"/>
    <col min="4" max="9" width="8.6640625" style="1" customWidth="1"/>
    <col min="10" max="10" width="9.33203125" style="1" customWidth="1"/>
    <col min="11" max="12" width="8.6640625" style="1" customWidth="1"/>
    <col min="13" max="14" width="9" style="1"/>
    <col min="15" max="15" width="9" style="365"/>
    <col min="16" max="16384" width="9" style="1"/>
  </cols>
  <sheetData>
    <row r="1" spans="2:15" ht="14.4" x14ac:dyDescent="0.2">
      <c r="B1" s="26" t="s">
        <v>330</v>
      </c>
    </row>
    <row r="3" spans="2:15" x14ac:dyDescent="0.2">
      <c r="H3" s="43" t="s">
        <v>167</v>
      </c>
    </row>
    <row r="4" spans="2:15" x14ac:dyDescent="0.2">
      <c r="H4" s="43" t="s">
        <v>331</v>
      </c>
    </row>
    <row r="5" spans="2:15" x14ac:dyDescent="0.2">
      <c r="H5" s="43"/>
    </row>
    <row r="6" spans="2:15" ht="13.8" thickBot="1" x14ac:dyDescent="0.25">
      <c r="B6" s="1" t="s">
        <v>306</v>
      </c>
      <c r="K6" s="2"/>
      <c r="L6" s="2" t="s">
        <v>170</v>
      </c>
    </row>
    <row r="7" spans="2:15" ht="13.5" customHeight="1" x14ac:dyDescent="0.2">
      <c r="B7" s="1619"/>
      <c r="C7" s="1619"/>
      <c r="D7" s="1641" t="s">
        <v>332</v>
      </c>
      <c r="E7" s="1661" t="s">
        <v>333</v>
      </c>
      <c r="F7" s="1658" t="s">
        <v>334</v>
      </c>
      <c r="G7" s="1659" t="s">
        <v>335</v>
      </c>
      <c r="H7" s="135"/>
      <c r="I7" s="316"/>
      <c r="J7" s="1658" t="s">
        <v>336</v>
      </c>
      <c r="K7" s="1658" t="s">
        <v>337</v>
      </c>
      <c r="L7" s="1656" t="s">
        <v>326</v>
      </c>
    </row>
    <row r="8" spans="2:15" ht="96.75" customHeight="1" x14ac:dyDescent="0.2">
      <c r="B8" s="1619"/>
      <c r="C8" s="1619"/>
      <c r="D8" s="1641"/>
      <c r="E8" s="1662"/>
      <c r="F8" s="1645"/>
      <c r="G8" s="1660"/>
      <c r="H8" s="10" t="s">
        <v>338</v>
      </c>
      <c r="I8" s="10" t="s">
        <v>339</v>
      </c>
      <c r="J8" s="1645"/>
      <c r="K8" s="1645"/>
      <c r="L8" s="1657"/>
      <c r="N8" s="1" t="s">
        <v>327</v>
      </c>
      <c r="O8" s="371" t="s">
        <v>328</v>
      </c>
    </row>
    <row r="9" spans="2:15" ht="21.75" customHeight="1" x14ac:dyDescent="0.2">
      <c r="B9" s="1500" t="s">
        <v>182</v>
      </c>
      <c r="C9" s="1642"/>
      <c r="D9" s="498">
        <v>427</v>
      </c>
      <c r="E9" s="542">
        <f t="shared" ref="E9:L9" si="0">E11+E13+E15+E17+E19+E21</f>
        <v>12</v>
      </c>
      <c r="F9" s="543">
        <f t="shared" si="0"/>
        <v>15</v>
      </c>
      <c r="G9" s="543">
        <f>G11+G13+G15+G17+G19+G21</f>
        <v>350</v>
      </c>
      <c r="H9" s="543">
        <f t="shared" si="0"/>
        <v>146</v>
      </c>
      <c r="I9" s="541">
        <f t="shared" si="0"/>
        <v>204</v>
      </c>
      <c r="J9" s="543">
        <f t="shared" si="0"/>
        <v>4</v>
      </c>
      <c r="K9" s="543">
        <f t="shared" si="0"/>
        <v>17</v>
      </c>
      <c r="L9" s="544">
        <f t="shared" si="0"/>
        <v>29</v>
      </c>
      <c r="N9" s="7">
        <f>SUM(E9:G9,J9:L9)</f>
        <v>427</v>
      </c>
      <c r="O9" s="371">
        <f>D9-N9</f>
        <v>0</v>
      </c>
    </row>
    <row r="10" spans="2:15" ht="21.75" customHeight="1" thickBot="1" x14ac:dyDescent="0.25">
      <c r="B10" s="1501"/>
      <c r="C10" s="1643"/>
      <c r="D10" s="499"/>
      <c r="E10" s="314">
        <f>E9/D9</f>
        <v>2.8103044496487119E-2</v>
      </c>
      <c r="F10" s="315">
        <f>F9/D9</f>
        <v>3.5128805620608897E-2</v>
      </c>
      <c r="G10" s="545">
        <f>G9/D9</f>
        <v>0.81967213114754101</v>
      </c>
      <c r="H10" s="315">
        <f>H9/D9</f>
        <v>0.34192037470725994</v>
      </c>
      <c r="I10" s="546">
        <f>I9/D9</f>
        <v>0.47775175644028101</v>
      </c>
      <c r="J10" s="545">
        <f>J9/D9</f>
        <v>9.3676814988290398E-3</v>
      </c>
      <c r="K10" s="547">
        <f>K9/D9</f>
        <v>3.9812646370023422E-2</v>
      </c>
      <c r="L10" s="548">
        <f>L9/D9</f>
        <v>6.7915690866510545E-2</v>
      </c>
      <c r="N10" s="45">
        <f>SUM(E10:G10,J10:L10)</f>
        <v>1</v>
      </c>
      <c r="O10" s="371">
        <f>1-N10</f>
        <v>0</v>
      </c>
    </row>
    <row r="11" spans="2:15" ht="21.75" customHeight="1" thickTop="1" x14ac:dyDescent="0.2">
      <c r="B11" s="1503" t="s">
        <v>274</v>
      </c>
      <c r="C11" s="1644" t="s">
        <v>184</v>
      </c>
      <c r="D11" s="487">
        <v>49</v>
      </c>
      <c r="E11" s="550">
        <v>2</v>
      </c>
      <c r="F11" s="551">
        <v>1</v>
      </c>
      <c r="G11" s="74">
        <f>H11+I11</f>
        <v>38</v>
      </c>
      <c r="H11" s="551">
        <v>6</v>
      </c>
      <c r="I11" s="76">
        <v>32</v>
      </c>
      <c r="J11" s="74">
        <v>0</v>
      </c>
      <c r="K11" s="552">
        <v>5</v>
      </c>
      <c r="L11" s="347">
        <v>3</v>
      </c>
      <c r="N11" s="7">
        <f t="shared" ref="N11:N38" si="1">SUM(E11:G11,J11:L11)</f>
        <v>49</v>
      </c>
      <c r="O11" s="371">
        <f t="shared" ref="O11" si="2">D11-N11</f>
        <v>0</v>
      </c>
    </row>
    <row r="12" spans="2:15" ht="21.75" customHeight="1" x14ac:dyDescent="0.2">
      <c r="B12" s="1504"/>
      <c r="C12" s="1587"/>
      <c r="D12" s="500"/>
      <c r="E12" s="314">
        <f>E11/D11</f>
        <v>4.0816326530612242E-2</v>
      </c>
      <c r="F12" s="315">
        <f>F11/D11</f>
        <v>2.0408163265306121E-2</v>
      </c>
      <c r="G12" s="545">
        <f>G11/D11</f>
        <v>0.77551020408163263</v>
      </c>
      <c r="H12" s="315">
        <f>H11/D11</f>
        <v>0.12244897959183673</v>
      </c>
      <c r="I12" s="546">
        <f>I11/D11</f>
        <v>0.65306122448979587</v>
      </c>
      <c r="J12" s="545">
        <f>J11/D11</f>
        <v>0</v>
      </c>
      <c r="K12" s="547">
        <f>K11/D11</f>
        <v>0.10204081632653061</v>
      </c>
      <c r="L12" s="548">
        <f>L11/D11</f>
        <v>6.1224489795918366E-2</v>
      </c>
      <c r="N12" s="45">
        <f t="shared" si="1"/>
        <v>0.99999999999999989</v>
      </c>
      <c r="O12" s="371">
        <f t="shared" ref="O12" si="3">1-N12</f>
        <v>0</v>
      </c>
    </row>
    <row r="13" spans="2:15" ht="21.75" customHeight="1" x14ac:dyDescent="0.2">
      <c r="B13" s="1504"/>
      <c r="C13" s="1513" t="s">
        <v>185</v>
      </c>
      <c r="D13" s="480">
        <v>87</v>
      </c>
      <c r="E13" s="542">
        <v>1</v>
      </c>
      <c r="F13" s="553">
        <v>1</v>
      </c>
      <c r="G13" s="9">
        <f>H13+I13</f>
        <v>82</v>
      </c>
      <c r="H13" s="9">
        <v>32</v>
      </c>
      <c r="I13" s="8">
        <v>50</v>
      </c>
      <c r="J13" s="9">
        <v>0</v>
      </c>
      <c r="K13" s="4">
        <v>1</v>
      </c>
      <c r="L13" s="348">
        <v>2</v>
      </c>
      <c r="N13" s="7">
        <f>SUM(E13:G13,J13:L13)</f>
        <v>87</v>
      </c>
      <c r="O13" s="371">
        <f>D13-N13</f>
        <v>0</v>
      </c>
    </row>
    <row r="14" spans="2:15" ht="21.75" customHeight="1" x14ac:dyDescent="0.2">
      <c r="B14" s="1504"/>
      <c r="C14" s="1513"/>
      <c r="D14" s="503"/>
      <c r="E14" s="314">
        <f>E13/D13</f>
        <v>1.1494252873563218E-2</v>
      </c>
      <c r="F14" s="315">
        <f>F13/D13</f>
        <v>1.1494252873563218E-2</v>
      </c>
      <c r="G14" s="545">
        <f>G13/D13</f>
        <v>0.94252873563218387</v>
      </c>
      <c r="H14" s="315">
        <f>H13/D13</f>
        <v>0.36781609195402298</v>
      </c>
      <c r="I14" s="546">
        <f>I13/D13</f>
        <v>0.57471264367816088</v>
      </c>
      <c r="J14" s="545">
        <f>J13/D13</f>
        <v>0</v>
      </c>
      <c r="K14" s="547">
        <f>K13/D13</f>
        <v>1.1494252873563218E-2</v>
      </c>
      <c r="L14" s="548">
        <f>L13/D13</f>
        <v>2.2988505747126436E-2</v>
      </c>
      <c r="N14" s="45">
        <f t="shared" si="1"/>
        <v>0.99999999999999989</v>
      </c>
      <c r="O14" s="371">
        <f t="shared" ref="O14" si="4">1-N14</f>
        <v>0</v>
      </c>
    </row>
    <row r="15" spans="2:15" ht="21.75" customHeight="1" x14ac:dyDescent="0.2">
      <c r="B15" s="1504"/>
      <c r="C15" s="1591" t="s">
        <v>277</v>
      </c>
      <c r="D15" s="480">
        <v>25</v>
      </c>
      <c r="E15" s="542">
        <v>1</v>
      </c>
      <c r="F15" s="553">
        <v>0</v>
      </c>
      <c r="G15" s="9">
        <f>H15+I15</f>
        <v>22</v>
      </c>
      <c r="H15" s="9">
        <v>8</v>
      </c>
      <c r="I15" s="8">
        <v>14</v>
      </c>
      <c r="J15" s="9">
        <v>2</v>
      </c>
      <c r="K15" s="4">
        <v>0</v>
      </c>
      <c r="L15" s="348">
        <v>0</v>
      </c>
      <c r="N15" s="7">
        <f t="shared" si="1"/>
        <v>25</v>
      </c>
      <c r="O15" s="371">
        <f t="shared" ref="O15" si="5">D15-N15</f>
        <v>0</v>
      </c>
    </row>
    <row r="16" spans="2:15" ht="21.75" customHeight="1" x14ac:dyDescent="0.2">
      <c r="B16" s="1504"/>
      <c r="C16" s="1551"/>
      <c r="D16" s="503"/>
      <c r="E16" s="314">
        <f>E15/D15</f>
        <v>0.04</v>
      </c>
      <c r="F16" s="315">
        <f>F15/D15</f>
        <v>0</v>
      </c>
      <c r="G16" s="545">
        <f>G15/D15</f>
        <v>0.88</v>
      </c>
      <c r="H16" s="315">
        <f>H15/D15</f>
        <v>0.32</v>
      </c>
      <c r="I16" s="546">
        <f>I15/D15</f>
        <v>0.56000000000000005</v>
      </c>
      <c r="J16" s="545">
        <f>J15/D15</f>
        <v>0.08</v>
      </c>
      <c r="K16" s="547">
        <f>K15/D15</f>
        <v>0</v>
      </c>
      <c r="L16" s="548">
        <f>L15/D15</f>
        <v>0</v>
      </c>
      <c r="N16" s="45">
        <f t="shared" si="1"/>
        <v>1</v>
      </c>
      <c r="O16" s="371">
        <f t="shared" ref="O16" si="6">1-N16</f>
        <v>0</v>
      </c>
    </row>
    <row r="17" spans="2:15" ht="21.75" customHeight="1" x14ac:dyDescent="0.2">
      <c r="B17" s="1504"/>
      <c r="C17" s="1645" t="s">
        <v>340</v>
      </c>
      <c r="D17" s="480">
        <v>82</v>
      </c>
      <c r="E17" s="542">
        <v>2</v>
      </c>
      <c r="F17" s="553">
        <v>5</v>
      </c>
      <c r="G17" s="9">
        <f>H17+I17</f>
        <v>62</v>
      </c>
      <c r="H17" s="553">
        <v>25</v>
      </c>
      <c r="I17" s="9">
        <v>37</v>
      </c>
      <c r="J17" s="4">
        <v>1</v>
      </c>
      <c r="K17" s="4">
        <v>4</v>
      </c>
      <c r="L17" s="348">
        <v>8</v>
      </c>
      <c r="N17" s="7">
        <f t="shared" si="1"/>
        <v>82</v>
      </c>
      <c r="O17" s="371">
        <f t="shared" ref="O17" si="7">D17-N17</f>
        <v>0</v>
      </c>
    </row>
    <row r="18" spans="2:15" ht="21.75" customHeight="1" x14ac:dyDescent="0.2">
      <c r="B18" s="1504"/>
      <c r="C18" s="1645"/>
      <c r="D18" s="503"/>
      <c r="E18" s="314">
        <f>E17/D17</f>
        <v>2.4390243902439025E-2</v>
      </c>
      <c r="F18" s="315">
        <f>F17/D17</f>
        <v>6.097560975609756E-2</v>
      </c>
      <c r="G18" s="545">
        <f>G17/D17</f>
        <v>0.75609756097560976</v>
      </c>
      <c r="H18" s="315">
        <f>H17/D17</f>
        <v>0.3048780487804878</v>
      </c>
      <c r="I18" s="546">
        <f>I17/D17</f>
        <v>0.45121951219512196</v>
      </c>
      <c r="J18" s="545">
        <f>J17/D17</f>
        <v>1.2195121951219513E-2</v>
      </c>
      <c r="K18" s="547">
        <f>K17/D17</f>
        <v>4.878048780487805E-2</v>
      </c>
      <c r="L18" s="548">
        <f>L17/D17</f>
        <v>9.7560975609756101E-2</v>
      </c>
      <c r="N18" s="45">
        <f t="shared" si="1"/>
        <v>1</v>
      </c>
      <c r="O18" s="371">
        <f t="shared" ref="O18" si="8">1-N18</f>
        <v>0</v>
      </c>
    </row>
    <row r="19" spans="2:15" ht="21.75" customHeight="1" x14ac:dyDescent="0.2">
      <c r="B19" s="1504"/>
      <c r="C19" s="1513" t="s">
        <v>341</v>
      </c>
      <c r="D19" s="480">
        <v>8</v>
      </c>
      <c r="E19" s="542">
        <v>0</v>
      </c>
      <c r="F19" s="553">
        <v>0</v>
      </c>
      <c r="G19" s="9">
        <f>H19+I19</f>
        <v>8</v>
      </c>
      <c r="H19" s="9">
        <v>8</v>
      </c>
      <c r="I19" s="9">
        <v>0</v>
      </c>
      <c r="J19" s="4">
        <v>0</v>
      </c>
      <c r="K19" s="4">
        <v>0</v>
      </c>
      <c r="L19" s="348">
        <v>0</v>
      </c>
      <c r="N19" s="7">
        <f t="shared" si="1"/>
        <v>8</v>
      </c>
      <c r="O19" s="371">
        <f t="shared" ref="O19" si="9">D19-N19</f>
        <v>0</v>
      </c>
    </row>
    <row r="20" spans="2:15" ht="21.75" customHeight="1" x14ac:dyDescent="0.2">
      <c r="B20" s="1504"/>
      <c r="C20" s="1513"/>
      <c r="D20" s="503"/>
      <c r="E20" s="161">
        <f>E19/D19</f>
        <v>0</v>
      </c>
      <c r="F20" s="554">
        <f>F19/D19</f>
        <v>0</v>
      </c>
      <c r="G20" s="555">
        <f>G19/D19</f>
        <v>1</v>
      </c>
      <c r="H20" s="554">
        <f>H19/D19</f>
        <v>1</v>
      </c>
      <c r="I20" s="556">
        <f>I19/D19</f>
        <v>0</v>
      </c>
      <c r="J20" s="555">
        <f>J19/D19</f>
        <v>0</v>
      </c>
      <c r="K20" s="557">
        <f>K19/D19</f>
        <v>0</v>
      </c>
      <c r="L20" s="558">
        <f>L19/D19</f>
        <v>0</v>
      </c>
      <c r="N20" s="45">
        <f t="shared" si="1"/>
        <v>1</v>
      </c>
      <c r="O20" s="371">
        <f t="shared" ref="O20" si="10">1-N20</f>
        <v>0</v>
      </c>
    </row>
    <row r="21" spans="2:15" ht="21.75" customHeight="1" x14ac:dyDescent="0.2">
      <c r="B21" s="1504"/>
      <c r="C21" s="1514" t="s">
        <v>189</v>
      </c>
      <c r="D21" s="480">
        <v>176</v>
      </c>
      <c r="E21" s="560">
        <v>6</v>
      </c>
      <c r="F21" s="1">
        <v>8</v>
      </c>
      <c r="G21" s="35">
        <f>H21+I21</f>
        <v>138</v>
      </c>
      <c r="H21" s="35">
        <v>67</v>
      </c>
      <c r="I21" s="35">
        <v>71</v>
      </c>
      <c r="J21" s="11">
        <v>1</v>
      </c>
      <c r="K21" s="11">
        <v>7</v>
      </c>
      <c r="L21" s="561">
        <v>16</v>
      </c>
      <c r="N21" s="7">
        <f t="shared" si="1"/>
        <v>176</v>
      </c>
      <c r="O21" s="371">
        <f t="shared" ref="O21" si="11">D21-N21</f>
        <v>0</v>
      </c>
    </row>
    <row r="22" spans="2:15" ht="21.75" customHeight="1" thickBot="1" x14ac:dyDescent="0.25">
      <c r="B22" s="1505"/>
      <c r="C22" s="1638"/>
      <c r="D22" s="500"/>
      <c r="E22" s="166">
        <f>E21/D21</f>
        <v>3.4090909090909088E-2</v>
      </c>
      <c r="F22" s="562">
        <f>F21/D21</f>
        <v>4.5454545454545456E-2</v>
      </c>
      <c r="G22" s="563">
        <f>G21/D21</f>
        <v>0.78409090909090906</v>
      </c>
      <c r="H22" s="562">
        <f>H21/D21</f>
        <v>0.38068181818181818</v>
      </c>
      <c r="I22" s="564">
        <f>I21/D21</f>
        <v>0.40340909090909088</v>
      </c>
      <c r="J22" s="563">
        <f>J21/D21</f>
        <v>5.681818181818182E-3</v>
      </c>
      <c r="K22" s="565">
        <f>K21/D21</f>
        <v>3.9772727272727272E-2</v>
      </c>
      <c r="L22" s="566">
        <f>L21/D21</f>
        <v>9.0909090909090912E-2</v>
      </c>
      <c r="N22" s="45">
        <f t="shared" si="1"/>
        <v>1</v>
      </c>
      <c r="O22" s="371">
        <f t="shared" ref="O22" si="12">1-N22</f>
        <v>0</v>
      </c>
    </row>
    <row r="23" spans="2:15" ht="21.75" customHeight="1" thickTop="1" x14ac:dyDescent="0.2">
      <c r="B23" s="1503" t="s">
        <v>312</v>
      </c>
      <c r="C23" s="1511" t="s">
        <v>191</v>
      </c>
      <c r="D23" s="487">
        <v>106</v>
      </c>
      <c r="E23" s="550">
        <v>8</v>
      </c>
      <c r="F23" s="551">
        <v>5</v>
      </c>
      <c r="G23" s="74">
        <f>H23+I23</f>
        <v>71</v>
      </c>
      <c r="H23" s="551">
        <v>32</v>
      </c>
      <c r="I23" s="74">
        <v>39</v>
      </c>
      <c r="J23" s="552">
        <v>2</v>
      </c>
      <c r="K23" s="552">
        <v>4</v>
      </c>
      <c r="L23" s="347">
        <v>16</v>
      </c>
      <c r="N23" s="7">
        <f t="shared" si="1"/>
        <v>106</v>
      </c>
      <c r="O23" s="371">
        <f t="shared" ref="O23" si="13">D23-N23</f>
        <v>0</v>
      </c>
    </row>
    <row r="24" spans="2:15" ht="21.75" customHeight="1" x14ac:dyDescent="0.2">
      <c r="B24" s="1504"/>
      <c r="C24" s="1512"/>
      <c r="D24" s="503"/>
      <c r="E24" s="314">
        <f>E23/D23</f>
        <v>7.5471698113207544E-2</v>
      </c>
      <c r="F24" s="315">
        <f>F23/D23</f>
        <v>4.716981132075472E-2</v>
      </c>
      <c r="G24" s="545">
        <f>G23/D23</f>
        <v>0.66981132075471694</v>
      </c>
      <c r="H24" s="315">
        <f>H23/D23</f>
        <v>0.30188679245283018</v>
      </c>
      <c r="I24" s="546">
        <f>I23/D23</f>
        <v>0.36792452830188677</v>
      </c>
      <c r="J24" s="545">
        <f>J23/D23</f>
        <v>1.8867924528301886E-2</v>
      </c>
      <c r="K24" s="547">
        <f>K23/D23</f>
        <v>3.7735849056603772E-2</v>
      </c>
      <c r="L24" s="548">
        <f>L23/D23</f>
        <v>0.15094339622641509</v>
      </c>
      <c r="N24" s="45">
        <f t="shared" si="1"/>
        <v>0.99999999999999989</v>
      </c>
      <c r="O24" s="371">
        <f t="shared" ref="O24" si="14">1-N24</f>
        <v>0</v>
      </c>
    </row>
    <row r="25" spans="2:15" ht="21.75" customHeight="1" x14ac:dyDescent="0.2">
      <c r="B25" s="1504"/>
      <c r="C25" s="1513" t="s">
        <v>192</v>
      </c>
      <c r="D25" s="491">
        <v>171</v>
      </c>
      <c r="E25" s="542">
        <v>3</v>
      </c>
      <c r="F25" s="553">
        <v>6</v>
      </c>
      <c r="G25" s="9">
        <f>H25+I25</f>
        <v>144</v>
      </c>
      <c r="H25" s="553">
        <v>53</v>
      </c>
      <c r="I25" s="9">
        <v>91</v>
      </c>
      <c r="J25" s="4">
        <v>1</v>
      </c>
      <c r="K25" s="4">
        <v>8</v>
      </c>
      <c r="L25" s="348">
        <v>9</v>
      </c>
      <c r="N25" s="7">
        <f t="shared" si="1"/>
        <v>171</v>
      </c>
      <c r="O25" s="371">
        <f t="shared" ref="O25" si="15">D25-N25</f>
        <v>0</v>
      </c>
    </row>
    <row r="26" spans="2:15" ht="21.75" customHeight="1" x14ac:dyDescent="0.2">
      <c r="B26" s="1504"/>
      <c r="C26" s="1513"/>
      <c r="D26" s="503"/>
      <c r="E26" s="314">
        <f>E25/D25</f>
        <v>1.7543859649122806E-2</v>
      </c>
      <c r="F26" s="315">
        <f>F25/D25</f>
        <v>3.5087719298245612E-2</v>
      </c>
      <c r="G26" s="545">
        <f>G25/D25</f>
        <v>0.84210526315789469</v>
      </c>
      <c r="H26" s="315">
        <f>H25/D25</f>
        <v>0.30994152046783624</v>
      </c>
      <c r="I26" s="546">
        <f>I25/D25</f>
        <v>0.53216374269005851</v>
      </c>
      <c r="J26" s="545">
        <f>J25/D25</f>
        <v>5.8479532163742687E-3</v>
      </c>
      <c r="K26" s="547">
        <f>K25/D25</f>
        <v>4.6783625730994149E-2</v>
      </c>
      <c r="L26" s="548">
        <f>L25/D25</f>
        <v>5.2631578947368418E-2</v>
      </c>
      <c r="N26" s="45">
        <f t="shared" si="1"/>
        <v>0.99999999999999978</v>
      </c>
      <c r="O26" s="371">
        <f t="shared" ref="O26" si="16">1-N26</f>
        <v>0</v>
      </c>
    </row>
    <row r="27" spans="2:15" ht="21.75" customHeight="1" x14ac:dyDescent="0.2">
      <c r="B27" s="1504"/>
      <c r="C27" s="1513" t="s">
        <v>193</v>
      </c>
      <c r="D27" s="500">
        <v>49</v>
      </c>
      <c r="E27" s="542">
        <v>0</v>
      </c>
      <c r="F27" s="553">
        <v>2</v>
      </c>
      <c r="G27" s="9">
        <f>H27+I27</f>
        <v>40</v>
      </c>
      <c r="H27" s="553">
        <v>17</v>
      </c>
      <c r="I27" s="9">
        <v>23</v>
      </c>
      <c r="J27" s="4">
        <v>0</v>
      </c>
      <c r="K27" s="4">
        <v>3</v>
      </c>
      <c r="L27" s="348">
        <v>4</v>
      </c>
      <c r="N27" s="7">
        <f t="shared" si="1"/>
        <v>49</v>
      </c>
      <c r="O27" s="371">
        <f t="shared" ref="O27" si="17">D27-N27</f>
        <v>0</v>
      </c>
    </row>
    <row r="28" spans="2:15" ht="21.75" customHeight="1" x14ac:dyDescent="0.2">
      <c r="B28" s="1504"/>
      <c r="C28" s="1513"/>
      <c r="D28" s="503"/>
      <c r="E28" s="314">
        <f>E27/D27</f>
        <v>0</v>
      </c>
      <c r="F28" s="315">
        <f>F27/D27</f>
        <v>4.0816326530612242E-2</v>
      </c>
      <c r="G28" s="545">
        <f>G27/D27</f>
        <v>0.81632653061224492</v>
      </c>
      <c r="H28" s="315">
        <f>H27/D27</f>
        <v>0.34693877551020408</v>
      </c>
      <c r="I28" s="546">
        <f>I27/D27</f>
        <v>0.46938775510204084</v>
      </c>
      <c r="J28" s="545">
        <f>J27/D27</f>
        <v>0</v>
      </c>
      <c r="K28" s="547">
        <f>K27/D27</f>
        <v>6.1224489795918366E-2</v>
      </c>
      <c r="L28" s="548">
        <f>L27/D27</f>
        <v>8.1632653061224483E-2</v>
      </c>
      <c r="N28" s="45">
        <f t="shared" si="1"/>
        <v>1</v>
      </c>
      <c r="O28" s="371">
        <f t="shared" ref="O28" si="18">1-N28</f>
        <v>0</v>
      </c>
    </row>
    <row r="29" spans="2:15" ht="21.75" customHeight="1" x14ac:dyDescent="0.2">
      <c r="B29" s="1504"/>
      <c r="C29" s="1513" t="s">
        <v>194</v>
      </c>
      <c r="D29" s="500">
        <v>38</v>
      </c>
      <c r="E29" s="542">
        <v>1</v>
      </c>
      <c r="F29" s="553">
        <v>2</v>
      </c>
      <c r="G29" s="9">
        <f>H29+I29</f>
        <v>33</v>
      </c>
      <c r="H29" s="9">
        <v>12</v>
      </c>
      <c r="I29" s="9">
        <v>21</v>
      </c>
      <c r="J29" s="4">
        <v>1</v>
      </c>
      <c r="K29" s="4">
        <v>1</v>
      </c>
      <c r="L29" s="348">
        <v>0</v>
      </c>
      <c r="N29" s="7">
        <f t="shared" si="1"/>
        <v>38</v>
      </c>
      <c r="O29" s="371">
        <f t="shared" ref="O29" si="19">D29-N29</f>
        <v>0</v>
      </c>
    </row>
    <row r="30" spans="2:15" ht="21.75" customHeight="1" x14ac:dyDescent="0.2">
      <c r="B30" s="1504"/>
      <c r="C30" s="1513"/>
      <c r="D30" s="503"/>
      <c r="E30" s="314">
        <f>E29/D29</f>
        <v>2.6315789473684209E-2</v>
      </c>
      <c r="F30" s="315">
        <f>F29/D29</f>
        <v>5.2631578947368418E-2</v>
      </c>
      <c r="G30" s="545">
        <f>G29/D29</f>
        <v>0.86842105263157898</v>
      </c>
      <c r="H30" s="315">
        <f>H29/D29</f>
        <v>0.31578947368421051</v>
      </c>
      <c r="I30" s="546">
        <f>I29/D29</f>
        <v>0.55263157894736847</v>
      </c>
      <c r="J30" s="545">
        <f>J29/D29</f>
        <v>2.6315789473684209E-2</v>
      </c>
      <c r="K30" s="547">
        <f>K29/D29</f>
        <v>2.6315789473684209E-2</v>
      </c>
      <c r="L30" s="548">
        <f>L29/D29</f>
        <v>0</v>
      </c>
      <c r="N30" s="45">
        <f t="shared" si="1"/>
        <v>1</v>
      </c>
      <c r="O30" s="371">
        <f t="shared" ref="O30" si="20">1-N30</f>
        <v>0</v>
      </c>
    </row>
    <row r="31" spans="2:15" ht="21.75" customHeight="1" x14ac:dyDescent="0.2">
      <c r="B31" s="1504"/>
      <c r="C31" s="1513" t="s">
        <v>195</v>
      </c>
      <c r="D31" s="500">
        <v>33</v>
      </c>
      <c r="E31" s="542">
        <v>0</v>
      </c>
      <c r="F31" s="553">
        <v>0</v>
      </c>
      <c r="G31" s="9">
        <f>H31+I31</f>
        <v>32</v>
      </c>
      <c r="H31" s="9">
        <v>11</v>
      </c>
      <c r="I31" s="9">
        <v>21</v>
      </c>
      <c r="J31" s="9">
        <v>0</v>
      </c>
      <c r="K31" s="9">
        <v>1</v>
      </c>
      <c r="L31" s="141">
        <v>0</v>
      </c>
      <c r="N31" s="7">
        <f t="shared" si="1"/>
        <v>33</v>
      </c>
      <c r="O31" s="371">
        <f t="shared" ref="O31" si="21">D31-N31</f>
        <v>0</v>
      </c>
    </row>
    <row r="32" spans="2:15" ht="21.75" customHeight="1" x14ac:dyDescent="0.2">
      <c r="B32" s="1504"/>
      <c r="C32" s="1513"/>
      <c r="D32" s="503"/>
      <c r="E32" s="314">
        <f>E31/D31</f>
        <v>0</v>
      </c>
      <c r="F32" s="315">
        <f>F31/D31</f>
        <v>0</v>
      </c>
      <c r="G32" s="545">
        <f>G31/D31</f>
        <v>0.96969696969696972</v>
      </c>
      <c r="H32" s="315">
        <f>H31/D31</f>
        <v>0.33333333333333331</v>
      </c>
      <c r="I32" s="546">
        <f>I31/D31</f>
        <v>0.63636363636363635</v>
      </c>
      <c r="J32" s="545">
        <f>J31/D31</f>
        <v>0</v>
      </c>
      <c r="K32" s="547">
        <f>K31/D31</f>
        <v>3.0303030303030304E-2</v>
      </c>
      <c r="L32" s="548">
        <f>L31/D31</f>
        <v>0</v>
      </c>
      <c r="N32" s="45">
        <f t="shared" si="1"/>
        <v>1</v>
      </c>
      <c r="O32" s="371">
        <f t="shared" ref="O32" si="22">1-N32</f>
        <v>0</v>
      </c>
    </row>
    <row r="33" spans="2:15" ht="21.75" customHeight="1" x14ac:dyDescent="0.2">
      <c r="B33" s="1504"/>
      <c r="C33" s="1513" t="s">
        <v>196</v>
      </c>
      <c r="D33" s="491">
        <v>30</v>
      </c>
      <c r="E33" s="542">
        <v>0</v>
      </c>
      <c r="F33" s="553">
        <v>0</v>
      </c>
      <c r="G33" s="9">
        <f>H33+I33</f>
        <v>30</v>
      </c>
      <c r="H33" s="9">
        <v>21</v>
      </c>
      <c r="I33" s="9">
        <v>9</v>
      </c>
      <c r="J33" s="9">
        <v>0</v>
      </c>
      <c r="K33" s="9">
        <v>0</v>
      </c>
      <c r="L33" s="141">
        <v>0</v>
      </c>
      <c r="N33" s="7">
        <f t="shared" si="1"/>
        <v>30</v>
      </c>
      <c r="O33" s="371">
        <f t="shared" ref="O33" si="23">D33-N33</f>
        <v>0</v>
      </c>
    </row>
    <row r="34" spans="2:15" ht="21.75" customHeight="1" thickBot="1" x14ac:dyDescent="0.25">
      <c r="B34" s="1504"/>
      <c r="C34" s="1514"/>
      <c r="D34" s="500"/>
      <c r="E34" s="314">
        <f>E33/D33</f>
        <v>0</v>
      </c>
      <c r="F34" s="315">
        <f>F33/D33</f>
        <v>0</v>
      </c>
      <c r="G34" s="545">
        <f>G33/D33</f>
        <v>1</v>
      </c>
      <c r="H34" s="315">
        <f>H33/D33</f>
        <v>0.7</v>
      </c>
      <c r="I34" s="545">
        <f>I33/D33</f>
        <v>0.3</v>
      </c>
      <c r="J34" s="547">
        <f>J33/D33</f>
        <v>0</v>
      </c>
      <c r="K34" s="547">
        <f>K33/D33</f>
        <v>0</v>
      </c>
      <c r="L34" s="548">
        <f>L33/D33</f>
        <v>0</v>
      </c>
      <c r="N34" s="45">
        <f t="shared" si="1"/>
        <v>1</v>
      </c>
      <c r="O34" s="371">
        <f t="shared" ref="O34" si="24">1-N34</f>
        <v>0</v>
      </c>
    </row>
    <row r="35" spans="2:15" ht="21.75" customHeight="1" thickTop="1" x14ac:dyDescent="0.2">
      <c r="B35" s="1504"/>
      <c r="C35" s="567" t="s">
        <v>197</v>
      </c>
      <c r="D35" s="309">
        <f>D25+D27+D29+D31</f>
        <v>291</v>
      </c>
      <c r="E35" s="569">
        <f t="shared" ref="E35:L35" si="25">E25+E27+E29+E31</f>
        <v>4</v>
      </c>
      <c r="F35" s="570">
        <f t="shared" si="25"/>
        <v>10</v>
      </c>
      <c r="G35" s="570">
        <f t="shared" si="25"/>
        <v>249</v>
      </c>
      <c r="H35" s="570">
        <f t="shared" si="25"/>
        <v>93</v>
      </c>
      <c r="I35" s="570">
        <f t="shared" si="25"/>
        <v>156</v>
      </c>
      <c r="J35" s="570">
        <f t="shared" si="25"/>
        <v>2</v>
      </c>
      <c r="K35" s="570">
        <f t="shared" si="25"/>
        <v>13</v>
      </c>
      <c r="L35" s="571">
        <f t="shared" si="25"/>
        <v>13</v>
      </c>
      <c r="N35" s="7">
        <f t="shared" si="1"/>
        <v>291</v>
      </c>
      <c r="O35" s="371">
        <f t="shared" ref="O35" si="26">D35-N35</f>
        <v>0</v>
      </c>
    </row>
    <row r="36" spans="2:15" ht="21.75" customHeight="1" x14ac:dyDescent="0.2">
      <c r="B36" s="1504"/>
      <c r="C36" s="42" t="s">
        <v>198</v>
      </c>
      <c r="D36" s="503"/>
      <c r="E36" s="314">
        <f>E35/D35</f>
        <v>1.3745704467353952E-2</v>
      </c>
      <c r="F36" s="315">
        <f>F35/D35</f>
        <v>3.4364261168384883E-2</v>
      </c>
      <c r="G36" s="545">
        <f>G35/D35</f>
        <v>0.85567010309278346</v>
      </c>
      <c r="H36" s="315">
        <f>H35/D35</f>
        <v>0.31958762886597936</v>
      </c>
      <c r="I36" s="546">
        <f>I35/D35</f>
        <v>0.53608247422680411</v>
      </c>
      <c r="J36" s="545">
        <f>J35/D35</f>
        <v>6.8728522336769758E-3</v>
      </c>
      <c r="K36" s="547">
        <f>K35/D35</f>
        <v>4.4673539518900345E-2</v>
      </c>
      <c r="L36" s="548">
        <f>L35/D35</f>
        <v>4.4673539518900345E-2</v>
      </c>
      <c r="N36" s="45">
        <f t="shared" si="1"/>
        <v>0.99999999999999989</v>
      </c>
      <c r="O36" s="371">
        <f t="shared" ref="O36" si="27">1-N36</f>
        <v>0</v>
      </c>
    </row>
    <row r="37" spans="2:15" ht="21.75" customHeight="1" x14ac:dyDescent="0.2">
      <c r="B37" s="1504"/>
      <c r="C37" s="44" t="s">
        <v>197</v>
      </c>
      <c r="D37" s="310">
        <f>D27+D29+D31+D33</f>
        <v>150</v>
      </c>
      <c r="E37" s="573">
        <f t="shared" ref="E37:L37" si="28">E29+E31+E33+E27</f>
        <v>1</v>
      </c>
      <c r="F37" s="574">
        <f t="shared" si="28"/>
        <v>4</v>
      </c>
      <c r="G37" s="575">
        <f t="shared" si="28"/>
        <v>135</v>
      </c>
      <c r="H37" s="574">
        <f t="shared" si="28"/>
        <v>61</v>
      </c>
      <c r="I37" s="575">
        <f t="shared" si="28"/>
        <v>74</v>
      </c>
      <c r="J37" s="575">
        <f t="shared" si="28"/>
        <v>1</v>
      </c>
      <c r="K37" s="575">
        <f t="shared" si="28"/>
        <v>5</v>
      </c>
      <c r="L37" s="576">
        <f t="shared" si="28"/>
        <v>4</v>
      </c>
      <c r="N37" s="7">
        <f t="shared" si="1"/>
        <v>150</v>
      </c>
      <c r="O37" s="371">
        <f t="shared" ref="O37" si="29">D37-N37</f>
        <v>0</v>
      </c>
    </row>
    <row r="38" spans="2:15" ht="21.75" customHeight="1" thickBot="1" x14ac:dyDescent="0.25">
      <c r="B38" s="1510"/>
      <c r="C38" s="6" t="s">
        <v>199</v>
      </c>
      <c r="D38" s="503"/>
      <c r="E38" s="317">
        <f>E37/D37</f>
        <v>6.6666666666666671E-3</v>
      </c>
      <c r="F38" s="577">
        <f>F37/D37</f>
        <v>2.6666666666666668E-2</v>
      </c>
      <c r="G38" s="578">
        <f>G37/D37</f>
        <v>0.9</v>
      </c>
      <c r="H38" s="577">
        <f>H37/D37</f>
        <v>0.40666666666666668</v>
      </c>
      <c r="I38" s="578">
        <f>I37/D37</f>
        <v>0.49333333333333335</v>
      </c>
      <c r="J38" s="579">
        <f>J37/D37</f>
        <v>6.6666666666666671E-3</v>
      </c>
      <c r="K38" s="579">
        <f>K37/D37</f>
        <v>3.3333333333333333E-2</v>
      </c>
      <c r="L38" s="580">
        <f>L37/D37</f>
        <v>2.6666666666666668E-2</v>
      </c>
      <c r="N38" s="45">
        <f t="shared" si="1"/>
        <v>1</v>
      </c>
      <c r="O38" s="371">
        <f t="shared" ref="O38" si="30">1-N38</f>
        <v>0</v>
      </c>
    </row>
    <row r="40" spans="2:15" x14ac:dyDescent="0.2">
      <c r="B40" s="363" t="s">
        <v>321</v>
      </c>
      <c r="D40" s="7">
        <f>D23+D25+D27+D29+D31+D33</f>
        <v>427</v>
      </c>
      <c r="E40" s="7">
        <f t="shared" ref="E40:L40" si="31">E23+E25+E27+E29+E31+E33</f>
        <v>12</v>
      </c>
      <c r="F40" s="7">
        <f t="shared" si="31"/>
        <v>15</v>
      </c>
      <c r="G40" s="7">
        <f t="shared" si="31"/>
        <v>350</v>
      </c>
      <c r="H40" s="7">
        <f t="shared" si="31"/>
        <v>146</v>
      </c>
      <c r="I40" s="7">
        <f t="shared" si="31"/>
        <v>204</v>
      </c>
      <c r="J40" s="7">
        <f t="shared" si="31"/>
        <v>4</v>
      </c>
      <c r="K40" s="7">
        <f t="shared" si="31"/>
        <v>17</v>
      </c>
      <c r="L40" s="7">
        <f t="shared" si="31"/>
        <v>29</v>
      </c>
    </row>
    <row r="41" spans="2:15" x14ac:dyDescent="0.2">
      <c r="B41" s="45" t="s">
        <v>329</v>
      </c>
      <c r="E41" s="94">
        <f>E40/D40</f>
        <v>2.8103044496487119E-2</v>
      </c>
      <c r="F41" s="94">
        <f>F40/D40</f>
        <v>3.5128805620608897E-2</v>
      </c>
      <c r="G41" s="94">
        <f>G40/D40</f>
        <v>0.81967213114754101</v>
      </c>
      <c r="H41" s="94">
        <f>H40/D40</f>
        <v>0.34192037470725994</v>
      </c>
      <c r="I41" s="94">
        <f>I40/D40</f>
        <v>0.47775175644028101</v>
      </c>
      <c r="J41" s="94">
        <f>J40/D40</f>
        <v>9.3676814988290398E-3</v>
      </c>
      <c r="K41" s="94">
        <f>K40/D40</f>
        <v>3.9812646370023422E-2</v>
      </c>
      <c r="L41" s="94">
        <f>L40/D40</f>
        <v>6.7915690866510545E-2</v>
      </c>
    </row>
    <row r="42" spans="2:15" x14ac:dyDescent="0.2">
      <c r="B42" s="45"/>
      <c r="E42" s="94"/>
      <c r="F42" s="94"/>
      <c r="G42" s="94"/>
      <c r="H42" s="94"/>
      <c r="I42" s="94"/>
      <c r="J42" s="94"/>
      <c r="K42" s="94"/>
      <c r="L42" s="94"/>
    </row>
    <row r="43" spans="2:15" x14ac:dyDescent="0.2">
      <c r="B43" s="45" t="s">
        <v>238</v>
      </c>
      <c r="D43" s="364">
        <f>D35+D33+D23</f>
        <v>427</v>
      </c>
      <c r="E43" s="364">
        <f t="shared" ref="E43:L43" si="32">E35+E33+E23</f>
        <v>12</v>
      </c>
      <c r="F43" s="364">
        <f t="shared" si="32"/>
        <v>15</v>
      </c>
      <c r="G43" s="364">
        <f t="shared" si="32"/>
        <v>350</v>
      </c>
      <c r="H43" s="364">
        <f t="shared" si="32"/>
        <v>146</v>
      </c>
      <c r="I43" s="364">
        <f t="shared" si="32"/>
        <v>204</v>
      </c>
      <c r="J43" s="364">
        <f t="shared" si="32"/>
        <v>4</v>
      </c>
      <c r="K43" s="364">
        <f t="shared" si="32"/>
        <v>17</v>
      </c>
      <c r="L43" s="364">
        <f t="shared" si="32"/>
        <v>29</v>
      </c>
    </row>
    <row r="44" spans="2:15" x14ac:dyDescent="0.2">
      <c r="B44" s="45"/>
      <c r="D44" s="364">
        <f>D37+D23+D25</f>
        <v>427</v>
      </c>
      <c r="E44" s="364">
        <f t="shared" ref="E44:L44" si="33">E37+E23+E25</f>
        <v>12</v>
      </c>
      <c r="F44" s="364">
        <f t="shared" si="33"/>
        <v>15</v>
      </c>
      <c r="G44" s="364">
        <f t="shared" si="33"/>
        <v>350</v>
      </c>
      <c r="H44" s="364">
        <f t="shared" si="33"/>
        <v>146</v>
      </c>
      <c r="I44" s="364">
        <f t="shared" si="33"/>
        <v>204</v>
      </c>
      <c r="J44" s="364">
        <f t="shared" si="33"/>
        <v>4</v>
      </c>
      <c r="K44" s="364">
        <f t="shared" si="33"/>
        <v>17</v>
      </c>
      <c r="L44" s="364">
        <f t="shared" si="33"/>
        <v>29</v>
      </c>
    </row>
    <row r="45" spans="2:15" x14ac:dyDescent="0.2">
      <c r="E45" s="94"/>
      <c r="F45" s="94"/>
      <c r="G45" s="94"/>
      <c r="H45" s="94"/>
      <c r="I45" s="94"/>
      <c r="J45" s="94"/>
      <c r="K45" s="94"/>
      <c r="L45" s="94"/>
    </row>
    <row r="46" spans="2:15" s="357" customFormat="1" x14ac:dyDescent="0.2">
      <c r="B46" s="360" t="s">
        <v>239</v>
      </c>
      <c r="C46" s="360"/>
      <c r="D46" s="360">
        <f>D9-D40</f>
        <v>0</v>
      </c>
      <c r="E46" s="360">
        <f t="shared" ref="E46:L46" si="34">E9-E40</f>
        <v>0</v>
      </c>
      <c r="F46" s="360">
        <f t="shared" si="34"/>
        <v>0</v>
      </c>
      <c r="G46" s="360">
        <f t="shared" si="34"/>
        <v>0</v>
      </c>
      <c r="H46" s="360">
        <f t="shared" si="34"/>
        <v>0</v>
      </c>
      <c r="I46" s="360">
        <f t="shared" si="34"/>
        <v>0</v>
      </c>
      <c r="J46" s="360">
        <f t="shared" si="34"/>
        <v>0</v>
      </c>
      <c r="K46" s="360">
        <f t="shared" si="34"/>
        <v>0</v>
      </c>
      <c r="L46" s="360">
        <f t="shared" si="34"/>
        <v>0</v>
      </c>
      <c r="O46" s="365"/>
    </row>
    <row r="47" spans="2:15" s="357" customFormat="1" x14ac:dyDescent="0.2">
      <c r="B47" s="360"/>
      <c r="C47" s="360"/>
      <c r="D47" s="360"/>
      <c r="E47" s="360">
        <f>E10-E41</f>
        <v>0</v>
      </c>
      <c r="F47" s="360">
        <f t="shared" ref="F47:L47" si="35">F10-F41</f>
        <v>0</v>
      </c>
      <c r="G47" s="360">
        <f t="shared" si="35"/>
        <v>0</v>
      </c>
      <c r="H47" s="360">
        <f t="shared" si="35"/>
        <v>0</v>
      </c>
      <c r="I47" s="360">
        <f t="shared" si="35"/>
        <v>0</v>
      </c>
      <c r="J47" s="360">
        <f t="shared" si="35"/>
        <v>0</v>
      </c>
      <c r="K47" s="360">
        <f t="shared" si="35"/>
        <v>0</v>
      </c>
      <c r="L47" s="360">
        <f t="shared" si="35"/>
        <v>0</v>
      </c>
      <c r="O47" s="365"/>
    </row>
    <row r="48" spans="2:15" x14ac:dyDescent="0.2">
      <c r="B48" s="19"/>
      <c r="C48" s="19"/>
      <c r="D48" s="19"/>
      <c r="E48" s="19"/>
      <c r="F48" s="19"/>
      <c r="G48" s="19"/>
      <c r="H48" s="19"/>
      <c r="I48" s="19"/>
      <c r="J48" s="19"/>
      <c r="K48" s="19"/>
      <c r="L48" s="19"/>
    </row>
    <row r="49" spans="2:12" s="357" customFormat="1" x14ac:dyDescent="0.2">
      <c r="B49" s="360"/>
      <c r="C49" s="360"/>
      <c r="D49" s="360">
        <f>D43-D40</f>
        <v>0</v>
      </c>
      <c r="E49" s="360">
        <f t="shared" ref="E49:L49" si="36">E43-E40</f>
        <v>0</v>
      </c>
      <c r="F49" s="360">
        <f t="shared" si="36"/>
        <v>0</v>
      </c>
      <c r="G49" s="360">
        <f t="shared" si="36"/>
        <v>0</v>
      </c>
      <c r="H49" s="360">
        <f t="shared" si="36"/>
        <v>0</v>
      </c>
      <c r="I49" s="360">
        <f t="shared" si="36"/>
        <v>0</v>
      </c>
      <c r="J49" s="360">
        <f t="shared" si="36"/>
        <v>0</v>
      </c>
      <c r="K49" s="360">
        <f t="shared" si="36"/>
        <v>0</v>
      </c>
      <c r="L49" s="360">
        <f t="shared" si="36"/>
        <v>0</v>
      </c>
    </row>
    <row r="50" spans="2:12" s="357" customFormat="1" x14ac:dyDescent="0.2">
      <c r="B50" s="360"/>
      <c r="C50" s="360"/>
      <c r="D50" s="360">
        <f>D44-D40</f>
        <v>0</v>
      </c>
      <c r="E50" s="360">
        <f t="shared" ref="E50:L50" si="37">E44-E40</f>
        <v>0</v>
      </c>
      <c r="F50" s="360">
        <f t="shared" si="37"/>
        <v>0</v>
      </c>
      <c r="G50" s="360">
        <f t="shared" si="37"/>
        <v>0</v>
      </c>
      <c r="H50" s="360">
        <f t="shared" si="37"/>
        <v>0</v>
      </c>
      <c r="I50" s="360">
        <f t="shared" si="37"/>
        <v>0</v>
      </c>
      <c r="J50" s="360">
        <f t="shared" si="37"/>
        <v>0</v>
      </c>
      <c r="K50" s="360">
        <f t="shared" si="37"/>
        <v>0</v>
      </c>
      <c r="L50" s="360">
        <f t="shared" si="37"/>
        <v>0</v>
      </c>
    </row>
  </sheetData>
  <mergeCells count="23">
    <mergeCell ref="B7:C8"/>
    <mergeCell ref="C13:C14"/>
    <mergeCell ref="C15:C16"/>
    <mergeCell ref="C17:C18"/>
    <mergeCell ref="C19:C20"/>
    <mergeCell ref="B9:C10"/>
    <mergeCell ref="C11:C12"/>
    <mergeCell ref="C21:C22"/>
    <mergeCell ref="B11:B22"/>
    <mergeCell ref="L7:L8"/>
    <mergeCell ref="B23:B38"/>
    <mergeCell ref="C23:C24"/>
    <mergeCell ref="C25:C26"/>
    <mergeCell ref="C27:C28"/>
    <mergeCell ref="C29:C30"/>
    <mergeCell ref="C31:C32"/>
    <mergeCell ref="C33:C34"/>
    <mergeCell ref="K7:K8"/>
    <mergeCell ref="D7:D8"/>
    <mergeCell ref="J7:J8"/>
    <mergeCell ref="G7:G8"/>
    <mergeCell ref="E7:E8"/>
    <mergeCell ref="F7:F8"/>
  </mergeCells>
  <phoneticPr fontId="2"/>
  <pageMargins left="0.78" right="0.46" top="0.85" bottom="0.47244094488188981" header="0.51181102362204722" footer="0.19685039370078741"/>
  <pageSetup paperSize="9" scale="8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rgb="FF00B0F0"/>
  </sheetPr>
  <dimension ref="B2:H25"/>
  <sheetViews>
    <sheetView view="pageBreakPreview" zoomScaleNormal="100" zoomScaleSheetLayoutView="100" workbookViewId="0">
      <selection activeCell="C26" sqref="C26:C27"/>
    </sheetView>
  </sheetViews>
  <sheetFormatPr defaultColWidth="9" defaultRowHeight="13.2" x14ac:dyDescent="0.2"/>
  <cols>
    <col min="2" max="2" width="7.33203125" customWidth="1"/>
    <col min="3" max="3" width="18.33203125" customWidth="1"/>
    <col min="4" max="5" width="26.33203125" customWidth="1"/>
  </cols>
  <sheetData>
    <row r="2" spans="2:5" ht="14.4" x14ac:dyDescent="0.2">
      <c r="B2" s="26" t="s">
        <v>342</v>
      </c>
    </row>
    <row r="4" spans="2:5" ht="13.8" thickBot="1" x14ac:dyDescent="0.25">
      <c r="B4" s="1" t="s">
        <v>306</v>
      </c>
      <c r="C4" s="1"/>
      <c r="D4" s="1"/>
      <c r="E4" s="2" t="s">
        <v>343</v>
      </c>
    </row>
    <row r="5" spans="2:5" ht="42" customHeight="1" x14ac:dyDescent="0.2">
      <c r="B5" s="1619"/>
      <c r="C5" s="1663"/>
      <c r="D5" s="1664" t="s">
        <v>344</v>
      </c>
      <c r="E5" s="1665"/>
    </row>
    <row r="6" spans="2:5" ht="42" customHeight="1" x14ac:dyDescent="0.2">
      <c r="B6" s="1619"/>
      <c r="C6" s="1663"/>
      <c r="D6" s="462" t="s">
        <v>296</v>
      </c>
      <c r="E6" s="463" t="s">
        <v>345</v>
      </c>
    </row>
    <row r="7" spans="2:5" ht="42" customHeight="1" thickBot="1" x14ac:dyDescent="0.25">
      <c r="B7" s="1515" t="s">
        <v>273</v>
      </c>
      <c r="C7" s="1666"/>
      <c r="D7" s="590">
        <f>SUM(D8:D13)</f>
        <v>362</v>
      </c>
      <c r="E7" s="581">
        <v>148.26</v>
      </c>
    </row>
    <row r="8" spans="2:5" ht="42" customHeight="1" thickTop="1" x14ac:dyDescent="0.2">
      <c r="B8" s="1503" t="s">
        <v>310</v>
      </c>
      <c r="C8" s="582" t="s">
        <v>275</v>
      </c>
      <c r="D8" s="583">
        <v>44</v>
      </c>
      <c r="E8" s="584">
        <v>93.46</v>
      </c>
    </row>
    <row r="9" spans="2:5" ht="42" customHeight="1" x14ac:dyDescent="0.2">
      <c r="B9" s="1504"/>
      <c r="C9" s="585" t="s">
        <v>276</v>
      </c>
      <c r="D9" s="586">
        <v>78</v>
      </c>
      <c r="E9" s="587">
        <v>170.5</v>
      </c>
    </row>
    <row r="10" spans="2:5" ht="42" customHeight="1" x14ac:dyDescent="0.2">
      <c r="B10" s="1504"/>
      <c r="C10" s="588" t="s">
        <v>311</v>
      </c>
      <c r="D10" s="586">
        <v>22</v>
      </c>
      <c r="E10" s="587">
        <v>120.09</v>
      </c>
    </row>
    <row r="11" spans="2:5" ht="42" customHeight="1" x14ac:dyDescent="0.2">
      <c r="B11" s="1504"/>
      <c r="C11" s="588" t="s">
        <v>278</v>
      </c>
      <c r="D11" s="586">
        <v>65</v>
      </c>
      <c r="E11" s="587">
        <v>199.03</v>
      </c>
    </row>
    <row r="12" spans="2:5" ht="42" customHeight="1" x14ac:dyDescent="0.2">
      <c r="B12" s="1504"/>
      <c r="C12" s="585" t="s">
        <v>279</v>
      </c>
      <c r="D12" s="586">
        <v>8</v>
      </c>
      <c r="E12" s="587">
        <v>22.23</v>
      </c>
    </row>
    <row r="13" spans="2:5" ht="42" customHeight="1" thickBot="1" x14ac:dyDescent="0.25">
      <c r="B13" s="1505"/>
      <c r="C13" s="589" t="s">
        <v>280</v>
      </c>
      <c r="D13" s="590">
        <v>145</v>
      </c>
      <c r="E13" s="581">
        <v>160.6</v>
      </c>
    </row>
    <row r="14" spans="2:5" ht="42" customHeight="1" thickTop="1" x14ac:dyDescent="0.2">
      <c r="B14" s="1504" t="s">
        <v>312</v>
      </c>
      <c r="C14" s="591" t="s">
        <v>313</v>
      </c>
      <c r="D14" s="592">
        <v>81</v>
      </c>
      <c r="E14" s="593">
        <v>175.58</v>
      </c>
    </row>
    <row r="15" spans="2:5" ht="42" customHeight="1" x14ac:dyDescent="0.2">
      <c r="B15" s="1504"/>
      <c r="C15" s="585" t="s">
        <v>314</v>
      </c>
      <c r="D15" s="586">
        <v>148</v>
      </c>
      <c r="E15" s="594">
        <v>152.66999999999999</v>
      </c>
    </row>
    <row r="16" spans="2:5" ht="42" customHeight="1" x14ac:dyDescent="0.2">
      <c r="B16" s="1504"/>
      <c r="C16" s="585" t="s">
        <v>315</v>
      </c>
      <c r="D16" s="586">
        <v>42</v>
      </c>
      <c r="E16" s="594">
        <v>191.4</v>
      </c>
    </row>
    <row r="17" spans="2:8" ht="42" customHeight="1" x14ac:dyDescent="0.2">
      <c r="B17" s="1504"/>
      <c r="C17" s="585" t="s">
        <v>316</v>
      </c>
      <c r="D17" s="586">
        <v>35</v>
      </c>
      <c r="E17" s="594">
        <v>85.71</v>
      </c>
      <c r="H17" s="974"/>
    </row>
    <row r="18" spans="2:8" ht="42" customHeight="1" x14ac:dyDescent="0.2">
      <c r="B18" s="1504"/>
      <c r="C18" s="585" t="s">
        <v>317</v>
      </c>
      <c r="D18" s="586">
        <v>28</v>
      </c>
      <c r="E18" s="594">
        <v>85.36</v>
      </c>
    </row>
    <row r="19" spans="2:8" ht="42" customHeight="1" thickBot="1" x14ac:dyDescent="0.25">
      <c r="B19" s="1504"/>
      <c r="C19" s="589" t="s">
        <v>318</v>
      </c>
      <c r="D19" s="590">
        <v>28</v>
      </c>
      <c r="E19" s="595">
        <v>122.33</v>
      </c>
    </row>
    <row r="20" spans="2:8" ht="42" customHeight="1" thickTop="1" x14ac:dyDescent="0.2">
      <c r="B20" s="1504"/>
      <c r="C20" s="596" t="s">
        <v>319</v>
      </c>
      <c r="D20" s="586">
        <f>D15+D16+D17+D18</f>
        <v>253</v>
      </c>
      <c r="E20" s="587">
        <v>128.79</v>
      </c>
    </row>
    <row r="21" spans="2:8" ht="42" customHeight="1" thickBot="1" x14ac:dyDescent="0.25">
      <c r="B21" s="1510"/>
      <c r="C21" s="597" t="s">
        <v>320</v>
      </c>
      <c r="D21" s="1113">
        <f>D16+D17+D18+D19</f>
        <v>133</v>
      </c>
      <c r="E21" s="598">
        <v>121.2</v>
      </c>
    </row>
    <row r="23" spans="2:8" x14ac:dyDescent="0.2">
      <c r="B23" s="363" t="s">
        <v>321</v>
      </c>
      <c r="D23" s="318">
        <f>SUM(D14:D19)</f>
        <v>362</v>
      </c>
      <c r="E23" s="599"/>
    </row>
    <row r="24" spans="2:8" x14ac:dyDescent="0.2">
      <c r="B24" t="s">
        <v>238</v>
      </c>
      <c r="D24" s="318">
        <f>D20+D19+D14</f>
        <v>362</v>
      </c>
    </row>
    <row r="25" spans="2:8" x14ac:dyDescent="0.2">
      <c r="D25" s="318">
        <f>D21+D15+D14</f>
        <v>362</v>
      </c>
    </row>
  </sheetData>
  <mergeCells count="5">
    <mergeCell ref="B5:C6"/>
    <mergeCell ref="D5:E5"/>
    <mergeCell ref="B7:C7"/>
    <mergeCell ref="B8:B13"/>
    <mergeCell ref="B14:B21"/>
  </mergeCells>
  <phoneticPr fontId="2"/>
  <pageMargins left="1.05"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00B0F0"/>
    <pageSetUpPr fitToPage="1"/>
  </sheetPr>
  <dimension ref="A2:AL99"/>
  <sheetViews>
    <sheetView view="pageBreakPreview" zoomScaleNormal="100" zoomScaleSheetLayoutView="100" workbookViewId="0">
      <selection activeCell="C26" sqref="C26:C27"/>
    </sheetView>
  </sheetViews>
  <sheetFormatPr defaultColWidth="9" defaultRowHeight="13.2" x14ac:dyDescent="0.2"/>
  <cols>
    <col min="1" max="1" width="8.6640625" style="19" customWidth="1"/>
    <col min="2" max="2" width="4.6640625" style="19" customWidth="1"/>
    <col min="3" max="3" width="16" style="1" customWidth="1"/>
    <col min="4" max="6" width="9.33203125" style="1" customWidth="1"/>
    <col min="7" max="7" width="9.88671875" style="1" customWidth="1"/>
    <col min="8" max="19" width="9.33203125" style="1" customWidth="1"/>
    <col min="20" max="25" width="8.6640625" style="1" customWidth="1"/>
    <col min="26" max="45" width="4.6640625" style="1" customWidth="1"/>
    <col min="46" max="16384" width="9" style="1"/>
  </cols>
  <sheetData>
    <row r="2" spans="2:38" ht="14.4" x14ac:dyDescent="0.2">
      <c r="B2" s="26" t="s">
        <v>346</v>
      </c>
    </row>
    <row r="3" spans="2:38" x14ac:dyDescent="0.2">
      <c r="B3" s="1"/>
      <c r="K3" s="43"/>
      <c r="L3" s="43"/>
      <c r="N3" s="43" t="s">
        <v>167</v>
      </c>
    </row>
    <row r="4" spans="2:38" x14ac:dyDescent="0.2">
      <c r="B4" s="1"/>
      <c r="K4" s="43"/>
      <c r="L4" s="43"/>
      <c r="N4" s="43" t="s">
        <v>323</v>
      </c>
    </row>
    <row r="5" spans="2:38" x14ac:dyDescent="0.2">
      <c r="B5" s="1"/>
      <c r="K5" s="43"/>
      <c r="L5" s="43"/>
      <c r="N5" s="43" t="s">
        <v>347</v>
      </c>
    </row>
    <row r="6" spans="2:38" ht="6.75" customHeight="1" x14ac:dyDescent="0.2">
      <c r="B6" s="1"/>
      <c r="I6" s="78"/>
    </row>
    <row r="7" spans="2:38" ht="15" thickBot="1" x14ac:dyDescent="0.25">
      <c r="B7" s="26" t="s">
        <v>306</v>
      </c>
      <c r="R7" s="2"/>
      <c r="S7" s="2" t="s">
        <v>348</v>
      </c>
    </row>
    <row r="8" spans="2:38" ht="15" customHeight="1" x14ac:dyDescent="0.2">
      <c r="B8" s="1619"/>
      <c r="C8" s="1619"/>
      <c r="D8" s="1507" t="s">
        <v>266</v>
      </c>
      <c r="E8" s="1676" t="s">
        <v>349</v>
      </c>
      <c r="F8" s="237"/>
      <c r="G8" s="237"/>
      <c r="H8" s="237"/>
      <c r="I8" s="238"/>
      <c r="J8" s="238"/>
      <c r="K8" s="238"/>
      <c r="L8" s="238"/>
      <c r="M8" s="237"/>
      <c r="N8" s="237"/>
      <c r="O8" s="237"/>
      <c r="P8" s="237"/>
      <c r="Q8" s="239"/>
      <c r="R8" s="1673" t="s">
        <v>350</v>
      </c>
      <c r="S8" s="1673" t="s">
        <v>326</v>
      </c>
    </row>
    <row r="9" spans="2:38" ht="15" customHeight="1" x14ac:dyDescent="0.2">
      <c r="B9" s="1619"/>
      <c r="C9" s="1619"/>
      <c r="D9" s="1508"/>
      <c r="E9" s="1677"/>
      <c r="F9" s="1588" t="s">
        <v>351</v>
      </c>
      <c r="G9" s="1588" t="s">
        <v>352</v>
      </c>
      <c r="H9" s="1588" t="s">
        <v>353</v>
      </c>
      <c r="I9" s="1588" t="s">
        <v>354</v>
      </c>
      <c r="J9" s="1621" t="s">
        <v>355</v>
      </c>
      <c r="K9" s="1621" t="s">
        <v>356</v>
      </c>
      <c r="L9" s="1621" t="s">
        <v>357</v>
      </c>
      <c r="M9" s="1588" t="s">
        <v>358</v>
      </c>
      <c r="N9" s="1588" t="s">
        <v>359</v>
      </c>
      <c r="O9" s="1588" t="s">
        <v>360</v>
      </c>
      <c r="P9" s="1588" t="s">
        <v>361</v>
      </c>
      <c r="Q9" s="1670" t="s">
        <v>362</v>
      </c>
      <c r="R9" s="1674"/>
      <c r="S9" s="1674"/>
    </row>
    <row r="10" spans="2:38" ht="10.5" customHeight="1" x14ac:dyDescent="0.2">
      <c r="B10" s="1619"/>
      <c r="C10" s="1619"/>
      <c r="D10" s="1508"/>
      <c r="E10" s="1677"/>
      <c r="F10" s="1594"/>
      <c r="G10" s="1594"/>
      <c r="H10" s="1594"/>
      <c r="I10" s="1594"/>
      <c r="J10" s="1593"/>
      <c r="K10" s="1593"/>
      <c r="L10" s="1593"/>
      <c r="M10" s="1594"/>
      <c r="N10" s="1594"/>
      <c r="O10" s="1594"/>
      <c r="P10" s="1594"/>
      <c r="Q10" s="1671"/>
      <c r="R10" s="1674"/>
      <c r="S10" s="1674"/>
    </row>
    <row r="11" spans="2:38" ht="134.25" customHeight="1" x14ac:dyDescent="0.2">
      <c r="B11" s="1619"/>
      <c r="C11" s="1619"/>
      <c r="D11" s="1610"/>
      <c r="E11" s="1678"/>
      <c r="F11" s="1595"/>
      <c r="G11" s="1595"/>
      <c r="H11" s="1595"/>
      <c r="I11" s="1595"/>
      <c r="J11" s="1622"/>
      <c r="K11" s="1622"/>
      <c r="L11" s="1622"/>
      <c r="M11" s="1595"/>
      <c r="N11" s="1595"/>
      <c r="O11" s="1595"/>
      <c r="P11" s="1595"/>
      <c r="Q11" s="1672"/>
      <c r="R11" s="1675"/>
      <c r="S11" s="1675"/>
      <c r="T11" s="1" t="s">
        <v>327</v>
      </c>
      <c r="U11" s="360" t="s">
        <v>328</v>
      </c>
      <c r="AL11" s="1" t="s">
        <v>272</v>
      </c>
    </row>
    <row r="12" spans="2:38" ht="20.25" customHeight="1" x14ac:dyDescent="0.2">
      <c r="B12" s="1603" t="s">
        <v>273</v>
      </c>
      <c r="C12" s="1628"/>
      <c r="D12" s="8">
        <v>427</v>
      </c>
      <c r="E12" s="63">
        <v>341</v>
      </c>
      <c r="F12" s="9">
        <f>F15+F18+F216+F21+F24+F27+F30</f>
        <v>228</v>
      </c>
      <c r="G12" s="9">
        <f t="shared" ref="G12:Q12" si="0">G15+G18+G216+G21+G24+G27+G30</f>
        <v>80</v>
      </c>
      <c r="H12" s="9">
        <f t="shared" si="0"/>
        <v>148</v>
      </c>
      <c r="I12" s="9">
        <f t="shared" si="0"/>
        <v>92</v>
      </c>
      <c r="J12" s="9">
        <f>J15+J18+J216+J21+J24+J27+J30</f>
        <v>99</v>
      </c>
      <c r="K12" s="9">
        <f t="shared" si="0"/>
        <v>34</v>
      </c>
      <c r="L12" s="9">
        <f t="shared" si="0"/>
        <v>7</v>
      </c>
      <c r="M12" s="9">
        <f t="shared" si="0"/>
        <v>36</v>
      </c>
      <c r="N12" s="9">
        <f t="shared" si="0"/>
        <v>34</v>
      </c>
      <c r="O12" s="9">
        <f t="shared" si="0"/>
        <v>32</v>
      </c>
      <c r="P12" s="9">
        <f t="shared" si="0"/>
        <v>8</v>
      </c>
      <c r="Q12" s="9">
        <f t="shared" si="0"/>
        <v>26</v>
      </c>
      <c r="R12" s="245">
        <v>48</v>
      </c>
      <c r="S12" s="245">
        <v>38</v>
      </c>
      <c r="T12" s="1">
        <f>SUM(E12,R12,S12)</f>
        <v>427</v>
      </c>
      <c r="U12" s="367">
        <f>T12-D12</f>
        <v>0</v>
      </c>
    </row>
    <row r="13" spans="2:38" ht="20.25" customHeight="1" x14ac:dyDescent="0.2">
      <c r="B13" s="1605"/>
      <c r="C13" s="1629"/>
      <c r="D13" s="1086"/>
      <c r="E13" s="601">
        <f>E12/D12</f>
        <v>0.79859484777517564</v>
      </c>
      <c r="F13" s="483">
        <f>F12/D12</f>
        <v>0.53395784543325531</v>
      </c>
      <c r="G13" s="483">
        <f>G12/D12</f>
        <v>0.18735362997658081</v>
      </c>
      <c r="H13" s="483">
        <f>H12/D12</f>
        <v>0.34660421545667447</v>
      </c>
      <c r="I13" s="483">
        <f>I12/D12</f>
        <v>0.21545667447306791</v>
      </c>
      <c r="J13" s="483">
        <f>J12/D12</f>
        <v>0.23185011709601874</v>
      </c>
      <c r="K13" s="483">
        <f>K12/D12</f>
        <v>7.9625292740046844E-2</v>
      </c>
      <c r="L13" s="483">
        <f>L12/D12</f>
        <v>1.6393442622950821E-2</v>
      </c>
      <c r="M13" s="483">
        <f>M12/D12</f>
        <v>8.4309133489461355E-2</v>
      </c>
      <c r="N13" s="483">
        <f>N12/D12</f>
        <v>7.9625292740046844E-2</v>
      </c>
      <c r="O13" s="483">
        <f>O12/D12</f>
        <v>7.4941451990632318E-2</v>
      </c>
      <c r="P13" s="602">
        <f>P12/D12</f>
        <v>1.873536299765808E-2</v>
      </c>
      <c r="Q13" s="484">
        <f>Q12/D12</f>
        <v>6.0889929742388757E-2</v>
      </c>
      <c r="R13" s="603">
        <f>R12/D12</f>
        <v>0.11241217798594848</v>
      </c>
      <c r="S13" s="603">
        <f>S12/D12</f>
        <v>8.899297423887588E-2</v>
      </c>
      <c r="T13" s="45">
        <f>SUM(E13,R13,S13)</f>
        <v>1</v>
      </c>
      <c r="U13" s="367">
        <f>1-T13</f>
        <v>0</v>
      </c>
    </row>
    <row r="14" spans="2:38" ht="20.25" customHeight="1" thickBot="1" x14ac:dyDescent="0.25">
      <c r="B14" s="1607"/>
      <c r="C14" s="1669"/>
      <c r="D14" s="1087"/>
      <c r="E14" s="605"/>
      <c r="F14" s="485">
        <f>F12/E12</f>
        <v>0.66862170087976536</v>
      </c>
      <c r="G14" s="485">
        <f>G12/E12</f>
        <v>0.23460410557184752</v>
      </c>
      <c r="H14" s="485">
        <f>H12/E12</f>
        <v>0.43401759530791789</v>
      </c>
      <c r="I14" s="485">
        <f>I12/E12</f>
        <v>0.26979472140762462</v>
      </c>
      <c r="J14" s="485">
        <f>J12/E12</f>
        <v>0.29032258064516131</v>
      </c>
      <c r="K14" s="485">
        <f>K12/E12</f>
        <v>9.9706744868035185E-2</v>
      </c>
      <c r="L14" s="485">
        <f>L12/E12</f>
        <v>2.0527859237536656E-2</v>
      </c>
      <c r="M14" s="485">
        <f>M12/E12</f>
        <v>0.10557184750733138</v>
      </c>
      <c r="N14" s="485">
        <f>N12/E12</f>
        <v>9.9706744868035185E-2</v>
      </c>
      <c r="O14" s="485">
        <f>O12/E12</f>
        <v>9.3841642228739003E-2</v>
      </c>
      <c r="P14" s="563">
        <f>P12/E12</f>
        <v>2.3460410557184751E-2</v>
      </c>
      <c r="Q14" s="606">
        <f>Q12/E12</f>
        <v>7.6246334310850442E-2</v>
      </c>
      <c r="R14" s="607"/>
      <c r="S14" s="607"/>
      <c r="U14" s="19"/>
    </row>
    <row r="15" spans="2:38" ht="20.25" customHeight="1" thickTop="1" x14ac:dyDescent="0.2">
      <c r="B15" s="1503" t="s">
        <v>274</v>
      </c>
      <c r="C15" s="1609" t="s">
        <v>275</v>
      </c>
      <c r="D15" s="487">
        <v>49</v>
      </c>
      <c r="E15" s="65">
        <f>D15-R15-S15</f>
        <v>41</v>
      </c>
      <c r="F15" s="74">
        <v>24</v>
      </c>
      <c r="G15" s="74">
        <v>7</v>
      </c>
      <c r="H15" s="74">
        <v>16</v>
      </c>
      <c r="I15" s="74">
        <v>10</v>
      </c>
      <c r="J15" s="74">
        <v>16</v>
      </c>
      <c r="K15" s="74">
        <v>2</v>
      </c>
      <c r="L15" s="74">
        <v>0</v>
      </c>
      <c r="M15" s="74">
        <v>2</v>
      </c>
      <c r="N15" s="74">
        <v>5</v>
      </c>
      <c r="O15" s="74">
        <v>1</v>
      </c>
      <c r="P15" s="76">
        <v>0</v>
      </c>
      <c r="Q15" s="139">
        <v>0</v>
      </c>
      <c r="R15" s="248">
        <v>4</v>
      </c>
      <c r="S15" s="248">
        <v>4</v>
      </c>
      <c r="T15" s="1">
        <f>SUM(E15,R15,S15)</f>
        <v>49</v>
      </c>
      <c r="U15" s="367">
        <f t="shared" ref="U15" si="1">T15-D15</f>
        <v>0</v>
      </c>
    </row>
    <row r="16" spans="2:38" ht="20.25" customHeight="1" x14ac:dyDescent="0.2">
      <c r="B16" s="1504"/>
      <c r="C16" s="1508"/>
      <c r="D16" s="499"/>
      <c r="E16" s="601">
        <f>E15/D15</f>
        <v>0.83673469387755106</v>
      </c>
      <c r="F16" s="483">
        <f>F15/D15</f>
        <v>0.48979591836734693</v>
      </c>
      <c r="G16" s="483">
        <f>G15/D15</f>
        <v>0.14285714285714285</v>
      </c>
      <c r="H16" s="483">
        <f>H15/D15</f>
        <v>0.32653061224489793</v>
      </c>
      <c r="I16" s="483">
        <f>I15/D15</f>
        <v>0.20408163265306123</v>
      </c>
      <c r="J16" s="483">
        <f>J15/D15</f>
        <v>0.32653061224489793</v>
      </c>
      <c r="K16" s="483">
        <f>K15/D15</f>
        <v>4.0816326530612242E-2</v>
      </c>
      <c r="L16" s="483">
        <f>L15/D15</f>
        <v>0</v>
      </c>
      <c r="M16" s="483">
        <f>M15/D15</f>
        <v>4.0816326530612242E-2</v>
      </c>
      <c r="N16" s="483">
        <f>N15/D15</f>
        <v>0.10204081632653061</v>
      </c>
      <c r="O16" s="483">
        <f>O15/D15</f>
        <v>2.0408163265306121E-2</v>
      </c>
      <c r="P16" s="483">
        <f>P15/D15</f>
        <v>0</v>
      </c>
      <c r="Q16" s="484">
        <f>Q15/D15</f>
        <v>0</v>
      </c>
      <c r="R16" s="603">
        <f>R15/D15</f>
        <v>8.1632653061224483E-2</v>
      </c>
      <c r="S16" s="603">
        <f>S15/D15</f>
        <v>8.1632653061224483E-2</v>
      </c>
      <c r="T16" s="45">
        <f t="shared" ref="T16" si="2">SUM(E16,R16,S16)</f>
        <v>1</v>
      </c>
      <c r="U16" s="367">
        <f t="shared" ref="U16" si="3">1-T16</f>
        <v>0</v>
      </c>
    </row>
    <row r="17" spans="2:21" ht="20.25" customHeight="1" x14ac:dyDescent="0.2">
      <c r="B17" s="1504"/>
      <c r="C17" s="1610"/>
      <c r="D17" s="307"/>
      <c r="E17" s="608"/>
      <c r="F17" s="489">
        <f>F15/E15</f>
        <v>0.58536585365853655</v>
      </c>
      <c r="G17" s="489">
        <f>G15/E15</f>
        <v>0.17073170731707318</v>
      </c>
      <c r="H17" s="489">
        <f>H15/E15</f>
        <v>0.3902439024390244</v>
      </c>
      <c r="I17" s="489">
        <f>I15/E15</f>
        <v>0.24390243902439024</v>
      </c>
      <c r="J17" s="489">
        <f>J15/E15</f>
        <v>0.3902439024390244</v>
      </c>
      <c r="K17" s="489">
        <f>K15/E15</f>
        <v>4.878048780487805E-2</v>
      </c>
      <c r="L17" s="489">
        <f>L15/E15</f>
        <v>0</v>
      </c>
      <c r="M17" s="489">
        <f>M15/E15</f>
        <v>4.878048780487805E-2</v>
      </c>
      <c r="N17" s="489">
        <f>N15/E15</f>
        <v>0.12195121951219512</v>
      </c>
      <c r="O17" s="489">
        <f>O15/E15</f>
        <v>2.4390243902439025E-2</v>
      </c>
      <c r="P17" s="489">
        <f>P15/E15</f>
        <v>0</v>
      </c>
      <c r="Q17" s="490">
        <f>Q15/E15</f>
        <v>0</v>
      </c>
      <c r="R17" s="609"/>
      <c r="S17" s="609"/>
      <c r="U17" s="19"/>
    </row>
    <row r="18" spans="2:21" ht="20.25" customHeight="1" x14ac:dyDescent="0.2">
      <c r="B18" s="1504"/>
      <c r="C18" s="1507" t="s">
        <v>276</v>
      </c>
      <c r="D18" s="480">
        <v>87</v>
      </c>
      <c r="E18" s="64">
        <f>D18-R18-S18</f>
        <v>77</v>
      </c>
      <c r="F18" s="35">
        <v>51</v>
      </c>
      <c r="G18" s="35">
        <v>19</v>
      </c>
      <c r="H18" s="35">
        <v>35</v>
      </c>
      <c r="I18" s="35">
        <v>20</v>
      </c>
      <c r="J18" s="35">
        <v>18</v>
      </c>
      <c r="K18" s="35">
        <v>13</v>
      </c>
      <c r="L18" s="35">
        <v>3</v>
      </c>
      <c r="M18" s="35">
        <v>11</v>
      </c>
      <c r="N18" s="35">
        <v>10</v>
      </c>
      <c r="O18" s="35">
        <v>12</v>
      </c>
      <c r="P18" s="18">
        <v>1</v>
      </c>
      <c r="Q18" s="140">
        <v>6</v>
      </c>
      <c r="R18" s="249">
        <v>7</v>
      </c>
      <c r="S18" s="249">
        <v>3</v>
      </c>
      <c r="T18" s="1">
        <f t="shared" ref="T18:T19" si="4">SUM(E18,R18,S18)</f>
        <v>87</v>
      </c>
      <c r="U18" s="367">
        <f t="shared" ref="U18" si="5">T18-D18</f>
        <v>0</v>
      </c>
    </row>
    <row r="19" spans="2:21" ht="20.25" customHeight="1" x14ac:dyDescent="0.2">
      <c r="B19" s="1504"/>
      <c r="C19" s="1508"/>
      <c r="D19" s="499"/>
      <c r="E19" s="601">
        <f>E18/D18</f>
        <v>0.88505747126436785</v>
      </c>
      <c r="F19" s="483">
        <f>F18/D18</f>
        <v>0.58620689655172409</v>
      </c>
      <c r="G19" s="483">
        <f>G18/D18</f>
        <v>0.21839080459770116</v>
      </c>
      <c r="H19" s="483">
        <f>H18/D18</f>
        <v>0.40229885057471265</v>
      </c>
      <c r="I19" s="483">
        <f>I18/D18</f>
        <v>0.22988505747126436</v>
      </c>
      <c r="J19" s="483">
        <f>J18/D18</f>
        <v>0.20689655172413793</v>
      </c>
      <c r="K19" s="483">
        <f>K18/D18</f>
        <v>0.14942528735632185</v>
      </c>
      <c r="L19" s="483">
        <f>L18/D18</f>
        <v>3.4482758620689655E-2</v>
      </c>
      <c r="M19" s="483">
        <f>M18/D18</f>
        <v>0.12643678160919541</v>
      </c>
      <c r="N19" s="483">
        <f>N18/D18</f>
        <v>0.11494252873563218</v>
      </c>
      <c r="O19" s="483">
        <f>O18/D18</f>
        <v>0.13793103448275862</v>
      </c>
      <c r="P19" s="483">
        <f>P18/D18</f>
        <v>1.1494252873563218E-2</v>
      </c>
      <c r="Q19" s="484">
        <f>Q18/D18</f>
        <v>6.8965517241379309E-2</v>
      </c>
      <c r="R19" s="603">
        <f>R18/D18</f>
        <v>8.0459770114942528E-2</v>
      </c>
      <c r="S19" s="603">
        <f>S18/D18</f>
        <v>3.4482758620689655E-2</v>
      </c>
      <c r="T19" s="45">
        <f t="shared" si="4"/>
        <v>1</v>
      </c>
      <c r="U19" s="367">
        <f t="shared" ref="U19" si="6">1-T19</f>
        <v>0</v>
      </c>
    </row>
    <row r="20" spans="2:21" ht="20.25" customHeight="1" x14ac:dyDescent="0.2">
      <c r="B20" s="1504"/>
      <c r="C20" s="1610"/>
      <c r="D20" s="1123"/>
      <c r="E20" s="608"/>
      <c r="F20" s="489">
        <f>F18/E18</f>
        <v>0.66233766233766234</v>
      </c>
      <c r="G20" s="489">
        <f>G18/E18</f>
        <v>0.24675324675324675</v>
      </c>
      <c r="H20" s="489">
        <f>H18/E18</f>
        <v>0.45454545454545453</v>
      </c>
      <c r="I20" s="489">
        <f>I18/E18</f>
        <v>0.25974025974025972</v>
      </c>
      <c r="J20" s="489">
        <f>J18/E18</f>
        <v>0.23376623376623376</v>
      </c>
      <c r="K20" s="489">
        <f>K18/E18</f>
        <v>0.16883116883116883</v>
      </c>
      <c r="L20" s="489">
        <f>L18/E18</f>
        <v>3.896103896103896E-2</v>
      </c>
      <c r="M20" s="489">
        <f>M18/E18</f>
        <v>0.14285714285714285</v>
      </c>
      <c r="N20" s="489">
        <f>N18/E18</f>
        <v>0.12987012987012986</v>
      </c>
      <c r="O20" s="489">
        <f>O18/E18</f>
        <v>0.15584415584415584</v>
      </c>
      <c r="P20" s="489">
        <f>P18/E18</f>
        <v>1.2987012987012988E-2</v>
      </c>
      <c r="Q20" s="490">
        <f>Q18/E18</f>
        <v>7.792207792207792E-2</v>
      </c>
      <c r="R20" s="609"/>
      <c r="S20" s="609"/>
      <c r="U20" s="19"/>
    </row>
    <row r="21" spans="2:21" ht="20.25" customHeight="1" x14ac:dyDescent="0.2">
      <c r="B21" s="1504"/>
      <c r="C21" s="1621" t="s">
        <v>277</v>
      </c>
      <c r="D21" s="491">
        <v>25</v>
      </c>
      <c r="E21" s="64">
        <f>D21-R21-S21</f>
        <v>19</v>
      </c>
      <c r="F21" s="35">
        <v>14</v>
      </c>
      <c r="G21" s="35">
        <v>3</v>
      </c>
      <c r="H21" s="35">
        <v>6</v>
      </c>
      <c r="I21" s="35">
        <v>5</v>
      </c>
      <c r="J21" s="35">
        <v>7</v>
      </c>
      <c r="K21" s="35">
        <v>4</v>
      </c>
      <c r="L21" s="35">
        <v>0</v>
      </c>
      <c r="M21" s="35">
        <v>1</v>
      </c>
      <c r="N21" s="35">
        <v>1</v>
      </c>
      <c r="O21" s="35">
        <v>2</v>
      </c>
      <c r="P21" s="18">
        <v>0</v>
      </c>
      <c r="Q21" s="140">
        <v>3</v>
      </c>
      <c r="R21" s="249">
        <v>4</v>
      </c>
      <c r="S21" s="249">
        <v>2</v>
      </c>
      <c r="T21" s="1">
        <f t="shared" ref="T21:T22" si="7">SUM(E21,R21,S21)</f>
        <v>25</v>
      </c>
      <c r="U21" s="367">
        <f t="shared" ref="U21" si="8">T21-D21</f>
        <v>0</v>
      </c>
    </row>
    <row r="22" spans="2:21" ht="20.25" customHeight="1" x14ac:dyDescent="0.2">
      <c r="B22" s="1504"/>
      <c r="C22" s="1593"/>
      <c r="D22" s="499"/>
      <c r="E22" s="601">
        <f>E21/D21</f>
        <v>0.76</v>
      </c>
      <c r="F22" s="483">
        <f>F21/D21</f>
        <v>0.56000000000000005</v>
      </c>
      <c r="G22" s="483">
        <f>G21/D21</f>
        <v>0.12</v>
      </c>
      <c r="H22" s="483">
        <f>H21/D21</f>
        <v>0.24</v>
      </c>
      <c r="I22" s="483">
        <f>I21/D21</f>
        <v>0.2</v>
      </c>
      <c r="J22" s="483">
        <f>J21/D21</f>
        <v>0.28000000000000003</v>
      </c>
      <c r="K22" s="483">
        <f>K21/D21</f>
        <v>0.16</v>
      </c>
      <c r="L22" s="483">
        <f>L21/D21</f>
        <v>0</v>
      </c>
      <c r="M22" s="483">
        <f>M21/D21</f>
        <v>0.04</v>
      </c>
      <c r="N22" s="483">
        <f>N21/D21</f>
        <v>0.04</v>
      </c>
      <c r="O22" s="483">
        <f>O21/D21</f>
        <v>0.08</v>
      </c>
      <c r="P22" s="483">
        <f>P21/D21</f>
        <v>0</v>
      </c>
      <c r="Q22" s="484">
        <f>Q21/D21</f>
        <v>0.12</v>
      </c>
      <c r="R22" s="603">
        <f>R21/D21</f>
        <v>0.16</v>
      </c>
      <c r="S22" s="603">
        <f>S21/D21</f>
        <v>0.08</v>
      </c>
      <c r="T22" s="45">
        <f t="shared" si="7"/>
        <v>1</v>
      </c>
      <c r="U22" s="367">
        <f t="shared" ref="U22" si="9">1-T22</f>
        <v>0</v>
      </c>
    </row>
    <row r="23" spans="2:21" ht="20.25" customHeight="1" x14ac:dyDescent="0.2">
      <c r="B23" s="1504"/>
      <c r="C23" s="1622"/>
      <c r="D23" s="1123"/>
      <c r="E23" s="608"/>
      <c r="F23" s="489">
        <f>F21/E21</f>
        <v>0.73684210526315785</v>
      </c>
      <c r="G23" s="489">
        <f>G21/E21</f>
        <v>0.15789473684210525</v>
      </c>
      <c r="H23" s="489">
        <f>H21/E21</f>
        <v>0.31578947368421051</v>
      </c>
      <c r="I23" s="489">
        <f>I21/E21</f>
        <v>0.26315789473684209</v>
      </c>
      <c r="J23" s="489">
        <f>J21/E21</f>
        <v>0.36842105263157893</v>
      </c>
      <c r="K23" s="489">
        <f>K21/E21</f>
        <v>0.21052631578947367</v>
      </c>
      <c r="L23" s="489">
        <f>L21/E21</f>
        <v>0</v>
      </c>
      <c r="M23" s="489">
        <f>M21/E21</f>
        <v>5.2631578947368418E-2</v>
      </c>
      <c r="N23" s="489">
        <f>N21/E21</f>
        <v>5.2631578947368418E-2</v>
      </c>
      <c r="O23" s="489">
        <f>O21/E21</f>
        <v>0.10526315789473684</v>
      </c>
      <c r="P23" s="489">
        <f>P21/E21</f>
        <v>0</v>
      </c>
      <c r="Q23" s="490">
        <f>Q21/E21</f>
        <v>0.15789473684210525</v>
      </c>
      <c r="R23" s="609"/>
      <c r="S23" s="609"/>
      <c r="U23" s="19"/>
    </row>
    <row r="24" spans="2:21" ht="20.25" customHeight="1" x14ac:dyDescent="0.2">
      <c r="B24" s="1504"/>
      <c r="C24" s="1507" t="s">
        <v>278</v>
      </c>
      <c r="D24" s="491">
        <v>82</v>
      </c>
      <c r="E24" s="64">
        <f>D24-R24-S24</f>
        <v>58</v>
      </c>
      <c r="F24" s="35">
        <v>37</v>
      </c>
      <c r="G24" s="35">
        <v>13</v>
      </c>
      <c r="H24" s="35">
        <v>22</v>
      </c>
      <c r="I24" s="35">
        <v>18</v>
      </c>
      <c r="J24" s="35">
        <v>20</v>
      </c>
      <c r="K24" s="35">
        <v>6</v>
      </c>
      <c r="L24" s="35">
        <v>0</v>
      </c>
      <c r="M24" s="35">
        <v>9</v>
      </c>
      <c r="N24" s="35">
        <v>7</v>
      </c>
      <c r="O24" s="35">
        <v>10</v>
      </c>
      <c r="P24" s="18">
        <v>4</v>
      </c>
      <c r="Q24" s="140">
        <v>4</v>
      </c>
      <c r="R24" s="249">
        <v>14</v>
      </c>
      <c r="S24" s="249">
        <v>10</v>
      </c>
      <c r="T24" s="1">
        <f t="shared" ref="T24:T25" si="10">SUM(E24,R24,S24)</f>
        <v>82</v>
      </c>
      <c r="U24" s="367">
        <f t="shared" ref="U24" si="11">T24-D24</f>
        <v>0</v>
      </c>
    </row>
    <row r="25" spans="2:21" ht="20.25" customHeight="1" x14ac:dyDescent="0.2">
      <c r="B25" s="1504"/>
      <c r="C25" s="1508"/>
      <c r="D25" s="499"/>
      <c r="E25" s="601">
        <f>E24/D24</f>
        <v>0.70731707317073167</v>
      </c>
      <c r="F25" s="483">
        <f>F24/D24</f>
        <v>0.45121951219512196</v>
      </c>
      <c r="G25" s="483">
        <f>G24/D24</f>
        <v>0.15853658536585366</v>
      </c>
      <c r="H25" s="483">
        <f>H24/D24</f>
        <v>0.26829268292682928</v>
      </c>
      <c r="I25" s="483">
        <f>I24/D24</f>
        <v>0.21951219512195122</v>
      </c>
      <c r="J25" s="483">
        <f>J24/D24</f>
        <v>0.24390243902439024</v>
      </c>
      <c r="K25" s="483">
        <f>K24/D24</f>
        <v>7.3170731707317069E-2</v>
      </c>
      <c r="L25" s="483">
        <f>L24/D24</f>
        <v>0</v>
      </c>
      <c r="M25" s="483">
        <f>M24/D24</f>
        <v>0.10975609756097561</v>
      </c>
      <c r="N25" s="483">
        <f>N24/D24</f>
        <v>8.5365853658536592E-2</v>
      </c>
      <c r="O25" s="483">
        <f>O24/D24</f>
        <v>0.12195121951219512</v>
      </c>
      <c r="P25" s="483">
        <f>P24/D24</f>
        <v>4.878048780487805E-2</v>
      </c>
      <c r="Q25" s="484">
        <f>Q24/D24</f>
        <v>4.878048780487805E-2</v>
      </c>
      <c r="R25" s="603">
        <f>R24/D24</f>
        <v>0.17073170731707318</v>
      </c>
      <c r="S25" s="603">
        <f>S24/D24</f>
        <v>0.12195121951219512</v>
      </c>
      <c r="T25" s="45">
        <f t="shared" si="10"/>
        <v>1</v>
      </c>
      <c r="U25" s="367">
        <f t="shared" ref="U25" si="12">1-T25</f>
        <v>0</v>
      </c>
    </row>
    <row r="26" spans="2:21" ht="20.25" customHeight="1" x14ac:dyDescent="0.2">
      <c r="B26" s="1504"/>
      <c r="C26" s="1610"/>
      <c r="D26" s="1123"/>
      <c r="E26" s="608"/>
      <c r="F26" s="489">
        <f>F24/E24</f>
        <v>0.63793103448275867</v>
      </c>
      <c r="G26" s="489">
        <f>G24/E24</f>
        <v>0.22413793103448276</v>
      </c>
      <c r="H26" s="489">
        <f>H24/E24</f>
        <v>0.37931034482758619</v>
      </c>
      <c r="I26" s="489">
        <f>I24/E24</f>
        <v>0.31034482758620691</v>
      </c>
      <c r="J26" s="489">
        <f>J24/E24</f>
        <v>0.34482758620689657</v>
      </c>
      <c r="K26" s="489">
        <f>K24/E24</f>
        <v>0.10344827586206896</v>
      </c>
      <c r="L26" s="489">
        <f>L24/E24</f>
        <v>0</v>
      </c>
      <c r="M26" s="489">
        <f>M24/E24</f>
        <v>0.15517241379310345</v>
      </c>
      <c r="N26" s="489">
        <f>N24/E24</f>
        <v>0.1206896551724138</v>
      </c>
      <c r="O26" s="489">
        <f>O24/E24</f>
        <v>0.17241379310344829</v>
      </c>
      <c r="P26" s="489">
        <f>P24/E24</f>
        <v>6.8965517241379309E-2</v>
      </c>
      <c r="Q26" s="490">
        <f>Q24/E24</f>
        <v>6.8965517241379309E-2</v>
      </c>
      <c r="R26" s="609"/>
      <c r="S26" s="609"/>
      <c r="U26" s="19"/>
    </row>
    <row r="27" spans="2:21" ht="20.25" customHeight="1" x14ac:dyDescent="0.2">
      <c r="B27" s="1504"/>
      <c r="C27" s="1507" t="s">
        <v>279</v>
      </c>
      <c r="D27" s="491">
        <v>8</v>
      </c>
      <c r="E27" s="63">
        <f>D27-R27-S27</f>
        <v>7</v>
      </c>
      <c r="F27" s="9">
        <v>5</v>
      </c>
      <c r="G27" s="9">
        <v>2</v>
      </c>
      <c r="H27" s="9">
        <v>4</v>
      </c>
      <c r="I27" s="9">
        <v>2</v>
      </c>
      <c r="J27" s="9">
        <v>0</v>
      </c>
      <c r="K27" s="9">
        <v>1</v>
      </c>
      <c r="L27" s="9">
        <v>0</v>
      </c>
      <c r="M27" s="9">
        <v>0</v>
      </c>
      <c r="N27" s="9">
        <v>0</v>
      </c>
      <c r="O27" s="9">
        <v>2</v>
      </c>
      <c r="P27" s="8">
        <v>0</v>
      </c>
      <c r="Q27" s="141">
        <v>0</v>
      </c>
      <c r="R27" s="245">
        <v>1</v>
      </c>
      <c r="S27" s="245">
        <v>0</v>
      </c>
      <c r="T27" s="1">
        <f t="shared" ref="T27:T28" si="13">SUM(E27,R27,S27)</f>
        <v>8</v>
      </c>
      <c r="U27" s="367">
        <f t="shared" ref="U27" si="14">T27-D27</f>
        <v>0</v>
      </c>
    </row>
    <row r="28" spans="2:21" ht="20.25" customHeight="1" x14ac:dyDescent="0.2">
      <c r="B28" s="1504"/>
      <c r="C28" s="1508"/>
      <c r="D28" s="499"/>
      <c r="E28" s="601">
        <f>E27/D27</f>
        <v>0.875</v>
      </c>
      <c r="F28" s="483">
        <f>F27/D27</f>
        <v>0.625</v>
      </c>
      <c r="G28" s="483">
        <f>G27/D27</f>
        <v>0.25</v>
      </c>
      <c r="H28" s="483">
        <f>H27/D27</f>
        <v>0.5</v>
      </c>
      <c r="I28" s="483">
        <f>I27/D27</f>
        <v>0.25</v>
      </c>
      <c r="J28" s="483">
        <f>J27/D27</f>
        <v>0</v>
      </c>
      <c r="K28" s="483">
        <f>K27/D27</f>
        <v>0.125</v>
      </c>
      <c r="L28" s="483">
        <f>L27/D27</f>
        <v>0</v>
      </c>
      <c r="M28" s="483">
        <f>M27/D27</f>
        <v>0</v>
      </c>
      <c r="N28" s="483">
        <f>N27/D27</f>
        <v>0</v>
      </c>
      <c r="O28" s="483">
        <f>O27/D27</f>
        <v>0.25</v>
      </c>
      <c r="P28" s="483">
        <f>P27/D27</f>
        <v>0</v>
      </c>
      <c r="Q28" s="484">
        <f>Q27/D27</f>
        <v>0</v>
      </c>
      <c r="R28" s="603">
        <f>R27/D27</f>
        <v>0.125</v>
      </c>
      <c r="S28" s="603">
        <f>S27/D27</f>
        <v>0</v>
      </c>
      <c r="T28" s="45">
        <f t="shared" si="13"/>
        <v>1</v>
      </c>
      <c r="U28" s="367">
        <f t="shared" ref="U28" si="15">1-T28</f>
        <v>0</v>
      </c>
    </row>
    <row r="29" spans="2:21" ht="20.25" customHeight="1" x14ac:dyDescent="0.2">
      <c r="B29" s="1504"/>
      <c r="C29" s="1610"/>
      <c r="D29" s="1123"/>
      <c r="E29" s="608"/>
      <c r="F29" s="489">
        <f>F27/E27</f>
        <v>0.7142857142857143</v>
      </c>
      <c r="G29" s="489">
        <f>G27/E27</f>
        <v>0.2857142857142857</v>
      </c>
      <c r="H29" s="489">
        <f>H27/E27</f>
        <v>0.5714285714285714</v>
      </c>
      <c r="I29" s="489">
        <f>I27/E27</f>
        <v>0.2857142857142857</v>
      </c>
      <c r="J29" s="489">
        <f>J27/E27</f>
        <v>0</v>
      </c>
      <c r="K29" s="489">
        <f>K27/E27</f>
        <v>0.14285714285714285</v>
      </c>
      <c r="L29" s="489">
        <f>L27/E27</f>
        <v>0</v>
      </c>
      <c r="M29" s="489">
        <f>M27/E27</f>
        <v>0</v>
      </c>
      <c r="N29" s="489">
        <f>N27/E27</f>
        <v>0</v>
      </c>
      <c r="O29" s="489">
        <f>O27/E27</f>
        <v>0.2857142857142857</v>
      </c>
      <c r="P29" s="489">
        <f>P27/E27</f>
        <v>0</v>
      </c>
      <c r="Q29" s="490">
        <f>Q27/E27</f>
        <v>0</v>
      </c>
      <c r="R29" s="609"/>
      <c r="S29" s="609"/>
      <c r="U29" s="19"/>
    </row>
    <row r="30" spans="2:21" ht="20.25" customHeight="1" x14ac:dyDescent="0.2">
      <c r="B30" s="1504"/>
      <c r="C30" s="1507" t="s">
        <v>280</v>
      </c>
      <c r="D30" s="491">
        <v>176</v>
      </c>
      <c r="E30" s="64">
        <f>D30-R30-S30</f>
        <v>139</v>
      </c>
      <c r="F30" s="9">
        <v>97</v>
      </c>
      <c r="G30" s="9">
        <v>36</v>
      </c>
      <c r="H30" s="9">
        <v>65</v>
      </c>
      <c r="I30" s="9">
        <v>37</v>
      </c>
      <c r="J30" s="9">
        <v>38</v>
      </c>
      <c r="K30" s="9">
        <v>8</v>
      </c>
      <c r="L30" s="9">
        <v>4</v>
      </c>
      <c r="M30" s="9">
        <v>13</v>
      </c>
      <c r="N30" s="9">
        <v>11</v>
      </c>
      <c r="O30" s="9">
        <v>5</v>
      </c>
      <c r="P30" s="8">
        <v>3</v>
      </c>
      <c r="Q30" s="141">
        <v>13</v>
      </c>
      <c r="R30" s="245">
        <v>18</v>
      </c>
      <c r="S30" s="245">
        <v>19</v>
      </c>
      <c r="T30" s="1">
        <f t="shared" ref="T30" si="16">SUM(E30,R30,S30)</f>
        <v>176</v>
      </c>
      <c r="U30" s="367">
        <f t="shared" ref="U30" si="17">T30-D30</f>
        <v>0</v>
      </c>
    </row>
    <row r="31" spans="2:21" ht="20.25" customHeight="1" x14ac:dyDescent="0.2">
      <c r="B31" s="1504"/>
      <c r="C31" s="1508"/>
      <c r="D31" s="499"/>
      <c r="E31" s="601">
        <f>E30/D30</f>
        <v>0.78977272727272729</v>
      </c>
      <c r="F31" s="483">
        <f>F30/D30</f>
        <v>0.55113636363636365</v>
      </c>
      <c r="G31" s="483">
        <f>G30/D30</f>
        <v>0.20454545454545456</v>
      </c>
      <c r="H31" s="483">
        <f>H30/D30</f>
        <v>0.36931818181818182</v>
      </c>
      <c r="I31" s="483">
        <f>I30/D30</f>
        <v>0.21022727272727273</v>
      </c>
      <c r="J31" s="483">
        <f>J30/D30</f>
        <v>0.21590909090909091</v>
      </c>
      <c r="K31" s="483">
        <f>K30/D30</f>
        <v>4.5454545454545456E-2</v>
      </c>
      <c r="L31" s="483">
        <f>L30/D30</f>
        <v>2.2727272727272728E-2</v>
      </c>
      <c r="M31" s="483">
        <f>M30/D30</f>
        <v>7.3863636363636367E-2</v>
      </c>
      <c r="N31" s="483">
        <f>N30/D30</f>
        <v>6.25E-2</v>
      </c>
      <c r="O31" s="483">
        <f>O30/D30</f>
        <v>2.8409090909090908E-2</v>
      </c>
      <c r="P31" s="602">
        <f>P30/D30</f>
        <v>1.7045454545454544E-2</v>
      </c>
      <c r="Q31" s="484">
        <f>Q30/D30</f>
        <v>7.3863636363636367E-2</v>
      </c>
      <c r="R31" s="603">
        <f>R30/D30</f>
        <v>0.10227272727272728</v>
      </c>
      <c r="S31" s="603">
        <f>S30/D30</f>
        <v>0.10795454545454546</v>
      </c>
      <c r="T31" s="45">
        <f>SUM(E31,R31,S31)</f>
        <v>1</v>
      </c>
      <c r="U31" s="367">
        <f>1-T31</f>
        <v>0</v>
      </c>
    </row>
    <row r="32" spans="2:21" ht="20.25" customHeight="1" thickBot="1" x14ac:dyDescent="0.25">
      <c r="B32" s="1505"/>
      <c r="C32" s="1599"/>
      <c r="D32" s="1124"/>
      <c r="E32" s="610"/>
      <c r="F32" s="493">
        <f>F30/E30</f>
        <v>0.69784172661870503</v>
      </c>
      <c r="G32" s="493">
        <f>G30/E30</f>
        <v>0.25899280575539568</v>
      </c>
      <c r="H32" s="493">
        <f>H30/E30</f>
        <v>0.46762589928057552</v>
      </c>
      <c r="I32" s="493">
        <f>I30/E30</f>
        <v>0.26618705035971224</v>
      </c>
      <c r="J32" s="493">
        <f>J30/E30</f>
        <v>0.2733812949640288</v>
      </c>
      <c r="K32" s="493">
        <f>K30/E30</f>
        <v>5.7553956834532377E-2</v>
      </c>
      <c r="L32" s="493">
        <f>L30/E30</f>
        <v>2.8776978417266189E-2</v>
      </c>
      <c r="M32" s="493">
        <f>M30/E30</f>
        <v>9.3525179856115109E-2</v>
      </c>
      <c r="N32" s="493">
        <f>N30/E30</f>
        <v>7.9136690647482008E-2</v>
      </c>
      <c r="O32" s="493">
        <f>O30/E30</f>
        <v>3.5971223021582732E-2</v>
      </c>
      <c r="P32" s="611">
        <f>P30/E30</f>
        <v>2.1582733812949641E-2</v>
      </c>
      <c r="Q32" s="494">
        <f>Q30/E30</f>
        <v>9.3525179856115109E-2</v>
      </c>
      <c r="R32" s="612"/>
      <c r="S32" s="612"/>
      <c r="T32" s="45"/>
      <c r="U32" s="19"/>
    </row>
    <row r="33" spans="2:21" ht="20.25" customHeight="1" thickTop="1" x14ac:dyDescent="0.2">
      <c r="B33" s="1503" t="s">
        <v>281</v>
      </c>
      <c r="C33" s="1609" t="s">
        <v>282</v>
      </c>
      <c r="D33" s="491">
        <v>106</v>
      </c>
      <c r="E33" s="64">
        <v>63</v>
      </c>
      <c r="F33" s="35">
        <v>40</v>
      </c>
      <c r="G33" s="35">
        <v>12</v>
      </c>
      <c r="H33" s="35">
        <v>23</v>
      </c>
      <c r="I33" s="35">
        <v>7</v>
      </c>
      <c r="J33" s="35">
        <v>9</v>
      </c>
      <c r="K33" s="35">
        <v>3</v>
      </c>
      <c r="L33" s="35">
        <v>0</v>
      </c>
      <c r="M33" s="35">
        <v>1</v>
      </c>
      <c r="N33" s="35">
        <v>6</v>
      </c>
      <c r="O33" s="35">
        <v>3</v>
      </c>
      <c r="P33" s="18">
        <v>0</v>
      </c>
      <c r="Q33" s="140">
        <v>7</v>
      </c>
      <c r="R33" s="249">
        <v>23</v>
      </c>
      <c r="S33" s="249">
        <v>20</v>
      </c>
      <c r="T33" s="1">
        <f t="shared" ref="T33:T34" si="18">SUM(E33,R33,S33)</f>
        <v>106</v>
      </c>
      <c r="U33" s="367">
        <f t="shared" ref="U33" si="19">T33-D33</f>
        <v>0</v>
      </c>
    </row>
    <row r="34" spans="2:21" ht="20.25" customHeight="1" x14ac:dyDescent="0.2">
      <c r="B34" s="1504"/>
      <c r="C34" s="1508"/>
      <c r="D34" s="499"/>
      <c r="E34" s="601">
        <f>E33/D33</f>
        <v>0.59433962264150941</v>
      </c>
      <c r="F34" s="483">
        <f>F33/D33</f>
        <v>0.37735849056603776</v>
      </c>
      <c r="G34" s="483">
        <f>G33/D33</f>
        <v>0.11320754716981132</v>
      </c>
      <c r="H34" s="483">
        <f>H33/D33</f>
        <v>0.21698113207547171</v>
      </c>
      <c r="I34" s="483">
        <f>I33/D33</f>
        <v>6.6037735849056603E-2</v>
      </c>
      <c r="J34" s="483">
        <f>J33/D33</f>
        <v>8.4905660377358486E-2</v>
      </c>
      <c r="K34" s="483">
        <f>K33/D33</f>
        <v>2.8301886792452831E-2</v>
      </c>
      <c r="L34" s="483">
        <f>L33/D33</f>
        <v>0</v>
      </c>
      <c r="M34" s="483">
        <f>M33/D33</f>
        <v>9.433962264150943E-3</v>
      </c>
      <c r="N34" s="483">
        <f>N33/D33</f>
        <v>5.6603773584905662E-2</v>
      </c>
      <c r="O34" s="483">
        <f>O33/D33</f>
        <v>2.8301886792452831E-2</v>
      </c>
      <c r="P34" s="483">
        <f>P33/D33</f>
        <v>0</v>
      </c>
      <c r="Q34" s="484">
        <f>Q33/D33</f>
        <v>6.6037735849056603E-2</v>
      </c>
      <c r="R34" s="603">
        <f>R33/D33</f>
        <v>0.21698113207547171</v>
      </c>
      <c r="S34" s="603">
        <f>S33/D33</f>
        <v>0.18867924528301888</v>
      </c>
      <c r="T34" s="45">
        <f t="shared" si="18"/>
        <v>1</v>
      </c>
      <c r="U34" s="367">
        <f t="shared" ref="U34" si="20">1-T34</f>
        <v>0</v>
      </c>
    </row>
    <row r="35" spans="2:21" ht="20.25" customHeight="1" x14ac:dyDescent="0.2">
      <c r="B35" s="1504"/>
      <c r="C35" s="1610"/>
      <c r="D35" s="1123"/>
      <c r="E35" s="608"/>
      <c r="F35" s="489">
        <f>F33/E33</f>
        <v>0.63492063492063489</v>
      </c>
      <c r="G35" s="489">
        <f>G33/E33</f>
        <v>0.19047619047619047</v>
      </c>
      <c r="H35" s="489">
        <f>H33/E33</f>
        <v>0.36507936507936506</v>
      </c>
      <c r="I35" s="489">
        <f>I33/E33</f>
        <v>0.1111111111111111</v>
      </c>
      <c r="J35" s="489">
        <f>J33/E33</f>
        <v>0.14285714285714285</v>
      </c>
      <c r="K35" s="489">
        <f>K33/E33</f>
        <v>4.7619047619047616E-2</v>
      </c>
      <c r="L35" s="489">
        <f>L33/E33</f>
        <v>0</v>
      </c>
      <c r="M35" s="489">
        <f>M33/E33</f>
        <v>1.5873015873015872E-2</v>
      </c>
      <c r="N35" s="489">
        <f>N33/E33</f>
        <v>9.5238095238095233E-2</v>
      </c>
      <c r="O35" s="489">
        <f>O33/E33</f>
        <v>4.7619047619047616E-2</v>
      </c>
      <c r="P35" s="489">
        <f>P33/E33</f>
        <v>0</v>
      </c>
      <c r="Q35" s="490">
        <f>Q33/E33</f>
        <v>0.1111111111111111</v>
      </c>
      <c r="R35" s="609"/>
      <c r="S35" s="609"/>
      <c r="U35" s="19"/>
    </row>
    <row r="36" spans="2:21" ht="20.25" customHeight="1" x14ac:dyDescent="0.2">
      <c r="B36" s="1504"/>
      <c r="C36" s="1507" t="s">
        <v>283</v>
      </c>
      <c r="D36" s="491">
        <v>171</v>
      </c>
      <c r="E36" s="64">
        <v>139</v>
      </c>
      <c r="F36" s="35">
        <v>88</v>
      </c>
      <c r="G36" s="35">
        <v>27</v>
      </c>
      <c r="H36" s="35">
        <v>59</v>
      </c>
      <c r="I36" s="35">
        <v>35</v>
      </c>
      <c r="J36" s="35">
        <v>38</v>
      </c>
      <c r="K36" s="35">
        <v>11</v>
      </c>
      <c r="L36" s="35">
        <v>2</v>
      </c>
      <c r="M36" s="35">
        <v>7</v>
      </c>
      <c r="N36" s="35">
        <v>7</v>
      </c>
      <c r="O36" s="35">
        <v>3</v>
      </c>
      <c r="P36" s="18">
        <v>3</v>
      </c>
      <c r="Q36" s="140">
        <v>11</v>
      </c>
      <c r="R36" s="249">
        <v>19</v>
      </c>
      <c r="S36" s="249">
        <v>13</v>
      </c>
      <c r="T36" s="1">
        <f t="shared" ref="T36:T37" si="21">SUM(E36,R36,S36)</f>
        <v>171</v>
      </c>
      <c r="U36" s="367">
        <f t="shared" ref="U36" si="22">T36-D36</f>
        <v>0</v>
      </c>
    </row>
    <row r="37" spans="2:21" ht="20.25" customHeight="1" x14ac:dyDescent="0.2">
      <c r="B37" s="1504"/>
      <c r="C37" s="1508"/>
      <c r="D37" s="499"/>
      <c r="E37" s="601">
        <f>E36/D36</f>
        <v>0.8128654970760234</v>
      </c>
      <c r="F37" s="483">
        <f>F36/D36</f>
        <v>0.51461988304093564</v>
      </c>
      <c r="G37" s="483">
        <f>G36/D36</f>
        <v>0.15789473684210525</v>
      </c>
      <c r="H37" s="483">
        <f>H36/D36</f>
        <v>0.34502923976608185</v>
      </c>
      <c r="I37" s="483">
        <f>I36/D36</f>
        <v>0.2046783625730994</v>
      </c>
      <c r="J37" s="483">
        <f>J36/D36</f>
        <v>0.22222222222222221</v>
      </c>
      <c r="K37" s="483">
        <f>K36/D36</f>
        <v>6.4327485380116955E-2</v>
      </c>
      <c r="L37" s="483">
        <f>L36/D36</f>
        <v>1.1695906432748537E-2</v>
      </c>
      <c r="M37" s="483">
        <f>M36/D36</f>
        <v>4.0935672514619881E-2</v>
      </c>
      <c r="N37" s="483">
        <f>N36/D36</f>
        <v>4.0935672514619881E-2</v>
      </c>
      <c r="O37" s="483">
        <f>O36/D36</f>
        <v>1.7543859649122806E-2</v>
      </c>
      <c r="P37" s="483">
        <f>P36/D36</f>
        <v>1.7543859649122806E-2</v>
      </c>
      <c r="Q37" s="484">
        <f>Q36/D36</f>
        <v>6.4327485380116955E-2</v>
      </c>
      <c r="R37" s="603">
        <f>R36/D36</f>
        <v>0.1111111111111111</v>
      </c>
      <c r="S37" s="603">
        <f>S36/D36</f>
        <v>7.6023391812865493E-2</v>
      </c>
      <c r="T37" s="45">
        <f t="shared" si="21"/>
        <v>1</v>
      </c>
      <c r="U37" s="367">
        <f t="shared" ref="U37" si="23">1-T37</f>
        <v>0</v>
      </c>
    </row>
    <row r="38" spans="2:21" ht="20.25" customHeight="1" x14ac:dyDescent="0.2">
      <c r="B38" s="1504"/>
      <c r="C38" s="1610"/>
      <c r="D38" s="1123"/>
      <c r="E38" s="608"/>
      <c r="F38" s="489">
        <f>F36/E36</f>
        <v>0.63309352517985606</v>
      </c>
      <c r="G38" s="489">
        <f>G36/E36</f>
        <v>0.19424460431654678</v>
      </c>
      <c r="H38" s="489">
        <f>H36/E36</f>
        <v>0.42446043165467628</v>
      </c>
      <c r="I38" s="489">
        <f>I36/E36</f>
        <v>0.25179856115107913</v>
      </c>
      <c r="J38" s="489">
        <f>J36/E36</f>
        <v>0.2733812949640288</v>
      </c>
      <c r="K38" s="489">
        <f>K36/E36</f>
        <v>7.9136690647482008E-2</v>
      </c>
      <c r="L38" s="489">
        <f>L36/E36</f>
        <v>1.4388489208633094E-2</v>
      </c>
      <c r="M38" s="489">
        <f>M36/E36</f>
        <v>5.0359712230215826E-2</v>
      </c>
      <c r="N38" s="489">
        <f>N36/E36</f>
        <v>5.0359712230215826E-2</v>
      </c>
      <c r="O38" s="489">
        <f>O36/E36</f>
        <v>2.1582733812949641E-2</v>
      </c>
      <c r="P38" s="489">
        <f>P36/E36</f>
        <v>2.1582733812949641E-2</v>
      </c>
      <c r="Q38" s="490">
        <f>Q36/E36</f>
        <v>7.9136690647482008E-2</v>
      </c>
      <c r="R38" s="609"/>
      <c r="S38" s="609"/>
      <c r="U38" s="19"/>
    </row>
    <row r="39" spans="2:21" ht="20.25" customHeight="1" x14ac:dyDescent="0.2">
      <c r="B39" s="1504"/>
      <c r="C39" s="1507" t="s">
        <v>284</v>
      </c>
      <c r="D39" s="491">
        <v>49</v>
      </c>
      <c r="E39" s="63">
        <v>41</v>
      </c>
      <c r="F39" s="35">
        <v>33</v>
      </c>
      <c r="G39" s="35">
        <v>9</v>
      </c>
      <c r="H39" s="35">
        <v>20</v>
      </c>
      <c r="I39" s="35">
        <v>12</v>
      </c>
      <c r="J39" s="35">
        <v>11</v>
      </c>
      <c r="K39" s="35">
        <v>2</v>
      </c>
      <c r="L39" s="35">
        <v>2</v>
      </c>
      <c r="M39" s="35">
        <v>1</v>
      </c>
      <c r="N39" s="35">
        <v>2</v>
      </c>
      <c r="O39" s="35">
        <v>4</v>
      </c>
      <c r="P39" s="18">
        <v>2</v>
      </c>
      <c r="Q39" s="140">
        <v>4</v>
      </c>
      <c r="R39" s="249">
        <v>4</v>
      </c>
      <c r="S39" s="249">
        <v>4</v>
      </c>
      <c r="T39" s="1">
        <f t="shared" ref="T39:T40" si="24">SUM(E39,R39,S39)</f>
        <v>49</v>
      </c>
      <c r="U39" s="367">
        <f t="shared" ref="U39" si="25">T39-D39</f>
        <v>0</v>
      </c>
    </row>
    <row r="40" spans="2:21" ht="20.25" customHeight="1" x14ac:dyDescent="0.2">
      <c r="B40" s="1504"/>
      <c r="C40" s="1508"/>
      <c r="D40" s="499"/>
      <c r="E40" s="601">
        <f>E39/D39</f>
        <v>0.83673469387755106</v>
      </c>
      <c r="F40" s="483">
        <f>F39/D39</f>
        <v>0.67346938775510201</v>
      </c>
      <c r="G40" s="483">
        <f>G39/D39</f>
        <v>0.18367346938775511</v>
      </c>
      <c r="H40" s="483">
        <f>H39/D39</f>
        <v>0.40816326530612246</v>
      </c>
      <c r="I40" s="483">
        <f>I39/D39</f>
        <v>0.24489795918367346</v>
      </c>
      <c r="J40" s="483">
        <f>J39/D39</f>
        <v>0.22448979591836735</v>
      </c>
      <c r="K40" s="483">
        <f>K39/D39</f>
        <v>4.0816326530612242E-2</v>
      </c>
      <c r="L40" s="483">
        <f>L39/D39</f>
        <v>4.0816326530612242E-2</v>
      </c>
      <c r="M40" s="483">
        <f>M39/D39</f>
        <v>2.0408163265306121E-2</v>
      </c>
      <c r="N40" s="483">
        <f>N39/D39</f>
        <v>4.0816326530612242E-2</v>
      </c>
      <c r="O40" s="483">
        <f>O39/D39</f>
        <v>8.1632653061224483E-2</v>
      </c>
      <c r="P40" s="483">
        <f>P39/D39</f>
        <v>4.0816326530612242E-2</v>
      </c>
      <c r="Q40" s="484">
        <f>Q39/D39</f>
        <v>8.1632653061224483E-2</v>
      </c>
      <c r="R40" s="603">
        <f>R39/D39</f>
        <v>8.1632653061224483E-2</v>
      </c>
      <c r="S40" s="603">
        <f>S39/D39</f>
        <v>8.1632653061224483E-2</v>
      </c>
      <c r="T40" s="45">
        <f t="shared" si="24"/>
        <v>1</v>
      </c>
      <c r="U40" s="367">
        <f t="shared" ref="U40" si="26">1-T40</f>
        <v>0</v>
      </c>
    </row>
    <row r="41" spans="2:21" ht="20.25" customHeight="1" x14ac:dyDescent="0.2">
      <c r="B41" s="1504"/>
      <c r="C41" s="1610"/>
      <c r="D41" s="1123"/>
      <c r="E41" s="608"/>
      <c r="F41" s="489">
        <f>F39/E39</f>
        <v>0.80487804878048785</v>
      </c>
      <c r="G41" s="489">
        <f>G39/E39</f>
        <v>0.21951219512195122</v>
      </c>
      <c r="H41" s="489">
        <f>H39/E39</f>
        <v>0.48780487804878048</v>
      </c>
      <c r="I41" s="489">
        <f>I39/E39</f>
        <v>0.29268292682926828</v>
      </c>
      <c r="J41" s="489">
        <f>J39/E39</f>
        <v>0.26829268292682928</v>
      </c>
      <c r="K41" s="489">
        <f>K39/E39</f>
        <v>4.878048780487805E-2</v>
      </c>
      <c r="L41" s="489">
        <f>L39/E39</f>
        <v>4.878048780487805E-2</v>
      </c>
      <c r="M41" s="489">
        <f>M39/E39</f>
        <v>2.4390243902439025E-2</v>
      </c>
      <c r="N41" s="489">
        <f>N39/E39</f>
        <v>4.878048780487805E-2</v>
      </c>
      <c r="O41" s="489">
        <f>O39/E39</f>
        <v>9.7560975609756101E-2</v>
      </c>
      <c r="P41" s="489">
        <f>P39/E39</f>
        <v>4.878048780487805E-2</v>
      </c>
      <c r="Q41" s="490">
        <f>Q39/E39</f>
        <v>9.7560975609756101E-2</v>
      </c>
      <c r="R41" s="609"/>
      <c r="S41" s="609"/>
      <c r="U41" s="19"/>
    </row>
    <row r="42" spans="2:21" ht="20.25" customHeight="1" x14ac:dyDescent="0.2">
      <c r="B42" s="1504"/>
      <c r="C42" s="1507" t="s">
        <v>285</v>
      </c>
      <c r="D42" s="491">
        <v>38</v>
      </c>
      <c r="E42" s="63">
        <v>37</v>
      </c>
      <c r="F42" s="35">
        <v>25</v>
      </c>
      <c r="G42" s="35">
        <v>11</v>
      </c>
      <c r="H42" s="35">
        <v>13</v>
      </c>
      <c r="I42" s="35">
        <v>12</v>
      </c>
      <c r="J42" s="35">
        <v>13</v>
      </c>
      <c r="K42" s="35">
        <v>2</v>
      </c>
      <c r="L42" s="35">
        <v>0</v>
      </c>
      <c r="M42" s="35">
        <v>11</v>
      </c>
      <c r="N42" s="35">
        <v>5</v>
      </c>
      <c r="O42" s="35">
        <v>5</v>
      </c>
      <c r="P42" s="18">
        <v>1</v>
      </c>
      <c r="Q42" s="140">
        <v>1</v>
      </c>
      <c r="R42" s="249">
        <v>1</v>
      </c>
      <c r="S42" s="249">
        <v>0</v>
      </c>
      <c r="T42" s="1">
        <f t="shared" ref="T42:T43" si="27">SUM(E42,R42,S42)</f>
        <v>38</v>
      </c>
      <c r="U42" s="367">
        <f t="shared" ref="U42" si="28">T42-D42</f>
        <v>0</v>
      </c>
    </row>
    <row r="43" spans="2:21" ht="20.25" customHeight="1" x14ac:dyDescent="0.2">
      <c r="B43" s="1504"/>
      <c r="C43" s="1508"/>
      <c r="D43" s="499"/>
      <c r="E43" s="601">
        <f>E42/D42</f>
        <v>0.97368421052631582</v>
      </c>
      <c r="F43" s="483">
        <f>F42/D42</f>
        <v>0.65789473684210531</v>
      </c>
      <c r="G43" s="483">
        <f>G42/D42</f>
        <v>0.28947368421052633</v>
      </c>
      <c r="H43" s="483">
        <f>H42/D42</f>
        <v>0.34210526315789475</v>
      </c>
      <c r="I43" s="483">
        <f>I42/D42</f>
        <v>0.31578947368421051</v>
      </c>
      <c r="J43" s="483">
        <f>J42/D42</f>
        <v>0.34210526315789475</v>
      </c>
      <c r="K43" s="483">
        <f>K42/D42</f>
        <v>5.2631578947368418E-2</v>
      </c>
      <c r="L43" s="483">
        <f>L42/D42</f>
        <v>0</v>
      </c>
      <c r="M43" s="483">
        <f>M42/D42</f>
        <v>0.28947368421052633</v>
      </c>
      <c r="N43" s="483">
        <f>N42/D42</f>
        <v>0.13157894736842105</v>
      </c>
      <c r="O43" s="483">
        <f>O42/D42</f>
        <v>0.13157894736842105</v>
      </c>
      <c r="P43" s="483">
        <f>P42/D42</f>
        <v>2.6315789473684209E-2</v>
      </c>
      <c r="Q43" s="484">
        <f>Q42/D42</f>
        <v>2.6315789473684209E-2</v>
      </c>
      <c r="R43" s="603">
        <f>R42/D42</f>
        <v>2.6315789473684209E-2</v>
      </c>
      <c r="S43" s="603">
        <f>S42/D42</f>
        <v>0</v>
      </c>
      <c r="T43" s="45">
        <f t="shared" si="27"/>
        <v>1</v>
      </c>
      <c r="U43" s="367">
        <f t="shared" ref="U43" si="29">1-T43</f>
        <v>0</v>
      </c>
    </row>
    <row r="44" spans="2:21" ht="20.25" customHeight="1" x14ac:dyDescent="0.2">
      <c r="B44" s="1504"/>
      <c r="C44" s="1610"/>
      <c r="D44" s="1123"/>
      <c r="E44" s="608"/>
      <c r="F44" s="489">
        <f>F42/E42</f>
        <v>0.67567567567567566</v>
      </c>
      <c r="G44" s="489">
        <f>G42/E42</f>
        <v>0.29729729729729731</v>
      </c>
      <c r="H44" s="489">
        <f>H42/E42</f>
        <v>0.35135135135135137</v>
      </c>
      <c r="I44" s="489">
        <f>I42/E42</f>
        <v>0.32432432432432434</v>
      </c>
      <c r="J44" s="489">
        <f>J42/E42</f>
        <v>0.35135135135135137</v>
      </c>
      <c r="K44" s="489">
        <f>K42/E42</f>
        <v>5.4054054054054057E-2</v>
      </c>
      <c r="L44" s="489">
        <f>L42/E42</f>
        <v>0</v>
      </c>
      <c r="M44" s="489">
        <f>M42/E42</f>
        <v>0.29729729729729731</v>
      </c>
      <c r="N44" s="489">
        <f>N42/E42</f>
        <v>0.13513513513513514</v>
      </c>
      <c r="O44" s="489">
        <f>O42/E42</f>
        <v>0.13513513513513514</v>
      </c>
      <c r="P44" s="489">
        <f>P42/E42</f>
        <v>2.7027027027027029E-2</v>
      </c>
      <c r="Q44" s="490">
        <f>Q42/E42</f>
        <v>2.7027027027027029E-2</v>
      </c>
      <c r="R44" s="609"/>
      <c r="S44" s="609"/>
      <c r="U44" s="19"/>
    </row>
    <row r="45" spans="2:21" ht="20.25" customHeight="1" x14ac:dyDescent="0.2">
      <c r="B45" s="1504"/>
      <c r="C45" s="1507" t="s">
        <v>286</v>
      </c>
      <c r="D45" s="491">
        <v>33</v>
      </c>
      <c r="E45" s="63">
        <v>32</v>
      </c>
      <c r="F45" s="35">
        <v>21</v>
      </c>
      <c r="G45" s="35">
        <v>11</v>
      </c>
      <c r="H45" s="35">
        <v>14</v>
      </c>
      <c r="I45" s="35">
        <v>13</v>
      </c>
      <c r="J45" s="35">
        <v>16</v>
      </c>
      <c r="K45" s="35">
        <v>4</v>
      </c>
      <c r="L45" s="35">
        <v>0</v>
      </c>
      <c r="M45" s="35">
        <v>6</v>
      </c>
      <c r="N45" s="35">
        <v>4</v>
      </c>
      <c r="O45" s="35">
        <v>6</v>
      </c>
      <c r="P45" s="18">
        <v>1</v>
      </c>
      <c r="Q45" s="140">
        <v>2</v>
      </c>
      <c r="R45" s="249">
        <v>0</v>
      </c>
      <c r="S45" s="249">
        <v>1</v>
      </c>
      <c r="T45" s="1">
        <f t="shared" ref="T45:T46" si="30">SUM(E45,R45,S45)</f>
        <v>33</v>
      </c>
      <c r="U45" s="367">
        <f t="shared" ref="U45" si="31">T45-D45</f>
        <v>0</v>
      </c>
    </row>
    <row r="46" spans="2:21" ht="20.25" customHeight="1" x14ac:dyDescent="0.2">
      <c r="B46" s="1504"/>
      <c r="C46" s="1508"/>
      <c r="D46" s="499"/>
      <c r="E46" s="601">
        <f>E45/D45</f>
        <v>0.96969696969696972</v>
      </c>
      <c r="F46" s="483">
        <f>F45/D45</f>
        <v>0.63636363636363635</v>
      </c>
      <c r="G46" s="483">
        <f>G45/D45</f>
        <v>0.33333333333333331</v>
      </c>
      <c r="H46" s="483">
        <f>H45/D45</f>
        <v>0.42424242424242425</v>
      </c>
      <c r="I46" s="483">
        <f>I45/D45</f>
        <v>0.39393939393939392</v>
      </c>
      <c r="J46" s="483">
        <f>J45/D45</f>
        <v>0.48484848484848486</v>
      </c>
      <c r="K46" s="483">
        <f>K45/D45</f>
        <v>0.12121212121212122</v>
      </c>
      <c r="L46" s="483">
        <f>L45/D45</f>
        <v>0</v>
      </c>
      <c r="M46" s="483">
        <f>M45/D45</f>
        <v>0.18181818181818182</v>
      </c>
      <c r="N46" s="483">
        <f>N45/D45</f>
        <v>0.12121212121212122</v>
      </c>
      <c r="O46" s="483">
        <f>O45/D45</f>
        <v>0.18181818181818182</v>
      </c>
      <c r="P46" s="483">
        <f>P45/D45</f>
        <v>3.0303030303030304E-2</v>
      </c>
      <c r="Q46" s="484">
        <f>Q45/D45</f>
        <v>6.0606060606060608E-2</v>
      </c>
      <c r="R46" s="603">
        <f>R45/D45</f>
        <v>0</v>
      </c>
      <c r="S46" s="603">
        <f>S45/D45</f>
        <v>3.0303030303030304E-2</v>
      </c>
      <c r="T46" s="45">
        <f t="shared" si="30"/>
        <v>1</v>
      </c>
      <c r="U46" s="367">
        <f t="shared" ref="U46" si="32">1-T46</f>
        <v>0</v>
      </c>
    </row>
    <row r="47" spans="2:21" ht="20.25" customHeight="1" x14ac:dyDescent="0.2">
      <c r="B47" s="1504"/>
      <c r="C47" s="1610"/>
      <c r="D47" s="1123"/>
      <c r="E47" s="608"/>
      <c r="F47" s="489">
        <f>F45/E45</f>
        <v>0.65625</v>
      </c>
      <c r="G47" s="489">
        <f>G45/E45</f>
        <v>0.34375</v>
      </c>
      <c r="H47" s="489">
        <f>H45/E45</f>
        <v>0.4375</v>
      </c>
      <c r="I47" s="489">
        <f>I45/E45</f>
        <v>0.40625</v>
      </c>
      <c r="J47" s="489">
        <f>J45/E45</f>
        <v>0.5</v>
      </c>
      <c r="K47" s="489">
        <f>K45/E45</f>
        <v>0.125</v>
      </c>
      <c r="L47" s="489">
        <f>L45/E45</f>
        <v>0</v>
      </c>
      <c r="M47" s="489">
        <f>M45/E45</f>
        <v>0.1875</v>
      </c>
      <c r="N47" s="489">
        <f>N45/E45</f>
        <v>0.125</v>
      </c>
      <c r="O47" s="489">
        <f>O45/E45</f>
        <v>0.1875</v>
      </c>
      <c r="P47" s="489">
        <f>P45/E45</f>
        <v>3.125E-2</v>
      </c>
      <c r="Q47" s="490">
        <f>Q45/E45</f>
        <v>6.25E-2</v>
      </c>
      <c r="R47" s="609"/>
      <c r="S47" s="609"/>
      <c r="U47" s="19"/>
    </row>
    <row r="48" spans="2:21" ht="20.25" customHeight="1" x14ac:dyDescent="0.2">
      <c r="B48" s="1504"/>
      <c r="C48" s="1507" t="s">
        <v>287</v>
      </c>
      <c r="D48" s="491">
        <v>30</v>
      </c>
      <c r="E48" s="63">
        <v>29</v>
      </c>
      <c r="F48" s="35">
        <v>21</v>
      </c>
      <c r="G48" s="35">
        <v>10</v>
      </c>
      <c r="H48" s="35">
        <v>19</v>
      </c>
      <c r="I48" s="35">
        <v>13</v>
      </c>
      <c r="J48" s="35">
        <v>12</v>
      </c>
      <c r="K48" s="35">
        <v>12</v>
      </c>
      <c r="L48" s="35">
        <v>3</v>
      </c>
      <c r="M48" s="35">
        <v>10</v>
      </c>
      <c r="N48" s="35">
        <v>10</v>
      </c>
      <c r="O48" s="35">
        <v>11</v>
      </c>
      <c r="P48" s="18">
        <v>1</v>
      </c>
      <c r="Q48" s="140">
        <v>1</v>
      </c>
      <c r="R48" s="249">
        <v>1</v>
      </c>
      <c r="S48" s="249">
        <v>0</v>
      </c>
      <c r="T48" s="1">
        <f t="shared" ref="T48:T49" si="33">SUM(E48,R48,S48)</f>
        <v>30</v>
      </c>
      <c r="U48" s="367">
        <f t="shared" ref="U48" si="34">T48-D48</f>
        <v>0</v>
      </c>
    </row>
    <row r="49" spans="2:21" ht="20.25" customHeight="1" x14ac:dyDescent="0.2">
      <c r="B49" s="1504"/>
      <c r="C49" s="1508"/>
      <c r="D49" s="499"/>
      <c r="E49" s="601">
        <f>E48/D48</f>
        <v>0.96666666666666667</v>
      </c>
      <c r="F49" s="483">
        <f>F48/D48</f>
        <v>0.7</v>
      </c>
      <c r="G49" s="483">
        <f>G48/D48</f>
        <v>0.33333333333333331</v>
      </c>
      <c r="H49" s="483">
        <f>H48/D48</f>
        <v>0.6333333333333333</v>
      </c>
      <c r="I49" s="483">
        <f>I48/D48</f>
        <v>0.43333333333333335</v>
      </c>
      <c r="J49" s="483">
        <f>J48/D48</f>
        <v>0.4</v>
      </c>
      <c r="K49" s="483">
        <f>K48/D48</f>
        <v>0.4</v>
      </c>
      <c r="L49" s="483">
        <f>L48/D48</f>
        <v>0.1</v>
      </c>
      <c r="M49" s="483">
        <f>M48/D48</f>
        <v>0.33333333333333331</v>
      </c>
      <c r="N49" s="483">
        <f>N48/D48</f>
        <v>0.33333333333333331</v>
      </c>
      <c r="O49" s="483">
        <f>O48/D48</f>
        <v>0.36666666666666664</v>
      </c>
      <c r="P49" s="602">
        <f>P48/D48</f>
        <v>3.3333333333333333E-2</v>
      </c>
      <c r="Q49" s="484">
        <f>Q48/D48</f>
        <v>3.3333333333333333E-2</v>
      </c>
      <c r="R49" s="603">
        <f>R48/D48</f>
        <v>3.3333333333333333E-2</v>
      </c>
      <c r="S49" s="603">
        <f>S48/D48</f>
        <v>0</v>
      </c>
      <c r="T49" s="45">
        <f t="shared" si="33"/>
        <v>1</v>
      </c>
      <c r="U49" s="367">
        <f t="shared" ref="U49" si="35">1-T49</f>
        <v>0</v>
      </c>
    </row>
    <row r="50" spans="2:21" ht="20.25" customHeight="1" thickBot="1" x14ac:dyDescent="0.25">
      <c r="B50" s="1504"/>
      <c r="C50" s="1599"/>
      <c r="D50" s="1124"/>
      <c r="E50" s="610"/>
      <c r="F50" s="493">
        <f>F48/E48</f>
        <v>0.72413793103448276</v>
      </c>
      <c r="G50" s="493">
        <f>G48/E48</f>
        <v>0.34482758620689657</v>
      </c>
      <c r="H50" s="493">
        <f>H48/E48</f>
        <v>0.65517241379310343</v>
      </c>
      <c r="I50" s="493">
        <f>I48/E48</f>
        <v>0.44827586206896552</v>
      </c>
      <c r="J50" s="493">
        <f>J48/E48</f>
        <v>0.41379310344827586</v>
      </c>
      <c r="K50" s="493">
        <f>K48/E48</f>
        <v>0.41379310344827586</v>
      </c>
      <c r="L50" s="493">
        <f>L48/E48</f>
        <v>0.10344827586206896</v>
      </c>
      <c r="M50" s="493">
        <f>M48/E48</f>
        <v>0.34482758620689657</v>
      </c>
      <c r="N50" s="493">
        <f>N48/E48</f>
        <v>0.34482758620689657</v>
      </c>
      <c r="O50" s="493">
        <f>O48/E48</f>
        <v>0.37931034482758619</v>
      </c>
      <c r="P50" s="611">
        <f>P48/E48</f>
        <v>3.4482758620689655E-2</v>
      </c>
      <c r="Q50" s="494">
        <f>Q48/E48</f>
        <v>3.4482758620689655E-2</v>
      </c>
      <c r="R50" s="612"/>
      <c r="S50" s="612"/>
      <c r="U50" s="19"/>
    </row>
    <row r="51" spans="2:21" ht="20.25" customHeight="1" thickTop="1" x14ac:dyDescent="0.2">
      <c r="B51" s="1504"/>
      <c r="C51" s="38" t="s">
        <v>288</v>
      </c>
      <c r="D51" s="1360">
        <f>D36+D39+D42+D45</f>
        <v>291</v>
      </c>
      <c r="E51" s="64">
        <f>E36+E39+E42+E45</f>
        <v>249</v>
      </c>
      <c r="F51" s="35">
        <f t="shared" ref="F51:Q51" si="36">F36+F39+F42+F45</f>
        <v>167</v>
      </c>
      <c r="G51" s="35">
        <f t="shared" si="36"/>
        <v>58</v>
      </c>
      <c r="H51" s="35">
        <f t="shared" si="36"/>
        <v>106</v>
      </c>
      <c r="I51" s="35">
        <f t="shared" si="36"/>
        <v>72</v>
      </c>
      <c r="J51" s="35">
        <f>J36+J39+J42+J45</f>
        <v>78</v>
      </c>
      <c r="K51" s="35">
        <f t="shared" ref="K51:N51" si="37">K36+K39+K42+K45</f>
        <v>19</v>
      </c>
      <c r="L51" s="35">
        <f t="shared" si="37"/>
        <v>4</v>
      </c>
      <c r="M51" s="35">
        <f t="shared" si="37"/>
        <v>25</v>
      </c>
      <c r="N51" s="35">
        <f t="shared" si="37"/>
        <v>18</v>
      </c>
      <c r="O51" s="35">
        <f t="shared" si="36"/>
        <v>18</v>
      </c>
      <c r="P51" s="35">
        <f>P36+P39+P42+P45</f>
        <v>7</v>
      </c>
      <c r="Q51" s="140">
        <f t="shared" si="36"/>
        <v>18</v>
      </c>
      <c r="R51" s="249">
        <f>R36+R39+R42+R45</f>
        <v>24</v>
      </c>
      <c r="S51" s="249">
        <f>S36+S39+S42+S45</f>
        <v>18</v>
      </c>
      <c r="T51" s="1">
        <f t="shared" ref="T51:T52" si="38">SUM(E51,R51,S51)</f>
        <v>291</v>
      </c>
      <c r="U51" s="367">
        <f t="shared" ref="U51" si="39">T51-D51</f>
        <v>0</v>
      </c>
    </row>
    <row r="52" spans="2:21" ht="20.25" customHeight="1" x14ac:dyDescent="0.2">
      <c r="B52" s="1504"/>
      <c r="C52" s="46" t="s">
        <v>289</v>
      </c>
      <c r="D52" s="235"/>
      <c r="E52" s="601">
        <f>E51/D51</f>
        <v>0.85567010309278346</v>
      </c>
      <c r="F52" s="483">
        <f>F51/D51</f>
        <v>0.57388316151202745</v>
      </c>
      <c r="G52" s="483">
        <f>G51/D51</f>
        <v>0.19931271477663232</v>
      </c>
      <c r="H52" s="483">
        <f>H51/D51</f>
        <v>0.36426116838487971</v>
      </c>
      <c r="I52" s="483">
        <f>I51/D51</f>
        <v>0.24742268041237114</v>
      </c>
      <c r="J52" s="483">
        <f>J51/D51</f>
        <v>0.26804123711340205</v>
      </c>
      <c r="K52" s="483">
        <f>K51/D51</f>
        <v>6.5292096219931275E-2</v>
      </c>
      <c r="L52" s="483">
        <f>L51/D51</f>
        <v>1.3745704467353952E-2</v>
      </c>
      <c r="M52" s="483">
        <f>M51/D51</f>
        <v>8.5910652920962199E-2</v>
      </c>
      <c r="N52" s="483">
        <f>N51/D51</f>
        <v>6.1855670103092786E-2</v>
      </c>
      <c r="O52" s="483">
        <f>O51/D51</f>
        <v>6.1855670103092786E-2</v>
      </c>
      <c r="P52" s="483">
        <f>P51/D51</f>
        <v>2.4054982817869417E-2</v>
      </c>
      <c r="Q52" s="484">
        <f>Q51/D51</f>
        <v>6.1855670103092786E-2</v>
      </c>
      <c r="R52" s="603">
        <f>R51/D51</f>
        <v>8.247422680412371E-2</v>
      </c>
      <c r="S52" s="603">
        <f>S51/D51</f>
        <v>6.1855670103092786E-2</v>
      </c>
      <c r="T52" s="45">
        <f t="shared" si="38"/>
        <v>1</v>
      </c>
      <c r="U52" s="367">
        <f t="shared" ref="U52" si="40">1-T52</f>
        <v>0</v>
      </c>
    </row>
    <row r="53" spans="2:21" ht="20.25" customHeight="1" x14ac:dyDescent="0.2">
      <c r="B53" s="1504"/>
      <c r="C53" s="39"/>
      <c r="D53" s="236"/>
      <c r="E53" s="608"/>
      <c r="F53" s="489">
        <f>F51/E51</f>
        <v>0.67068273092369479</v>
      </c>
      <c r="G53" s="489">
        <f>G51/E51</f>
        <v>0.23293172690763053</v>
      </c>
      <c r="H53" s="489">
        <f>H51/E51</f>
        <v>0.42570281124497994</v>
      </c>
      <c r="I53" s="489">
        <f>I51/E51</f>
        <v>0.28915662650602408</v>
      </c>
      <c r="J53" s="489">
        <f>J51/E51</f>
        <v>0.31325301204819278</v>
      </c>
      <c r="K53" s="489">
        <f>K51/E51</f>
        <v>7.6305220883534142E-2</v>
      </c>
      <c r="L53" s="489">
        <f>L51/E51</f>
        <v>1.6064257028112448E-2</v>
      </c>
      <c r="M53" s="489">
        <f>M51/E51</f>
        <v>0.10040160642570281</v>
      </c>
      <c r="N53" s="489">
        <f>N51/E51</f>
        <v>7.2289156626506021E-2</v>
      </c>
      <c r="O53" s="489">
        <f>O51/E51</f>
        <v>7.2289156626506021E-2</v>
      </c>
      <c r="P53" s="489">
        <f>P51/E51</f>
        <v>2.8112449799196786E-2</v>
      </c>
      <c r="Q53" s="490">
        <f>Q51/E51</f>
        <v>7.2289156626506021E-2</v>
      </c>
      <c r="R53" s="609"/>
      <c r="S53" s="609"/>
      <c r="U53" s="19"/>
    </row>
    <row r="54" spans="2:21" ht="20.25" customHeight="1" x14ac:dyDescent="0.2">
      <c r="B54" s="1504"/>
      <c r="C54" s="41" t="s">
        <v>288</v>
      </c>
      <c r="D54" s="1115">
        <f>D39+D42+D45+D48</f>
        <v>150</v>
      </c>
      <c r="E54" s="63">
        <f>E39+E42+E45+E48</f>
        <v>139</v>
      </c>
      <c r="F54" s="9">
        <f t="shared" ref="F54:R54" si="41">F39+F42+F45+F48</f>
        <v>100</v>
      </c>
      <c r="G54" s="9">
        <f t="shared" si="41"/>
        <v>41</v>
      </c>
      <c r="H54" s="9">
        <f t="shared" si="41"/>
        <v>66</v>
      </c>
      <c r="I54" s="9">
        <f t="shared" si="41"/>
        <v>50</v>
      </c>
      <c r="J54" s="9">
        <f>J39+J42+J45+J48</f>
        <v>52</v>
      </c>
      <c r="K54" s="9">
        <f t="shared" ref="K54:N54" si="42">K39+K42+K45+K48</f>
        <v>20</v>
      </c>
      <c r="L54" s="9">
        <f t="shared" si="42"/>
        <v>5</v>
      </c>
      <c r="M54" s="9">
        <f t="shared" si="42"/>
        <v>28</v>
      </c>
      <c r="N54" s="9">
        <f t="shared" si="42"/>
        <v>21</v>
      </c>
      <c r="O54" s="9">
        <f t="shared" si="41"/>
        <v>26</v>
      </c>
      <c r="P54" s="9">
        <f>P39+P42+P45+P48</f>
        <v>5</v>
      </c>
      <c r="Q54" s="141">
        <f>Q39+Q42+Q45+Q48</f>
        <v>8</v>
      </c>
      <c r="R54" s="245">
        <f t="shared" si="41"/>
        <v>6</v>
      </c>
      <c r="S54" s="245">
        <f>S39+S42+S45+S48</f>
        <v>5</v>
      </c>
      <c r="T54" s="1">
        <f t="shared" ref="T54:T55" si="43">SUM(E54,R54,S54)</f>
        <v>150</v>
      </c>
      <c r="U54" s="367">
        <f t="shared" ref="U54" si="44">T54-D54</f>
        <v>0</v>
      </c>
    </row>
    <row r="55" spans="2:21" ht="20.25" customHeight="1" x14ac:dyDescent="0.2">
      <c r="B55" s="1504"/>
      <c r="C55" s="46" t="s">
        <v>290</v>
      </c>
      <c r="D55" s="615"/>
      <c r="E55" s="601">
        <f>E54/D54</f>
        <v>0.92666666666666664</v>
      </c>
      <c r="F55" s="483">
        <f>F54/D54</f>
        <v>0.66666666666666663</v>
      </c>
      <c r="G55" s="483">
        <f>G54/D54</f>
        <v>0.27333333333333332</v>
      </c>
      <c r="H55" s="483">
        <f>H54/D54</f>
        <v>0.44</v>
      </c>
      <c r="I55" s="483">
        <f>I54/D54</f>
        <v>0.33333333333333331</v>
      </c>
      <c r="J55" s="483">
        <f>J54/D54</f>
        <v>0.34666666666666668</v>
      </c>
      <c r="K55" s="483">
        <f>K54/D54</f>
        <v>0.13333333333333333</v>
      </c>
      <c r="L55" s="483">
        <f>L54/D54</f>
        <v>3.3333333333333333E-2</v>
      </c>
      <c r="M55" s="483">
        <f>M54/D54</f>
        <v>0.18666666666666668</v>
      </c>
      <c r="N55" s="483">
        <f>N54/D54</f>
        <v>0.14000000000000001</v>
      </c>
      <c r="O55" s="483">
        <f>O54/D54</f>
        <v>0.17333333333333334</v>
      </c>
      <c r="P55" s="602">
        <f>P54/D54</f>
        <v>3.3333333333333333E-2</v>
      </c>
      <c r="Q55" s="484">
        <f>Q54/D54</f>
        <v>5.3333333333333337E-2</v>
      </c>
      <c r="R55" s="603">
        <f>R54/D54</f>
        <v>0.04</v>
      </c>
      <c r="S55" s="603">
        <f>S54/D54</f>
        <v>3.3333333333333333E-2</v>
      </c>
      <c r="T55" s="45">
        <f t="shared" si="43"/>
        <v>1</v>
      </c>
      <c r="U55" s="367">
        <f t="shared" ref="U55" si="45">1-T55</f>
        <v>0</v>
      </c>
    </row>
    <row r="56" spans="2:21" ht="20.25" customHeight="1" thickBot="1" x14ac:dyDescent="0.25">
      <c r="B56" s="1510"/>
      <c r="C56" s="39"/>
      <c r="D56" s="236"/>
      <c r="E56" s="616"/>
      <c r="F56" s="496">
        <f>F54/E54</f>
        <v>0.71942446043165464</v>
      </c>
      <c r="G56" s="496">
        <f>G54/E54</f>
        <v>0.29496402877697842</v>
      </c>
      <c r="H56" s="496">
        <f>H54/E54</f>
        <v>0.47482014388489208</v>
      </c>
      <c r="I56" s="496">
        <f>I54/E54</f>
        <v>0.35971223021582732</v>
      </c>
      <c r="J56" s="496">
        <f>J54/E54</f>
        <v>0.37410071942446044</v>
      </c>
      <c r="K56" s="496">
        <f>K54/E54</f>
        <v>0.14388489208633093</v>
      </c>
      <c r="L56" s="496">
        <f>L54/E54</f>
        <v>3.5971223021582732E-2</v>
      </c>
      <c r="M56" s="496">
        <f>M54/E54</f>
        <v>0.20143884892086331</v>
      </c>
      <c r="N56" s="496">
        <f>N54/E54</f>
        <v>0.15107913669064749</v>
      </c>
      <c r="O56" s="496">
        <f>O54/E54</f>
        <v>0.18705035971223022</v>
      </c>
      <c r="P56" s="617">
        <f>P54/E54</f>
        <v>3.5971223021582732E-2</v>
      </c>
      <c r="Q56" s="497">
        <f>Q54/E54</f>
        <v>5.7553956834532377E-2</v>
      </c>
      <c r="R56" s="618"/>
      <c r="S56" s="618"/>
      <c r="U56" s="19"/>
    </row>
    <row r="57" spans="2:21" ht="20.25" customHeight="1" x14ac:dyDescent="0.2">
      <c r="B57" s="1667" t="s">
        <v>363</v>
      </c>
      <c r="C57" s="1667"/>
      <c r="D57" s="1667"/>
      <c r="E57" s="1668"/>
      <c r="F57" s="1668"/>
      <c r="G57" s="1668"/>
      <c r="H57" s="1668"/>
      <c r="I57" s="1668"/>
      <c r="J57" s="1668"/>
      <c r="K57" s="1668"/>
      <c r="L57" s="1668"/>
      <c r="M57" s="1668"/>
      <c r="N57" s="1668"/>
      <c r="O57" s="1668"/>
      <c r="P57" s="1668"/>
      <c r="Q57" s="1668"/>
      <c r="R57" s="1668"/>
      <c r="S57" s="142"/>
    </row>
    <row r="58" spans="2:21" x14ac:dyDescent="0.2">
      <c r="B58" s="22"/>
      <c r="C58" s="27"/>
    </row>
    <row r="59" spans="2:21" x14ac:dyDescent="0.2">
      <c r="B59" s="363" t="s">
        <v>321</v>
      </c>
      <c r="D59" s="23">
        <f>SUM(D33:D50)</f>
        <v>427</v>
      </c>
      <c r="E59" s="1">
        <f>E33+E36+E39+E42+E45+E48</f>
        <v>341</v>
      </c>
      <c r="F59" s="1">
        <f>F33+F36+F39+F42+F45+F48</f>
        <v>228</v>
      </c>
      <c r="G59" s="1">
        <f t="shared" ref="G59:S59" si="46">G33+G36+G39+G42+G45+G48</f>
        <v>80</v>
      </c>
      <c r="H59" s="1">
        <f t="shared" si="46"/>
        <v>148</v>
      </c>
      <c r="I59" s="1">
        <f t="shared" si="46"/>
        <v>92</v>
      </c>
      <c r="J59" s="1">
        <f t="shared" si="46"/>
        <v>99</v>
      </c>
      <c r="K59" s="1">
        <f t="shared" si="46"/>
        <v>34</v>
      </c>
      <c r="L59" s="1">
        <f t="shared" si="46"/>
        <v>7</v>
      </c>
      <c r="M59" s="1">
        <f t="shared" si="46"/>
        <v>36</v>
      </c>
      <c r="N59" s="1">
        <f t="shared" si="46"/>
        <v>34</v>
      </c>
      <c r="O59" s="1">
        <f t="shared" si="46"/>
        <v>32</v>
      </c>
      <c r="P59" s="1">
        <f t="shared" si="46"/>
        <v>8</v>
      </c>
      <c r="Q59" s="1">
        <f t="shared" si="46"/>
        <v>26</v>
      </c>
      <c r="R59" s="1">
        <f>R33+R36+R39+R42+R45+R48</f>
        <v>48</v>
      </c>
      <c r="S59" s="1">
        <f t="shared" si="46"/>
        <v>38</v>
      </c>
    </row>
    <row r="60" spans="2:21" x14ac:dyDescent="0.2">
      <c r="B60" s="45" t="s">
        <v>329</v>
      </c>
      <c r="E60" s="45">
        <f>E59/D59</f>
        <v>0.79859484777517564</v>
      </c>
      <c r="F60" s="94">
        <f>F59/D59</f>
        <v>0.53395784543325531</v>
      </c>
      <c r="G60" s="94">
        <f>G59/D59</f>
        <v>0.18735362997658081</v>
      </c>
      <c r="H60" s="94">
        <f>H59/D59</f>
        <v>0.34660421545667447</v>
      </c>
      <c r="I60" s="94">
        <f>I59/D59</f>
        <v>0.21545667447306791</v>
      </c>
      <c r="J60" s="94">
        <f>J59/D59</f>
        <v>0.23185011709601874</v>
      </c>
      <c r="K60" s="94">
        <f>K59/D59</f>
        <v>7.9625292740046844E-2</v>
      </c>
      <c r="L60" s="94">
        <f>L59/D59</f>
        <v>1.6393442622950821E-2</v>
      </c>
      <c r="M60" s="94">
        <f>M59/D59</f>
        <v>8.4309133489461355E-2</v>
      </c>
      <c r="N60" s="94">
        <f>N59/D59</f>
        <v>7.9625292740046844E-2</v>
      </c>
      <c r="O60" s="94">
        <f>O59/D59</f>
        <v>7.4941451990632318E-2</v>
      </c>
      <c r="P60" s="94">
        <f>P59/D59</f>
        <v>1.873536299765808E-2</v>
      </c>
      <c r="Q60" s="94">
        <f>Q59/D59</f>
        <v>6.0889929742388757E-2</v>
      </c>
      <c r="R60" s="94">
        <f>R59/D59</f>
        <v>0.11241217798594848</v>
      </c>
      <c r="S60" s="94">
        <f>S59/D59</f>
        <v>8.899297423887588E-2</v>
      </c>
    </row>
    <row r="61" spans="2:21" x14ac:dyDescent="0.2">
      <c r="B61" s="1" t="s">
        <v>364</v>
      </c>
      <c r="F61" s="94">
        <f>F59/E59</f>
        <v>0.66862170087976536</v>
      </c>
      <c r="G61" s="94">
        <f>G59/E59</f>
        <v>0.23460410557184752</v>
      </c>
      <c r="H61" s="94">
        <f>H59/E59</f>
        <v>0.43401759530791789</v>
      </c>
      <c r="I61" s="94">
        <f>I59/E59</f>
        <v>0.26979472140762462</v>
      </c>
      <c r="J61" s="94">
        <f>J59/E59</f>
        <v>0.29032258064516131</v>
      </c>
      <c r="K61" s="94">
        <f>K59/E59</f>
        <v>9.9706744868035185E-2</v>
      </c>
      <c r="L61" s="94">
        <f>L59/E59</f>
        <v>2.0527859237536656E-2</v>
      </c>
      <c r="M61" s="94">
        <f>M59/E59</f>
        <v>0.10557184750733138</v>
      </c>
      <c r="N61" s="94">
        <f>N59/E59</f>
        <v>9.9706744868035185E-2</v>
      </c>
      <c r="O61" s="94">
        <f>O59/E59</f>
        <v>9.3841642228739003E-2</v>
      </c>
      <c r="P61" s="94">
        <f>P59/E59</f>
        <v>2.3460410557184751E-2</v>
      </c>
      <c r="Q61" s="94">
        <f>Q59/E59</f>
        <v>7.6246334310850442E-2</v>
      </c>
      <c r="R61" s="94"/>
      <c r="S61" s="94"/>
    </row>
    <row r="62" spans="2:21" x14ac:dyDescent="0.2">
      <c r="B62" s="1"/>
      <c r="F62" s="94"/>
      <c r="G62" s="94"/>
      <c r="H62" s="94"/>
      <c r="I62" s="94"/>
      <c r="J62" s="94"/>
      <c r="K62" s="94"/>
      <c r="L62" s="94"/>
      <c r="M62" s="94"/>
      <c r="N62" s="94"/>
      <c r="O62" s="94"/>
      <c r="P62" s="94"/>
      <c r="Q62" s="94"/>
      <c r="R62" s="94"/>
      <c r="S62" s="94"/>
    </row>
    <row r="63" spans="2:21" x14ac:dyDescent="0.2">
      <c r="B63" s="1" t="s">
        <v>238</v>
      </c>
      <c r="D63" s="1">
        <f>D51+D48+D33</f>
        <v>427</v>
      </c>
      <c r="E63" s="1">
        <f t="shared" ref="E63:S63" si="47">E51+E48+E33</f>
        <v>341</v>
      </c>
      <c r="F63" s="1">
        <f t="shared" si="47"/>
        <v>228</v>
      </c>
      <c r="G63" s="1">
        <f t="shared" si="47"/>
        <v>80</v>
      </c>
      <c r="H63" s="1">
        <f t="shared" si="47"/>
        <v>148</v>
      </c>
      <c r="I63" s="1">
        <f t="shared" si="47"/>
        <v>92</v>
      </c>
      <c r="J63" s="1">
        <f t="shared" si="47"/>
        <v>99</v>
      </c>
      <c r="K63" s="1">
        <f t="shared" si="47"/>
        <v>34</v>
      </c>
      <c r="L63" s="1">
        <f t="shared" si="47"/>
        <v>7</v>
      </c>
      <c r="M63" s="1">
        <f t="shared" si="47"/>
        <v>36</v>
      </c>
      <c r="N63" s="1">
        <f t="shared" si="47"/>
        <v>34</v>
      </c>
      <c r="O63" s="1">
        <f t="shared" si="47"/>
        <v>32</v>
      </c>
      <c r="P63" s="1">
        <f t="shared" si="47"/>
        <v>8</v>
      </c>
      <c r="Q63" s="1">
        <f t="shared" si="47"/>
        <v>26</v>
      </c>
      <c r="R63" s="1">
        <f t="shared" si="47"/>
        <v>48</v>
      </c>
      <c r="S63" s="1">
        <f t="shared" si="47"/>
        <v>38</v>
      </c>
    </row>
    <row r="64" spans="2:21" x14ac:dyDescent="0.2">
      <c r="B64" s="1"/>
      <c r="D64" s="1">
        <f>D54+D36+D33</f>
        <v>427</v>
      </c>
      <c r="E64" s="1">
        <f t="shared" ref="E64:S64" si="48">E54+E36+E33</f>
        <v>341</v>
      </c>
      <c r="F64" s="1">
        <f t="shared" si="48"/>
        <v>228</v>
      </c>
      <c r="G64" s="1">
        <f t="shared" si="48"/>
        <v>80</v>
      </c>
      <c r="H64" s="1">
        <f t="shared" si="48"/>
        <v>148</v>
      </c>
      <c r="I64" s="1">
        <f t="shared" si="48"/>
        <v>92</v>
      </c>
      <c r="J64" s="1">
        <f t="shared" si="48"/>
        <v>99</v>
      </c>
      <c r="K64" s="1">
        <f t="shared" si="48"/>
        <v>34</v>
      </c>
      <c r="L64" s="1">
        <f t="shared" si="48"/>
        <v>7</v>
      </c>
      <c r="M64" s="1">
        <f t="shared" si="48"/>
        <v>36</v>
      </c>
      <c r="N64" s="1">
        <f t="shared" si="48"/>
        <v>34</v>
      </c>
      <c r="O64" s="1">
        <f t="shared" si="48"/>
        <v>32</v>
      </c>
      <c r="P64" s="1">
        <f t="shared" si="48"/>
        <v>8</v>
      </c>
      <c r="Q64" s="1">
        <f t="shared" si="48"/>
        <v>26</v>
      </c>
      <c r="R64" s="1">
        <f t="shared" si="48"/>
        <v>48</v>
      </c>
      <c r="S64" s="1">
        <f t="shared" si="48"/>
        <v>38</v>
      </c>
    </row>
    <row r="65" spans="2:19" x14ac:dyDescent="0.2">
      <c r="F65" s="94"/>
      <c r="G65" s="94"/>
      <c r="H65" s="94"/>
      <c r="I65" s="94"/>
      <c r="J65" s="94"/>
      <c r="K65" s="94"/>
      <c r="L65" s="94"/>
      <c r="M65" s="94"/>
      <c r="N65" s="94"/>
      <c r="O65" s="94"/>
      <c r="P65" s="94"/>
      <c r="Q65" s="94"/>
      <c r="R65" s="94"/>
      <c r="S65" s="94"/>
    </row>
    <row r="66" spans="2:19" x14ac:dyDescent="0.2">
      <c r="B66" s="367" t="s">
        <v>239</v>
      </c>
      <c r="C66" s="367"/>
      <c r="D66" s="367">
        <f>D12-D59</f>
        <v>0</v>
      </c>
      <c r="E66" s="367">
        <f>E12-E59</f>
        <v>0</v>
      </c>
      <c r="F66" s="367">
        <f t="shared" ref="F66:R66" si="49">F12-F59</f>
        <v>0</v>
      </c>
      <c r="G66" s="367">
        <f t="shared" si="49"/>
        <v>0</v>
      </c>
      <c r="H66" s="367">
        <f t="shared" si="49"/>
        <v>0</v>
      </c>
      <c r="I66" s="367">
        <f t="shared" si="49"/>
        <v>0</v>
      </c>
      <c r="J66" s="367">
        <f t="shared" si="49"/>
        <v>0</v>
      </c>
      <c r="K66" s="367">
        <f t="shared" si="49"/>
        <v>0</v>
      </c>
      <c r="L66" s="367">
        <f t="shared" si="49"/>
        <v>0</v>
      </c>
      <c r="M66" s="367">
        <f t="shared" si="49"/>
        <v>0</v>
      </c>
      <c r="N66" s="367">
        <f t="shared" si="49"/>
        <v>0</v>
      </c>
      <c r="O66" s="367">
        <f t="shared" si="49"/>
        <v>0</v>
      </c>
      <c r="P66" s="367">
        <f t="shared" si="49"/>
        <v>0</v>
      </c>
      <c r="Q66" s="367">
        <f t="shared" si="49"/>
        <v>0</v>
      </c>
      <c r="R66" s="367">
        <f t="shared" si="49"/>
        <v>0</v>
      </c>
      <c r="S66" s="367">
        <f>S12-S59</f>
        <v>0</v>
      </c>
    </row>
    <row r="67" spans="2:19" x14ac:dyDescent="0.2">
      <c r="B67" s="367"/>
      <c r="C67" s="367"/>
      <c r="D67" s="367"/>
      <c r="E67" s="367">
        <f>E60-E13</f>
        <v>0</v>
      </c>
      <c r="F67" s="367">
        <f t="shared" ref="F67:S68" si="50">F60-F13</f>
        <v>0</v>
      </c>
      <c r="G67" s="367">
        <f t="shared" si="50"/>
        <v>0</v>
      </c>
      <c r="H67" s="367">
        <f t="shared" si="50"/>
        <v>0</v>
      </c>
      <c r="I67" s="367">
        <f t="shared" si="50"/>
        <v>0</v>
      </c>
      <c r="J67" s="367">
        <f t="shared" si="50"/>
        <v>0</v>
      </c>
      <c r="K67" s="367">
        <f t="shared" si="50"/>
        <v>0</v>
      </c>
      <c r="L67" s="367">
        <f t="shared" si="50"/>
        <v>0</v>
      </c>
      <c r="M67" s="367">
        <f t="shared" si="50"/>
        <v>0</v>
      </c>
      <c r="N67" s="367">
        <f t="shared" si="50"/>
        <v>0</v>
      </c>
      <c r="O67" s="367">
        <f t="shared" si="50"/>
        <v>0</v>
      </c>
      <c r="P67" s="367">
        <f t="shared" si="50"/>
        <v>0</v>
      </c>
      <c r="Q67" s="367">
        <f t="shared" si="50"/>
        <v>0</v>
      </c>
      <c r="R67" s="367">
        <f>R60-R13</f>
        <v>0</v>
      </c>
      <c r="S67" s="367">
        <f t="shared" si="50"/>
        <v>0</v>
      </c>
    </row>
    <row r="68" spans="2:19" ht="13.5" customHeight="1" x14ac:dyDescent="0.2">
      <c r="B68" s="367"/>
      <c r="C68" s="367"/>
      <c r="D68" s="367"/>
      <c r="E68" s="367"/>
      <c r="F68" s="367">
        <f>F61-F14</f>
        <v>0</v>
      </c>
      <c r="G68" s="367">
        <f t="shared" si="50"/>
        <v>0</v>
      </c>
      <c r="H68" s="367">
        <f t="shared" si="50"/>
        <v>0</v>
      </c>
      <c r="I68" s="367">
        <f>I61-I14</f>
        <v>0</v>
      </c>
      <c r="J68" s="367">
        <f t="shared" si="50"/>
        <v>0</v>
      </c>
      <c r="K68" s="367">
        <f t="shared" si="50"/>
        <v>0</v>
      </c>
      <c r="L68" s="367">
        <f t="shared" si="50"/>
        <v>0</v>
      </c>
      <c r="M68" s="367">
        <f t="shared" si="50"/>
        <v>0</v>
      </c>
      <c r="N68" s="367">
        <f t="shared" si="50"/>
        <v>0</v>
      </c>
      <c r="O68" s="367">
        <f t="shared" si="50"/>
        <v>0</v>
      </c>
      <c r="P68" s="367">
        <f t="shared" si="50"/>
        <v>0</v>
      </c>
      <c r="Q68" s="367">
        <f t="shared" si="50"/>
        <v>0</v>
      </c>
      <c r="R68" s="367"/>
      <c r="S68" s="367"/>
    </row>
    <row r="69" spans="2:19" ht="13.5" customHeight="1" x14ac:dyDescent="0.2">
      <c r="B69" s="367"/>
      <c r="C69" s="367"/>
      <c r="D69" s="367"/>
      <c r="E69" s="367"/>
      <c r="F69" s="367"/>
      <c r="G69" s="367"/>
      <c r="H69" s="367"/>
      <c r="I69" s="367"/>
      <c r="J69" s="367"/>
      <c r="K69" s="367"/>
      <c r="L69" s="367"/>
      <c r="M69" s="367"/>
      <c r="N69" s="367"/>
      <c r="O69" s="367"/>
      <c r="P69" s="367"/>
      <c r="Q69" s="367"/>
      <c r="R69" s="367"/>
      <c r="S69" s="367"/>
    </row>
    <row r="70" spans="2:19" ht="14.25" customHeight="1" x14ac:dyDescent="0.2">
      <c r="B70" s="367"/>
      <c r="C70" s="367"/>
      <c r="D70" s="367">
        <f>D63-D59</f>
        <v>0</v>
      </c>
      <c r="E70" s="367">
        <f t="shared" ref="E70:S70" si="51">E63-E59</f>
        <v>0</v>
      </c>
      <c r="F70" s="367">
        <f t="shared" si="51"/>
        <v>0</v>
      </c>
      <c r="G70" s="367">
        <f t="shared" si="51"/>
        <v>0</v>
      </c>
      <c r="H70" s="367">
        <f t="shared" si="51"/>
        <v>0</v>
      </c>
      <c r="I70" s="367">
        <f t="shared" si="51"/>
        <v>0</v>
      </c>
      <c r="J70" s="367">
        <f t="shared" si="51"/>
        <v>0</v>
      </c>
      <c r="K70" s="367">
        <f t="shared" si="51"/>
        <v>0</v>
      </c>
      <c r="L70" s="367">
        <f t="shared" si="51"/>
        <v>0</v>
      </c>
      <c r="M70" s="367">
        <f t="shared" si="51"/>
        <v>0</v>
      </c>
      <c r="N70" s="367">
        <f t="shared" si="51"/>
        <v>0</v>
      </c>
      <c r="O70" s="367">
        <f t="shared" si="51"/>
        <v>0</v>
      </c>
      <c r="P70" s="367">
        <f t="shared" si="51"/>
        <v>0</v>
      </c>
      <c r="Q70" s="367">
        <f t="shared" si="51"/>
        <v>0</v>
      </c>
      <c r="R70" s="367">
        <f t="shared" si="51"/>
        <v>0</v>
      </c>
      <c r="S70" s="367">
        <f t="shared" si="51"/>
        <v>0</v>
      </c>
    </row>
    <row r="71" spans="2:19" x14ac:dyDescent="0.2">
      <c r="B71" s="367"/>
      <c r="C71" s="367"/>
      <c r="D71" s="367">
        <f>D64-D59</f>
        <v>0</v>
      </c>
      <c r="E71" s="367">
        <f t="shared" ref="E71:S71" si="52">E64-E59</f>
        <v>0</v>
      </c>
      <c r="F71" s="367">
        <f t="shared" si="52"/>
        <v>0</v>
      </c>
      <c r="G71" s="367">
        <f t="shared" si="52"/>
        <v>0</v>
      </c>
      <c r="H71" s="367">
        <f t="shared" si="52"/>
        <v>0</v>
      </c>
      <c r="I71" s="367">
        <f t="shared" si="52"/>
        <v>0</v>
      </c>
      <c r="J71" s="367">
        <f t="shared" si="52"/>
        <v>0</v>
      </c>
      <c r="K71" s="367">
        <f t="shared" si="52"/>
        <v>0</v>
      </c>
      <c r="L71" s="367">
        <f t="shared" si="52"/>
        <v>0</v>
      </c>
      <c r="M71" s="367">
        <f t="shared" si="52"/>
        <v>0</v>
      </c>
      <c r="N71" s="367">
        <f t="shared" si="52"/>
        <v>0</v>
      </c>
      <c r="O71" s="367">
        <f t="shared" si="52"/>
        <v>0</v>
      </c>
      <c r="P71" s="367">
        <f t="shared" si="52"/>
        <v>0</v>
      </c>
      <c r="Q71" s="367">
        <f t="shared" si="52"/>
        <v>0</v>
      </c>
      <c r="R71" s="367">
        <f t="shared" si="52"/>
        <v>0</v>
      </c>
      <c r="S71" s="367">
        <f t="shared" si="52"/>
        <v>0</v>
      </c>
    </row>
    <row r="72" spans="2:19" x14ac:dyDescent="0.2">
      <c r="C72" s="19"/>
      <c r="D72" s="19"/>
    </row>
    <row r="73" spans="2:19" x14ac:dyDescent="0.2">
      <c r="C73" s="19"/>
      <c r="D73" s="19"/>
    </row>
    <row r="74" spans="2:19" x14ac:dyDescent="0.2">
      <c r="C74" s="19"/>
      <c r="D74" s="19"/>
    </row>
    <row r="75" spans="2:19" x14ac:dyDescent="0.2">
      <c r="C75" s="19"/>
      <c r="D75" s="19"/>
    </row>
    <row r="76" spans="2:19" x14ac:dyDescent="0.2">
      <c r="C76" s="19"/>
      <c r="D76" s="19"/>
    </row>
    <row r="77" spans="2:19" x14ac:dyDescent="0.2">
      <c r="C77" s="19"/>
      <c r="D77" s="19"/>
    </row>
    <row r="78" spans="2:19" x14ac:dyDescent="0.2">
      <c r="C78" s="19"/>
      <c r="D78" s="19"/>
    </row>
    <row r="79" spans="2:19" x14ac:dyDescent="0.2">
      <c r="C79" s="19"/>
      <c r="D79" s="19"/>
    </row>
    <row r="80" spans="2:19" x14ac:dyDescent="0.2">
      <c r="C80" s="19"/>
      <c r="D80" s="19"/>
    </row>
    <row r="81" spans="3:4" x14ac:dyDescent="0.2">
      <c r="C81" s="19"/>
      <c r="D81" s="19"/>
    </row>
    <row r="82" spans="3:4" x14ac:dyDescent="0.2">
      <c r="C82" s="19"/>
      <c r="D82" s="19"/>
    </row>
    <row r="83" spans="3:4" x14ac:dyDescent="0.2">
      <c r="C83" s="19"/>
      <c r="D83" s="19"/>
    </row>
    <row r="84" spans="3:4" x14ac:dyDescent="0.2">
      <c r="C84" s="19"/>
      <c r="D84" s="19"/>
    </row>
    <row r="85" spans="3:4" x14ac:dyDescent="0.2">
      <c r="C85" s="19"/>
      <c r="D85" s="19"/>
    </row>
    <row r="86" spans="3:4" x14ac:dyDescent="0.2">
      <c r="C86" s="19"/>
      <c r="D86" s="19"/>
    </row>
    <row r="87" spans="3:4" x14ac:dyDescent="0.2">
      <c r="C87" s="19"/>
      <c r="D87" s="19"/>
    </row>
    <row r="88" spans="3:4" x14ac:dyDescent="0.2">
      <c r="C88" s="19"/>
      <c r="D88" s="19"/>
    </row>
    <row r="89" spans="3:4" x14ac:dyDescent="0.2">
      <c r="C89" s="19"/>
      <c r="D89" s="19"/>
    </row>
    <row r="90" spans="3:4" x14ac:dyDescent="0.2">
      <c r="C90" s="19"/>
      <c r="D90" s="19"/>
    </row>
    <row r="91" spans="3:4" x14ac:dyDescent="0.2">
      <c r="C91" s="19"/>
      <c r="D91" s="19"/>
    </row>
    <row r="92" spans="3:4" x14ac:dyDescent="0.2">
      <c r="C92" s="19"/>
      <c r="D92" s="19"/>
    </row>
    <row r="93" spans="3:4" x14ac:dyDescent="0.2">
      <c r="C93" s="19"/>
      <c r="D93" s="19"/>
    </row>
    <row r="94" spans="3:4" x14ac:dyDescent="0.2">
      <c r="C94" s="19"/>
      <c r="D94" s="19"/>
    </row>
    <row r="95" spans="3:4" x14ac:dyDescent="0.2">
      <c r="C95" s="19"/>
      <c r="D95" s="19"/>
    </row>
    <row r="96" spans="3:4" x14ac:dyDescent="0.2">
      <c r="C96" s="19"/>
      <c r="D96" s="19"/>
    </row>
    <row r="97" spans="1:4" x14ac:dyDescent="0.2">
      <c r="C97" s="19"/>
      <c r="D97" s="19"/>
    </row>
    <row r="98" spans="1:4" x14ac:dyDescent="0.2">
      <c r="A98" s="1"/>
      <c r="B98" s="1"/>
      <c r="C98" s="19"/>
      <c r="D98" s="19"/>
    </row>
    <row r="99" spans="1:4" x14ac:dyDescent="0.2">
      <c r="A99" s="1" t="e">
        <f>SUM(#REF!)</f>
        <v>#REF!</v>
      </c>
      <c r="B99" s="1" t="e">
        <f>SUM(#REF!)</f>
        <v>#REF!</v>
      </c>
      <c r="C99" s="19"/>
      <c r="D99" s="19"/>
    </row>
  </sheetData>
  <mergeCells count="33">
    <mergeCell ref="R8:R11"/>
    <mergeCell ref="C42:C44"/>
    <mergeCell ref="S8:S11"/>
    <mergeCell ref="C24:C26"/>
    <mergeCell ref="C27:C29"/>
    <mergeCell ref="C30:C32"/>
    <mergeCell ref="E8:E11"/>
    <mergeCell ref="O9:O11"/>
    <mergeCell ref="I9:I11"/>
    <mergeCell ref="B8:C11"/>
    <mergeCell ref="D8:D11"/>
    <mergeCell ref="G9:G11"/>
    <mergeCell ref="F9:F11"/>
    <mergeCell ref="M9:M11"/>
    <mergeCell ref="J9:J11"/>
    <mergeCell ref="H9:H11"/>
    <mergeCell ref="K9:K11"/>
    <mergeCell ref="L9:L11"/>
    <mergeCell ref="N9:N11"/>
    <mergeCell ref="P9:P11"/>
    <mergeCell ref="Q9:Q11"/>
    <mergeCell ref="B57:R57"/>
    <mergeCell ref="B12:C14"/>
    <mergeCell ref="C45:C47"/>
    <mergeCell ref="C48:C50"/>
    <mergeCell ref="B33:B56"/>
    <mergeCell ref="C33:C35"/>
    <mergeCell ref="B15:B32"/>
    <mergeCell ref="C15:C17"/>
    <mergeCell ref="C18:C20"/>
    <mergeCell ref="C21:C23"/>
    <mergeCell ref="C36:C38"/>
    <mergeCell ref="C39:C41"/>
  </mergeCells>
  <phoneticPr fontId="2"/>
  <pageMargins left="0.78" right="0.45" top="0.55000000000000004" bottom="0.39370078740157483" header="0.28999999999999998" footer="0.19685039370078741"/>
  <pageSetup paperSize="9" scale="52"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00B0F0"/>
  </sheetPr>
  <dimension ref="A1:F27"/>
  <sheetViews>
    <sheetView view="pageBreakPreview" topLeftCell="A2" zoomScaleNormal="100" zoomScaleSheetLayoutView="100" workbookViewId="0">
      <selection activeCell="C26" sqref="C26:C27"/>
    </sheetView>
  </sheetViews>
  <sheetFormatPr defaultColWidth="9" defaultRowHeight="13.2" x14ac:dyDescent="0.2"/>
  <cols>
    <col min="1" max="1" width="4.6640625" style="1" customWidth="1"/>
    <col min="2" max="2" width="18.6640625" style="1" customWidth="1"/>
    <col min="3" max="6" width="15.6640625" style="1" customWidth="1"/>
    <col min="7" max="16384" width="9" style="1"/>
  </cols>
  <sheetData>
    <row r="1" spans="1:6" x14ac:dyDescent="0.2">
      <c r="A1" s="1" t="s">
        <v>365</v>
      </c>
    </row>
    <row r="3" spans="1:6" ht="20.25" customHeight="1" thickBot="1" x14ac:dyDescent="0.25">
      <c r="A3" s="1" t="s">
        <v>306</v>
      </c>
      <c r="E3" s="619"/>
      <c r="F3" s="79" t="s">
        <v>366</v>
      </c>
    </row>
    <row r="4" spans="1:6" ht="18" customHeight="1" x14ac:dyDescent="0.2">
      <c r="A4" s="1619"/>
      <c r="B4" s="1663"/>
      <c r="C4" s="1664" t="s">
        <v>367</v>
      </c>
      <c r="D4" s="1679"/>
      <c r="E4" s="1679"/>
      <c r="F4" s="1665"/>
    </row>
    <row r="5" spans="1:6" ht="46.5" customHeight="1" x14ac:dyDescent="0.2">
      <c r="A5" s="1619"/>
      <c r="B5" s="1663"/>
      <c r="C5" s="462" t="s">
        <v>266</v>
      </c>
      <c r="D5" s="464" t="s">
        <v>368</v>
      </c>
      <c r="E5" s="465" t="s">
        <v>369</v>
      </c>
      <c r="F5" s="463" t="s">
        <v>370</v>
      </c>
    </row>
    <row r="6" spans="1:6" ht="37.5" customHeight="1" thickBot="1" x14ac:dyDescent="0.25">
      <c r="A6" s="1515" t="s">
        <v>273</v>
      </c>
      <c r="B6" s="1666"/>
      <c r="C6" s="590">
        <f>SUM(C7:C12)</f>
        <v>388</v>
      </c>
      <c r="D6" s="620">
        <v>18.52168299849756</v>
      </c>
      <c r="E6" s="620">
        <v>10.905935745214576</v>
      </c>
      <c r="F6" s="621">
        <f>E6/D6</f>
        <v>0.58881991156523095</v>
      </c>
    </row>
    <row r="7" spans="1:6" ht="37.5" customHeight="1" thickTop="1" x14ac:dyDescent="0.2">
      <c r="A7" s="1503" t="s">
        <v>310</v>
      </c>
      <c r="B7" s="582" t="s">
        <v>275</v>
      </c>
      <c r="C7" s="583">
        <v>46</v>
      </c>
      <c r="D7" s="622">
        <v>17.608383233532933</v>
      </c>
      <c r="E7" s="622">
        <v>10.528892215568863</v>
      </c>
      <c r="F7" s="623">
        <f>E7/D7</f>
        <v>0.59794769774875878</v>
      </c>
    </row>
    <row r="8" spans="1:6" ht="37.5" customHeight="1" x14ac:dyDescent="0.2">
      <c r="A8" s="1504"/>
      <c r="B8" s="585" t="s">
        <v>276</v>
      </c>
      <c r="C8" s="586">
        <v>81</v>
      </c>
      <c r="D8" s="624">
        <v>19.267196999094555</v>
      </c>
      <c r="E8" s="624">
        <v>12.690141729955469</v>
      </c>
      <c r="F8" s="625">
        <f>E8/D8</f>
        <v>0.65863974560242633</v>
      </c>
    </row>
    <row r="9" spans="1:6" ht="37.5" customHeight="1" x14ac:dyDescent="0.2">
      <c r="A9" s="1504"/>
      <c r="B9" s="588" t="s">
        <v>311</v>
      </c>
      <c r="C9" s="586">
        <v>25</v>
      </c>
      <c r="D9" s="624">
        <v>19.119778270509979</v>
      </c>
      <c r="E9" s="624">
        <v>14.682926829268293</v>
      </c>
      <c r="F9" s="625">
        <f t="shared" ref="F9:F20" si="0">E9/D9</f>
        <v>0.7679444092672868</v>
      </c>
    </row>
    <row r="10" spans="1:6" ht="37.5" customHeight="1" x14ac:dyDescent="0.2">
      <c r="A10" s="1504"/>
      <c r="B10" s="588" t="s">
        <v>278</v>
      </c>
      <c r="C10" s="586">
        <v>73</v>
      </c>
      <c r="D10" s="624">
        <v>16.395586492890992</v>
      </c>
      <c r="E10" s="624">
        <v>8.0244668246445521</v>
      </c>
      <c r="F10" s="625">
        <f t="shared" si="0"/>
        <v>0.48942847077315005</v>
      </c>
    </row>
    <row r="11" spans="1:6" ht="37.5" customHeight="1" x14ac:dyDescent="0.2">
      <c r="A11" s="1504"/>
      <c r="B11" s="585" t="s">
        <v>279</v>
      </c>
      <c r="C11" s="586">
        <v>8</v>
      </c>
      <c r="D11" s="624">
        <v>18.607308743169398</v>
      </c>
      <c r="E11" s="624">
        <v>8.2801912568305998</v>
      </c>
      <c r="F11" s="625">
        <f t="shared" si="0"/>
        <v>0.44499671452327544</v>
      </c>
    </row>
    <row r="12" spans="1:6" ht="37.5" customHeight="1" thickBot="1" x14ac:dyDescent="0.25">
      <c r="A12" s="1505"/>
      <c r="B12" s="589" t="s">
        <v>280</v>
      </c>
      <c r="C12" s="590">
        <v>155</v>
      </c>
      <c r="D12" s="620">
        <v>18.466570444175435</v>
      </c>
      <c r="E12" s="620">
        <v>10.138634882205046</v>
      </c>
      <c r="F12" s="621">
        <f>E12/D12</f>
        <v>0.54902641033722033</v>
      </c>
    </row>
    <row r="13" spans="1:6" ht="37.5" customHeight="1" thickTop="1" x14ac:dyDescent="0.2">
      <c r="A13" s="1504" t="s">
        <v>312</v>
      </c>
      <c r="B13" s="591" t="s">
        <v>313</v>
      </c>
      <c r="C13" s="592">
        <v>83</v>
      </c>
      <c r="D13" s="626">
        <v>17.050424929178472</v>
      </c>
      <c r="E13" s="626">
        <v>9.3529745042492909</v>
      </c>
      <c r="F13" s="627">
        <f t="shared" si="0"/>
        <v>0.5485478832989964</v>
      </c>
    </row>
    <row r="14" spans="1:6" ht="37.5" customHeight="1" x14ac:dyDescent="0.2">
      <c r="A14" s="1504"/>
      <c r="B14" s="585" t="s">
        <v>314</v>
      </c>
      <c r="C14" s="586">
        <v>160</v>
      </c>
      <c r="D14" s="624">
        <v>17.137380777696254</v>
      </c>
      <c r="E14" s="624">
        <v>9.3026167767180272</v>
      </c>
      <c r="F14" s="628">
        <f t="shared" si="0"/>
        <v>0.54282605360704139</v>
      </c>
    </row>
    <row r="15" spans="1:6" ht="37.5" customHeight="1" x14ac:dyDescent="0.2">
      <c r="A15" s="1504"/>
      <c r="B15" s="585" t="s">
        <v>315</v>
      </c>
      <c r="C15" s="586">
        <v>45</v>
      </c>
      <c r="D15" s="624">
        <v>16.033903420523139</v>
      </c>
      <c r="E15" s="624">
        <v>9.8415492957746498</v>
      </c>
      <c r="F15" s="628">
        <f t="shared" si="0"/>
        <v>0.61379621902783976</v>
      </c>
    </row>
    <row r="16" spans="1:6" ht="37.5" customHeight="1" x14ac:dyDescent="0.2">
      <c r="A16" s="1504"/>
      <c r="B16" s="585" t="s">
        <v>316</v>
      </c>
      <c r="C16" s="586">
        <v>37</v>
      </c>
      <c r="D16" s="624">
        <v>16.056875000000002</v>
      </c>
      <c r="E16" s="624">
        <v>8.7883333333333322</v>
      </c>
      <c r="F16" s="628">
        <f t="shared" si="0"/>
        <v>0.54732526306229146</v>
      </c>
    </row>
    <row r="17" spans="1:6" ht="37.5" customHeight="1" x14ac:dyDescent="0.2">
      <c r="A17" s="1504"/>
      <c r="B17" s="585" t="s">
        <v>317</v>
      </c>
      <c r="C17" s="586">
        <v>33</v>
      </c>
      <c r="D17" s="624">
        <v>16.865649903819733</v>
      </c>
      <c r="E17" s="624">
        <v>10.09084913437758</v>
      </c>
      <c r="F17" s="628">
        <f t="shared" si="0"/>
        <v>0.59830775522573865</v>
      </c>
    </row>
    <row r="18" spans="1:6" ht="37.5" customHeight="1" thickBot="1" x14ac:dyDescent="0.25">
      <c r="A18" s="1504"/>
      <c r="B18" s="589" t="s">
        <v>318</v>
      </c>
      <c r="C18" s="590">
        <v>30</v>
      </c>
      <c r="D18" s="620">
        <v>19.54445961507961</v>
      </c>
      <c r="E18" s="620">
        <v>11.612337863836656</v>
      </c>
      <c r="F18" s="629">
        <f t="shared" si="0"/>
        <v>0.59414985589456293</v>
      </c>
    </row>
    <row r="19" spans="1:6" ht="37.5" customHeight="1" thickTop="1" x14ac:dyDescent="0.2">
      <c r="A19" s="1504"/>
      <c r="B19" s="596" t="s">
        <v>319</v>
      </c>
      <c r="C19" s="586">
        <f>C14+C15+C16+C17</f>
        <v>275</v>
      </c>
      <c r="D19" s="626">
        <f>SUM(D14:D17)/4</f>
        <v>16.523452275509783</v>
      </c>
      <c r="E19" s="626">
        <f>SUM(E14:E17)/4</f>
        <v>9.5058371350508963</v>
      </c>
      <c r="F19" s="625">
        <f t="shared" si="0"/>
        <v>0.57529364787405612</v>
      </c>
    </row>
    <row r="20" spans="1:6" ht="37.5" customHeight="1" thickBot="1" x14ac:dyDescent="0.25">
      <c r="A20" s="1510"/>
      <c r="B20" s="597" t="s">
        <v>320</v>
      </c>
      <c r="C20" s="630">
        <f>C15+C16+C17+C18</f>
        <v>145</v>
      </c>
      <c r="D20" s="631">
        <f>SUM(D15:D18)/4</f>
        <v>17.125221984855621</v>
      </c>
      <c r="E20" s="632">
        <f>SUM(E15:E18)/4</f>
        <v>10.083267406830554</v>
      </c>
      <c r="F20" s="633">
        <f t="shared" si="0"/>
        <v>0.58879630382295245</v>
      </c>
    </row>
    <row r="25" spans="1:6" x14ac:dyDescent="0.2">
      <c r="A25" s="363" t="s">
        <v>321</v>
      </c>
      <c r="C25" s="634">
        <f>SUM(C13:C18)</f>
        <v>388</v>
      </c>
    </row>
    <row r="26" spans="1:6" x14ac:dyDescent="0.2">
      <c r="A26" t="s">
        <v>238</v>
      </c>
      <c r="C26" s="634">
        <f>C19+C18+C13</f>
        <v>388</v>
      </c>
    </row>
    <row r="27" spans="1:6" x14ac:dyDescent="0.2">
      <c r="C27" s="634">
        <f>C20+C14+C13</f>
        <v>388</v>
      </c>
    </row>
  </sheetData>
  <mergeCells count="5">
    <mergeCell ref="C4:F4"/>
    <mergeCell ref="A13:A20"/>
    <mergeCell ref="A6:B6"/>
    <mergeCell ref="A4:B5"/>
    <mergeCell ref="A7:A12"/>
  </mergeCells>
  <phoneticPr fontId="2"/>
  <printOptions horizontalCentered="1"/>
  <pageMargins left="0.86614173228346458" right="0.6692913385826772" top="0.98425196850393704" bottom="0.51181102362204722" header="0.51181102362204722" footer="0.19685039370078741"/>
  <pageSetup paperSize="9" firstPageNumber="2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00B0F0"/>
    <pageSetUpPr fitToPage="1"/>
  </sheetPr>
  <dimension ref="A2:AI94"/>
  <sheetViews>
    <sheetView view="pageBreakPreview" topLeftCell="A9" zoomScaleNormal="100" zoomScaleSheetLayoutView="100" workbookViewId="0">
      <selection activeCell="C26" sqref="C26:C27"/>
    </sheetView>
  </sheetViews>
  <sheetFormatPr defaultColWidth="9" defaultRowHeight="13.2" x14ac:dyDescent="0.2"/>
  <cols>
    <col min="1" max="1" width="8.6640625" style="19" customWidth="1"/>
    <col min="2" max="2" width="4.6640625" style="19" customWidth="1"/>
    <col min="3" max="3" width="18.109375" style="1" customWidth="1"/>
    <col min="4" max="4" width="9.33203125" style="1" customWidth="1"/>
    <col min="5" max="9" width="9" style="1"/>
    <col min="10" max="11" width="8.88671875" style="1" customWidth="1"/>
    <col min="12" max="14" width="9" style="1"/>
    <col min="15" max="16" width="9.6640625" style="1" customWidth="1"/>
    <col min="17" max="22" width="8.6640625" style="1" customWidth="1"/>
    <col min="23" max="42" width="4.6640625" style="1" customWidth="1"/>
    <col min="43" max="16384" width="9" style="1"/>
  </cols>
  <sheetData>
    <row r="2" spans="2:35" x14ac:dyDescent="0.2">
      <c r="B2" s="1" t="s">
        <v>371</v>
      </c>
    </row>
    <row r="3" spans="2:35" x14ac:dyDescent="0.2">
      <c r="B3" s="1"/>
    </row>
    <row r="4" spans="2:35" x14ac:dyDescent="0.2">
      <c r="B4" s="1"/>
    </row>
    <row r="5" spans="2:35" x14ac:dyDescent="0.2">
      <c r="B5" s="1"/>
      <c r="K5" s="43" t="s">
        <v>167</v>
      </c>
    </row>
    <row r="6" spans="2:35" x14ac:dyDescent="0.2">
      <c r="B6" s="1"/>
      <c r="K6" s="43" t="s">
        <v>323</v>
      </c>
    </row>
    <row r="7" spans="2:35" x14ac:dyDescent="0.2">
      <c r="B7" s="1"/>
      <c r="I7" s="78"/>
      <c r="K7" s="43" t="s">
        <v>347</v>
      </c>
    </row>
    <row r="8" spans="2:35" ht="13.8" thickBot="1" x14ac:dyDescent="0.25">
      <c r="B8" s="1" t="s">
        <v>306</v>
      </c>
      <c r="O8" s="2"/>
      <c r="P8" s="2" t="s">
        <v>348</v>
      </c>
    </row>
    <row r="9" spans="2:35" ht="15" customHeight="1" x14ac:dyDescent="0.2">
      <c r="B9" s="1619"/>
      <c r="C9" s="1619"/>
      <c r="D9" s="1507" t="s">
        <v>266</v>
      </c>
      <c r="E9" s="1676" t="s">
        <v>349</v>
      </c>
      <c r="F9" s="237"/>
      <c r="G9" s="237"/>
      <c r="H9" s="237"/>
      <c r="I9" s="237"/>
      <c r="J9" s="238"/>
      <c r="K9" s="238"/>
      <c r="L9" s="238"/>
      <c r="M9" s="238"/>
      <c r="N9" s="238"/>
      <c r="O9" s="1686" t="s">
        <v>350</v>
      </c>
      <c r="P9" s="1686" t="s">
        <v>326</v>
      </c>
    </row>
    <row r="10" spans="2:35" ht="15" customHeight="1" x14ac:dyDescent="0.2">
      <c r="B10" s="1619"/>
      <c r="C10" s="1619"/>
      <c r="D10" s="1508"/>
      <c r="E10" s="1677"/>
      <c r="F10" s="1680" t="s">
        <v>372</v>
      </c>
      <c r="G10" s="1680" t="s">
        <v>373</v>
      </c>
      <c r="H10" s="1680" t="s">
        <v>374</v>
      </c>
      <c r="I10" s="1680" t="s">
        <v>375</v>
      </c>
      <c r="J10" s="1680" t="s">
        <v>376</v>
      </c>
      <c r="K10" s="1680" t="s">
        <v>377</v>
      </c>
      <c r="L10" s="1683" t="s">
        <v>378</v>
      </c>
      <c r="M10" s="1683" t="s">
        <v>379</v>
      </c>
      <c r="N10" s="1683" t="s">
        <v>362</v>
      </c>
      <c r="O10" s="1687"/>
      <c r="P10" s="1687"/>
    </row>
    <row r="11" spans="2:35" ht="10.5" customHeight="1" x14ac:dyDescent="0.2">
      <c r="B11" s="1619"/>
      <c r="C11" s="1619"/>
      <c r="D11" s="1508"/>
      <c r="E11" s="1677"/>
      <c r="F11" s="1681"/>
      <c r="G11" s="1681"/>
      <c r="H11" s="1681"/>
      <c r="I11" s="1681"/>
      <c r="J11" s="1681"/>
      <c r="K11" s="1681"/>
      <c r="L11" s="1684"/>
      <c r="M11" s="1684"/>
      <c r="N11" s="1684"/>
      <c r="O11" s="1687"/>
      <c r="P11" s="1687"/>
    </row>
    <row r="12" spans="2:35" ht="59.25" customHeight="1" x14ac:dyDescent="0.2">
      <c r="B12" s="1619"/>
      <c r="C12" s="1619"/>
      <c r="D12" s="1610"/>
      <c r="E12" s="1678"/>
      <c r="F12" s="1682"/>
      <c r="G12" s="1682"/>
      <c r="H12" s="1682"/>
      <c r="I12" s="1682"/>
      <c r="J12" s="1682"/>
      <c r="K12" s="1682"/>
      <c r="L12" s="1685"/>
      <c r="M12" s="1685"/>
      <c r="N12" s="1685"/>
      <c r="O12" s="1688"/>
      <c r="P12" s="1688"/>
      <c r="Q12" s="1" t="s">
        <v>327</v>
      </c>
      <c r="R12" s="360" t="s">
        <v>328</v>
      </c>
      <c r="AI12" s="1" t="s">
        <v>272</v>
      </c>
    </row>
    <row r="13" spans="2:35" ht="18" customHeight="1" x14ac:dyDescent="0.2">
      <c r="B13" s="1603" t="s">
        <v>273</v>
      </c>
      <c r="C13" s="1628"/>
      <c r="D13" s="234">
        <v>427</v>
      </c>
      <c r="E13" s="63">
        <f>E16+E19+E22+E25+E28+E31</f>
        <v>322</v>
      </c>
      <c r="F13" s="9">
        <f>F16+F19+F22+F25+F28+F31</f>
        <v>71</v>
      </c>
      <c r="G13" s="9">
        <f>G16+G19+G22+G25+G28+G31</f>
        <v>101</v>
      </c>
      <c r="H13" s="9">
        <f>H16+H19+H22+H25+H28+H31</f>
        <v>12</v>
      </c>
      <c r="I13" s="9">
        <f t="shared" ref="I13:N13" si="0">I16+I19+I22+I25+I28+I31</f>
        <v>216</v>
      </c>
      <c r="J13" s="9">
        <f t="shared" si="0"/>
        <v>44</v>
      </c>
      <c r="K13" s="9">
        <f>K16+K19+K22+K25+K28+K31</f>
        <v>4</v>
      </c>
      <c r="L13" s="9">
        <f t="shared" si="0"/>
        <v>50</v>
      </c>
      <c r="M13" s="9">
        <f>M16+M19+M22+M25+M28+M31</f>
        <v>78</v>
      </c>
      <c r="N13" s="8">
        <f t="shared" si="0"/>
        <v>26</v>
      </c>
      <c r="O13" s="245">
        <f>O16+O19+O22+O25+O28+O31</f>
        <v>73</v>
      </c>
      <c r="P13" s="245">
        <f>P16+P19+P22+P25+P28+P31</f>
        <v>32</v>
      </c>
      <c r="Q13" s="1">
        <f>SUM(E13,O13,P13)</f>
        <v>427</v>
      </c>
      <c r="R13" s="367">
        <f>Q13-D13</f>
        <v>0</v>
      </c>
    </row>
    <row r="14" spans="2:35" ht="18" customHeight="1" x14ac:dyDescent="0.2">
      <c r="B14" s="1605"/>
      <c r="C14" s="1629"/>
      <c r="D14" s="1086"/>
      <c r="E14" s="601">
        <f>E13/D13</f>
        <v>0.75409836065573765</v>
      </c>
      <c r="F14" s="483">
        <f>F13/D13</f>
        <v>0.16627634660421545</v>
      </c>
      <c r="G14" s="483">
        <f>G13/D13</f>
        <v>0.23653395784543327</v>
      </c>
      <c r="H14" s="483">
        <f>H13/D13</f>
        <v>2.8103044496487119E-2</v>
      </c>
      <c r="I14" s="483">
        <f>I13/D13</f>
        <v>0.50585480093676816</v>
      </c>
      <c r="J14" s="483">
        <f>J13/D13</f>
        <v>0.10304449648711944</v>
      </c>
      <c r="K14" s="483">
        <f>K13/D13</f>
        <v>9.3676814988290398E-3</v>
      </c>
      <c r="L14" s="483">
        <f>L13/D13</f>
        <v>0.117096018735363</v>
      </c>
      <c r="M14" s="483">
        <f>M13/D13</f>
        <v>0.18266978922716628</v>
      </c>
      <c r="N14" s="602">
        <f>N13/D13</f>
        <v>6.0889929742388757E-2</v>
      </c>
      <c r="O14" s="603">
        <f>O13/D13</f>
        <v>0.17096018735362997</v>
      </c>
      <c r="P14" s="603">
        <f>P13/D13</f>
        <v>7.4941451990632318E-2</v>
      </c>
      <c r="Q14" s="45">
        <f>SUM(E14,O14,P14)</f>
        <v>0.99999999999999989</v>
      </c>
      <c r="R14" s="367">
        <f>1-Q14</f>
        <v>0</v>
      </c>
    </row>
    <row r="15" spans="2:35" ht="18" customHeight="1" thickBot="1" x14ac:dyDescent="0.25">
      <c r="B15" s="1607"/>
      <c r="C15" s="1669"/>
      <c r="D15" s="1087"/>
      <c r="E15" s="605"/>
      <c r="F15" s="485">
        <f>F13/E13</f>
        <v>0.22049689440993789</v>
      </c>
      <c r="G15" s="485">
        <f>G13/E13</f>
        <v>0.31366459627329191</v>
      </c>
      <c r="H15" s="485">
        <f>H13/E13</f>
        <v>3.7267080745341616E-2</v>
      </c>
      <c r="I15" s="485">
        <f>I13/E13</f>
        <v>0.67080745341614911</v>
      </c>
      <c r="J15" s="485">
        <f>J13/E13</f>
        <v>0.13664596273291926</v>
      </c>
      <c r="K15" s="485">
        <f>K13/E13</f>
        <v>1.2422360248447204E-2</v>
      </c>
      <c r="L15" s="485">
        <f>L13/E13</f>
        <v>0.15527950310559005</v>
      </c>
      <c r="M15" s="485">
        <f>M13/E13</f>
        <v>0.24223602484472051</v>
      </c>
      <c r="N15" s="635">
        <f>N13/E13</f>
        <v>8.0745341614906832E-2</v>
      </c>
      <c r="O15" s="607"/>
      <c r="P15" s="607"/>
      <c r="R15" s="367"/>
    </row>
    <row r="16" spans="2:35" ht="18" customHeight="1" thickTop="1" x14ac:dyDescent="0.2">
      <c r="B16" s="1503" t="s">
        <v>274</v>
      </c>
      <c r="C16" s="1609" t="s">
        <v>275</v>
      </c>
      <c r="D16" s="487">
        <v>49</v>
      </c>
      <c r="E16" s="65">
        <f>D16-O16-P16</f>
        <v>37</v>
      </c>
      <c r="F16" s="74">
        <v>9</v>
      </c>
      <c r="G16" s="74">
        <v>7</v>
      </c>
      <c r="H16" s="74">
        <v>1</v>
      </c>
      <c r="I16" s="74">
        <v>27</v>
      </c>
      <c r="J16" s="74">
        <v>5</v>
      </c>
      <c r="K16" s="74">
        <v>0</v>
      </c>
      <c r="L16" s="74">
        <v>7</v>
      </c>
      <c r="M16" s="76">
        <v>6</v>
      </c>
      <c r="N16" s="76">
        <v>2</v>
      </c>
      <c r="O16" s="248">
        <v>8</v>
      </c>
      <c r="P16" s="248">
        <v>4</v>
      </c>
      <c r="Q16" s="1">
        <f t="shared" ref="Q16:Q17" si="1">SUM(E16,O16,P16)</f>
        <v>49</v>
      </c>
      <c r="R16" s="367">
        <f t="shared" ref="R16" si="2">Q16-D16</f>
        <v>0</v>
      </c>
    </row>
    <row r="17" spans="2:18" ht="18" customHeight="1" x14ac:dyDescent="0.2">
      <c r="B17" s="1504"/>
      <c r="C17" s="1508"/>
      <c r="D17" s="499"/>
      <c r="E17" s="601">
        <f>E16/D16</f>
        <v>0.75510204081632648</v>
      </c>
      <c r="F17" s="483">
        <f>F16/D16</f>
        <v>0.18367346938775511</v>
      </c>
      <c r="G17" s="483">
        <f>G16/D16</f>
        <v>0.14285714285714285</v>
      </c>
      <c r="H17" s="483">
        <f>H16/D16</f>
        <v>2.0408163265306121E-2</v>
      </c>
      <c r="I17" s="483">
        <f>I16/D16</f>
        <v>0.55102040816326525</v>
      </c>
      <c r="J17" s="483">
        <f>J16/D16</f>
        <v>0.10204081632653061</v>
      </c>
      <c r="K17" s="483">
        <f>K16/D16</f>
        <v>0</v>
      </c>
      <c r="L17" s="483">
        <f>L16/D16</f>
        <v>0.14285714285714285</v>
      </c>
      <c r="M17" s="602">
        <f>M16/D16</f>
        <v>0.12244897959183673</v>
      </c>
      <c r="N17" s="602">
        <f>N16/D16</f>
        <v>4.0816326530612242E-2</v>
      </c>
      <c r="O17" s="603">
        <f>O16/D16</f>
        <v>0.16326530612244897</v>
      </c>
      <c r="P17" s="603">
        <f>P16/D16</f>
        <v>8.1632653061224483E-2</v>
      </c>
      <c r="Q17" s="45">
        <f t="shared" si="1"/>
        <v>0.99999999999999989</v>
      </c>
      <c r="R17" s="367">
        <f t="shared" ref="R17" si="3">1-Q17</f>
        <v>0</v>
      </c>
    </row>
    <row r="18" spans="2:18" ht="18" customHeight="1" x14ac:dyDescent="0.2">
      <c r="B18" s="1504"/>
      <c r="C18" s="1610"/>
      <c r="D18" s="307"/>
      <c r="E18" s="605"/>
      <c r="F18" s="489">
        <f>F16/E16</f>
        <v>0.24324324324324326</v>
      </c>
      <c r="G18" s="489">
        <f>G16/E16</f>
        <v>0.1891891891891892</v>
      </c>
      <c r="H18" s="489">
        <f>H16/E16</f>
        <v>2.7027027027027029E-2</v>
      </c>
      <c r="I18" s="489">
        <f>I16/E16</f>
        <v>0.72972972972972971</v>
      </c>
      <c r="J18" s="489">
        <f>J16/E16</f>
        <v>0.13513513513513514</v>
      </c>
      <c r="K18" s="489">
        <f>K16/E16</f>
        <v>0</v>
      </c>
      <c r="L18" s="489">
        <f>L16/E16</f>
        <v>0.1891891891891892</v>
      </c>
      <c r="M18" s="636">
        <f>M16/E16</f>
        <v>0.16216216216216217</v>
      </c>
      <c r="N18" s="636">
        <f>N16/E16</f>
        <v>5.4054054054054057E-2</v>
      </c>
      <c r="O18" s="609"/>
      <c r="P18" s="609"/>
      <c r="R18" s="367"/>
    </row>
    <row r="19" spans="2:18" ht="18" customHeight="1" x14ac:dyDescent="0.2">
      <c r="B19" s="1504"/>
      <c r="C19" s="1507" t="s">
        <v>276</v>
      </c>
      <c r="D19" s="480">
        <v>87</v>
      </c>
      <c r="E19" s="1407">
        <f>D19-O19-P19</f>
        <v>73</v>
      </c>
      <c r="F19" s="35">
        <v>14</v>
      </c>
      <c r="G19" s="35">
        <v>31</v>
      </c>
      <c r="H19" s="35">
        <v>3</v>
      </c>
      <c r="I19" s="35">
        <v>48</v>
      </c>
      <c r="J19" s="35">
        <v>7</v>
      </c>
      <c r="K19" s="35">
        <v>0</v>
      </c>
      <c r="L19" s="35">
        <v>15</v>
      </c>
      <c r="M19" s="18">
        <v>12</v>
      </c>
      <c r="N19" s="18">
        <v>9</v>
      </c>
      <c r="O19" s="249">
        <v>12</v>
      </c>
      <c r="P19" s="249">
        <v>2</v>
      </c>
      <c r="Q19" s="1">
        <f t="shared" ref="Q19:Q20" si="4">SUM(E19,O19,P19)</f>
        <v>87</v>
      </c>
      <c r="R19" s="367">
        <f t="shared" ref="R19" si="5">Q19-D19</f>
        <v>0</v>
      </c>
    </row>
    <row r="20" spans="2:18" ht="18" customHeight="1" x14ac:dyDescent="0.2">
      <c r="B20" s="1504"/>
      <c r="C20" s="1508"/>
      <c r="D20" s="499"/>
      <c r="E20" s="601">
        <f>E19/D19</f>
        <v>0.83908045977011492</v>
      </c>
      <c r="F20" s="483">
        <f>F19/D19</f>
        <v>0.16091954022988506</v>
      </c>
      <c r="G20" s="483">
        <f>G19/D19</f>
        <v>0.35632183908045978</v>
      </c>
      <c r="H20" s="483">
        <f>H19/D19</f>
        <v>3.4482758620689655E-2</v>
      </c>
      <c r="I20" s="483">
        <f>I19/D19</f>
        <v>0.55172413793103448</v>
      </c>
      <c r="J20" s="483">
        <f>J19/D19</f>
        <v>8.0459770114942528E-2</v>
      </c>
      <c r="K20" s="483">
        <f>K19/D19</f>
        <v>0</v>
      </c>
      <c r="L20" s="483">
        <f>L19/D19</f>
        <v>0.17241379310344829</v>
      </c>
      <c r="M20" s="602">
        <f>M19/D19</f>
        <v>0.13793103448275862</v>
      </c>
      <c r="N20" s="602">
        <f>N19/D19</f>
        <v>0.10344827586206896</v>
      </c>
      <c r="O20" s="603">
        <f>O19/D19</f>
        <v>0.13793103448275862</v>
      </c>
      <c r="P20" s="603">
        <f>P19/D19</f>
        <v>2.2988505747126436E-2</v>
      </c>
      <c r="Q20" s="45">
        <f t="shared" si="4"/>
        <v>1</v>
      </c>
      <c r="R20" s="367">
        <f t="shared" ref="R20" si="6">1-Q20</f>
        <v>0</v>
      </c>
    </row>
    <row r="21" spans="2:18" ht="18" customHeight="1" x14ac:dyDescent="0.2">
      <c r="B21" s="1504"/>
      <c r="C21" s="1610"/>
      <c r="D21" s="1123"/>
      <c r="E21" s="608"/>
      <c r="F21" s="489">
        <f>F19/E19</f>
        <v>0.19178082191780821</v>
      </c>
      <c r="G21" s="489">
        <f>G19/E19</f>
        <v>0.42465753424657532</v>
      </c>
      <c r="H21" s="489">
        <f>H19/E19</f>
        <v>4.1095890410958902E-2</v>
      </c>
      <c r="I21" s="489">
        <f>I19/E19</f>
        <v>0.65753424657534243</v>
      </c>
      <c r="J21" s="489">
        <f>J19/E19</f>
        <v>9.5890410958904104E-2</v>
      </c>
      <c r="K21" s="489">
        <f>K19/E19</f>
        <v>0</v>
      </c>
      <c r="L21" s="489">
        <f>L19/E19</f>
        <v>0.20547945205479451</v>
      </c>
      <c r="M21" s="636">
        <f>M19/E19</f>
        <v>0.16438356164383561</v>
      </c>
      <c r="N21" s="636">
        <f>N19/E19</f>
        <v>0.12328767123287671</v>
      </c>
      <c r="O21" s="609"/>
      <c r="P21" s="609"/>
      <c r="R21" s="367"/>
    </row>
    <row r="22" spans="2:18" ht="18" customHeight="1" x14ac:dyDescent="0.2">
      <c r="B22" s="1504"/>
      <c r="C22" s="1507" t="s">
        <v>277</v>
      </c>
      <c r="D22" s="491">
        <v>25</v>
      </c>
      <c r="E22" s="1407">
        <f>D22-O22-P22</f>
        <v>14</v>
      </c>
      <c r="F22" s="35">
        <v>5</v>
      </c>
      <c r="G22" s="35">
        <v>6</v>
      </c>
      <c r="H22" s="35">
        <v>0</v>
      </c>
      <c r="I22" s="35">
        <v>8</v>
      </c>
      <c r="J22" s="35">
        <v>0</v>
      </c>
      <c r="K22" s="35">
        <v>0</v>
      </c>
      <c r="L22" s="35">
        <v>2</v>
      </c>
      <c r="M22" s="18">
        <v>4</v>
      </c>
      <c r="N22" s="18">
        <v>1</v>
      </c>
      <c r="O22" s="249">
        <v>11</v>
      </c>
      <c r="P22" s="249">
        <v>0</v>
      </c>
      <c r="Q22" s="1">
        <f t="shared" ref="Q22:Q23" si="7">SUM(E22,O22,P22)</f>
        <v>25</v>
      </c>
      <c r="R22" s="367">
        <f t="shared" ref="R22" si="8">Q22-D22</f>
        <v>0</v>
      </c>
    </row>
    <row r="23" spans="2:18" ht="18" customHeight="1" x14ac:dyDescent="0.2">
      <c r="B23" s="1504"/>
      <c r="C23" s="1508"/>
      <c r="D23" s="499"/>
      <c r="E23" s="601">
        <f>E22/D22</f>
        <v>0.56000000000000005</v>
      </c>
      <c r="F23" s="483">
        <f>F22/D22</f>
        <v>0.2</v>
      </c>
      <c r="G23" s="483">
        <f>G22/D22</f>
        <v>0.24</v>
      </c>
      <c r="H23" s="483">
        <f>H22/D22</f>
        <v>0</v>
      </c>
      <c r="I23" s="483">
        <f>I22/D22</f>
        <v>0.32</v>
      </c>
      <c r="J23" s="483">
        <f>J22/D22</f>
        <v>0</v>
      </c>
      <c r="K23" s="483">
        <f>K22/D22</f>
        <v>0</v>
      </c>
      <c r="L23" s="483">
        <f>L22/D22</f>
        <v>0.08</v>
      </c>
      <c r="M23" s="602">
        <f>M22/D22</f>
        <v>0.16</v>
      </c>
      <c r="N23" s="602">
        <f>N22/D22</f>
        <v>0.04</v>
      </c>
      <c r="O23" s="603">
        <f>O22/D22</f>
        <v>0.44</v>
      </c>
      <c r="P23" s="603">
        <f>P22/D22</f>
        <v>0</v>
      </c>
      <c r="Q23" s="45">
        <f t="shared" si="7"/>
        <v>1</v>
      </c>
      <c r="R23" s="367">
        <f t="shared" ref="R23" si="9">1-Q23</f>
        <v>0</v>
      </c>
    </row>
    <row r="24" spans="2:18" ht="18" customHeight="1" x14ac:dyDescent="0.2">
      <c r="B24" s="1504"/>
      <c r="C24" s="1610"/>
      <c r="D24" s="1123"/>
      <c r="E24" s="608"/>
      <c r="F24" s="489">
        <f>F22/E22</f>
        <v>0.35714285714285715</v>
      </c>
      <c r="G24" s="489">
        <f>G22/E22</f>
        <v>0.42857142857142855</v>
      </c>
      <c r="H24" s="489">
        <f>H22/E22</f>
        <v>0</v>
      </c>
      <c r="I24" s="489">
        <f>I22/E22</f>
        <v>0.5714285714285714</v>
      </c>
      <c r="J24" s="489">
        <f>J22/E22</f>
        <v>0</v>
      </c>
      <c r="K24" s="489">
        <f>K22/E22</f>
        <v>0</v>
      </c>
      <c r="L24" s="489">
        <f>L22/E22</f>
        <v>0.14285714285714285</v>
      </c>
      <c r="M24" s="636">
        <f>M22/E22</f>
        <v>0.2857142857142857</v>
      </c>
      <c r="N24" s="636">
        <f>N22/E22</f>
        <v>7.1428571428571425E-2</v>
      </c>
      <c r="O24" s="609"/>
      <c r="P24" s="609"/>
      <c r="R24" s="367"/>
    </row>
    <row r="25" spans="2:18" ht="18" customHeight="1" x14ac:dyDescent="0.2">
      <c r="B25" s="1504"/>
      <c r="C25" s="1507" t="s">
        <v>278</v>
      </c>
      <c r="D25" s="491">
        <v>82</v>
      </c>
      <c r="E25" s="1407">
        <f>D25-O25-P25</f>
        <v>58</v>
      </c>
      <c r="F25" s="35">
        <v>12</v>
      </c>
      <c r="G25" s="35">
        <v>20</v>
      </c>
      <c r="H25" s="35">
        <v>2</v>
      </c>
      <c r="I25" s="35">
        <v>32</v>
      </c>
      <c r="J25" s="35">
        <v>6</v>
      </c>
      <c r="K25" s="35">
        <v>1</v>
      </c>
      <c r="L25" s="35">
        <v>5</v>
      </c>
      <c r="M25" s="18">
        <v>16</v>
      </c>
      <c r="N25" s="18">
        <v>5</v>
      </c>
      <c r="O25" s="249">
        <v>16</v>
      </c>
      <c r="P25" s="249">
        <v>8</v>
      </c>
      <c r="Q25" s="1">
        <f t="shared" ref="Q25:Q26" si="10">SUM(E25,O25,P25)</f>
        <v>82</v>
      </c>
      <c r="R25" s="367">
        <f t="shared" ref="R25" si="11">Q25-D25</f>
        <v>0</v>
      </c>
    </row>
    <row r="26" spans="2:18" ht="18" customHeight="1" x14ac:dyDescent="0.2">
      <c r="B26" s="1504"/>
      <c r="C26" s="1508"/>
      <c r="D26" s="499"/>
      <c r="E26" s="601">
        <f>E25/D25</f>
        <v>0.70731707317073167</v>
      </c>
      <c r="F26" s="483">
        <f>F25/D25</f>
        <v>0.14634146341463414</v>
      </c>
      <c r="G26" s="483">
        <f>G25/D25</f>
        <v>0.24390243902439024</v>
      </c>
      <c r="H26" s="483">
        <f>H25/D25</f>
        <v>2.4390243902439025E-2</v>
      </c>
      <c r="I26" s="483">
        <f>I25/D25</f>
        <v>0.3902439024390244</v>
      </c>
      <c r="J26" s="483">
        <f>J25/D25</f>
        <v>7.3170731707317069E-2</v>
      </c>
      <c r="K26" s="483">
        <f>K25/D25</f>
        <v>1.2195121951219513E-2</v>
      </c>
      <c r="L26" s="483">
        <f>L25/D25</f>
        <v>6.097560975609756E-2</v>
      </c>
      <c r="M26" s="602">
        <f>M25/D25</f>
        <v>0.1951219512195122</v>
      </c>
      <c r="N26" s="602">
        <f>N25/D25</f>
        <v>6.097560975609756E-2</v>
      </c>
      <c r="O26" s="603">
        <f>O25/D25</f>
        <v>0.1951219512195122</v>
      </c>
      <c r="P26" s="603">
        <f>P25/D25</f>
        <v>9.7560975609756101E-2</v>
      </c>
      <c r="Q26" s="45">
        <f t="shared" si="10"/>
        <v>0.99999999999999989</v>
      </c>
      <c r="R26" s="367">
        <f t="shared" ref="R26" si="12">1-Q26</f>
        <v>0</v>
      </c>
    </row>
    <row r="27" spans="2:18" ht="18" customHeight="1" x14ac:dyDescent="0.2">
      <c r="B27" s="1504"/>
      <c r="C27" s="1610"/>
      <c r="D27" s="1123"/>
      <c r="E27" s="608"/>
      <c r="F27" s="489">
        <f>F25/E25</f>
        <v>0.20689655172413793</v>
      </c>
      <c r="G27" s="489">
        <f>G25/E25</f>
        <v>0.34482758620689657</v>
      </c>
      <c r="H27" s="489">
        <f>H25/E25</f>
        <v>3.4482758620689655E-2</v>
      </c>
      <c r="I27" s="489">
        <f>I25/E25</f>
        <v>0.55172413793103448</v>
      </c>
      <c r="J27" s="489">
        <f>J25/E25</f>
        <v>0.10344827586206896</v>
      </c>
      <c r="K27" s="489">
        <f>K25/E25</f>
        <v>1.7241379310344827E-2</v>
      </c>
      <c r="L27" s="489">
        <f>L25/E25</f>
        <v>8.6206896551724144E-2</v>
      </c>
      <c r="M27" s="636">
        <f>M25/E25</f>
        <v>0.27586206896551724</v>
      </c>
      <c r="N27" s="636">
        <f>N25/E25</f>
        <v>8.6206896551724144E-2</v>
      </c>
      <c r="O27" s="609"/>
      <c r="P27" s="609"/>
      <c r="R27" s="367"/>
    </row>
    <row r="28" spans="2:18" ht="18" customHeight="1" x14ac:dyDescent="0.2">
      <c r="B28" s="1504"/>
      <c r="C28" s="1507" t="s">
        <v>279</v>
      </c>
      <c r="D28" s="491">
        <v>8</v>
      </c>
      <c r="E28" s="1407">
        <f>D28-O28-P28</f>
        <v>8</v>
      </c>
      <c r="F28" s="9">
        <v>3</v>
      </c>
      <c r="G28" s="9">
        <v>2</v>
      </c>
      <c r="H28" s="9">
        <v>0</v>
      </c>
      <c r="I28" s="9">
        <v>4</v>
      </c>
      <c r="J28" s="9">
        <v>2</v>
      </c>
      <c r="K28" s="9">
        <v>1</v>
      </c>
      <c r="L28" s="9">
        <v>0</v>
      </c>
      <c r="M28" s="8">
        <v>4</v>
      </c>
      <c r="N28" s="8">
        <v>1</v>
      </c>
      <c r="O28" s="245">
        <v>0</v>
      </c>
      <c r="P28" s="245">
        <v>0</v>
      </c>
      <c r="Q28" s="1">
        <f t="shared" ref="Q28:Q29" si="13">SUM(E28,O28,P28)</f>
        <v>8</v>
      </c>
      <c r="R28" s="367">
        <f t="shared" ref="R28" si="14">Q28-D28</f>
        <v>0</v>
      </c>
    </row>
    <row r="29" spans="2:18" ht="18" customHeight="1" x14ac:dyDescent="0.2">
      <c r="B29" s="1504"/>
      <c r="C29" s="1508"/>
      <c r="D29" s="499"/>
      <c r="E29" s="601">
        <f>E28/D28</f>
        <v>1</v>
      </c>
      <c r="F29" s="483">
        <f>F28/D28</f>
        <v>0.375</v>
      </c>
      <c r="G29" s="483">
        <f>G28/D28</f>
        <v>0.25</v>
      </c>
      <c r="H29" s="483">
        <f>H28/D28</f>
        <v>0</v>
      </c>
      <c r="I29" s="483">
        <f>I28/D28</f>
        <v>0.5</v>
      </c>
      <c r="J29" s="483">
        <f>J28/D28</f>
        <v>0.25</v>
      </c>
      <c r="K29" s="483">
        <f>K28/D28</f>
        <v>0.125</v>
      </c>
      <c r="L29" s="483">
        <f>L28/D28</f>
        <v>0</v>
      </c>
      <c r="M29" s="602">
        <f>M28/D28</f>
        <v>0.5</v>
      </c>
      <c r="N29" s="602">
        <f>N28/D28</f>
        <v>0.125</v>
      </c>
      <c r="O29" s="603">
        <f>O28/D28</f>
        <v>0</v>
      </c>
      <c r="P29" s="603">
        <f>P28/D28</f>
        <v>0</v>
      </c>
      <c r="Q29" s="45">
        <f t="shared" si="13"/>
        <v>1</v>
      </c>
      <c r="R29" s="367">
        <f t="shared" ref="R29" si="15">1-Q29</f>
        <v>0</v>
      </c>
    </row>
    <row r="30" spans="2:18" ht="18" customHeight="1" x14ac:dyDescent="0.2">
      <c r="B30" s="1504"/>
      <c r="C30" s="1610"/>
      <c r="D30" s="1123"/>
      <c r="E30" s="608"/>
      <c r="F30" s="489">
        <f>F28/E28</f>
        <v>0.375</v>
      </c>
      <c r="G30" s="489">
        <f>G28/E28</f>
        <v>0.25</v>
      </c>
      <c r="H30" s="489">
        <f>H28/E28</f>
        <v>0</v>
      </c>
      <c r="I30" s="489">
        <f>I28/E28</f>
        <v>0.5</v>
      </c>
      <c r="J30" s="489">
        <f>J28/E28</f>
        <v>0.25</v>
      </c>
      <c r="K30" s="489">
        <f>K28/E28</f>
        <v>0.125</v>
      </c>
      <c r="L30" s="489">
        <f>L28/E28</f>
        <v>0</v>
      </c>
      <c r="M30" s="636">
        <f>M28/E28</f>
        <v>0.5</v>
      </c>
      <c r="N30" s="636">
        <f>N28/E28</f>
        <v>0.125</v>
      </c>
      <c r="O30" s="609"/>
      <c r="P30" s="609"/>
      <c r="R30" s="367"/>
    </row>
    <row r="31" spans="2:18" ht="18" customHeight="1" x14ac:dyDescent="0.2">
      <c r="B31" s="1504"/>
      <c r="C31" s="1507" t="s">
        <v>280</v>
      </c>
      <c r="D31" s="491">
        <v>176</v>
      </c>
      <c r="E31" s="1407">
        <f>D31-O31-P31</f>
        <v>132</v>
      </c>
      <c r="F31" s="35">
        <v>28</v>
      </c>
      <c r="G31" s="35">
        <v>35</v>
      </c>
      <c r="H31" s="35">
        <v>6</v>
      </c>
      <c r="I31" s="35">
        <v>97</v>
      </c>
      <c r="J31" s="35">
        <v>24</v>
      </c>
      <c r="K31" s="35">
        <v>2</v>
      </c>
      <c r="L31" s="35">
        <v>21</v>
      </c>
      <c r="M31" s="18">
        <v>36</v>
      </c>
      <c r="N31" s="18">
        <v>8</v>
      </c>
      <c r="O31" s="249">
        <v>26</v>
      </c>
      <c r="P31" s="249">
        <v>18</v>
      </c>
      <c r="Q31" s="1">
        <f t="shared" ref="Q31:Q32" si="16">SUM(E31,O31,P31)</f>
        <v>176</v>
      </c>
      <c r="R31" s="367">
        <f t="shared" ref="R31" si="17">Q31-D31</f>
        <v>0</v>
      </c>
    </row>
    <row r="32" spans="2:18" ht="18" customHeight="1" x14ac:dyDescent="0.2">
      <c r="B32" s="1504"/>
      <c r="C32" s="1508"/>
      <c r="D32" s="499"/>
      <c r="E32" s="601">
        <f>E31/D31</f>
        <v>0.75</v>
      </c>
      <c r="F32" s="483">
        <f>F31/D31</f>
        <v>0.15909090909090909</v>
      </c>
      <c r="G32" s="483">
        <f>G31/D31</f>
        <v>0.19886363636363635</v>
      </c>
      <c r="H32" s="483">
        <f>H31/D31</f>
        <v>3.4090909090909088E-2</v>
      </c>
      <c r="I32" s="483">
        <f>I31/D31</f>
        <v>0.55113636363636365</v>
      </c>
      <c r="J32" s="483">
        <f>J31/D31</f>
        <v>0.13636363636363635</v>
      </c>
      <c r="K32" s="483">
        <f>K31/D31</f>
        <v>1.1363636363636364E-2</v>
      </c>
      <c r="L32" s="483">
        <f>L31/D31</f>
        <v>0.11931818181818182</v>
      </c>
      <c r="M32" s="602">
        <f>M31/D31</f>
        <v>0.20454545454545456</v>
      </c>
      <c r="N32" s="602">
        <f>N31/D31</f>
        <v>4.5454545454545456E-2</v>
      </c>
      <c r="O32" s="603">
        <f>O31/D31</f>
        <v>0.14772727272727273</v>
      </c>
      <c r="P32" s="603">
        <f>P31/D31</f>
        <v>0.10227272727272728</v>
      </c>
      <c r="Q32" s="45">
        <f t="shared" si="16"/>
        <v>1</v>
      </c>
      <c r="R32" s="367">
        <f t="shared" ref="R32" si="18">1-Q32</f>
        <v>0</v>
      </c>
    </row>
    <row r="33" spans="2:18" ht="18" customHeight="1" thickBot="1" x14ac:dyDescent="0.25">
      <c r="B33" s="1505"/>
      <c r="C33" s="1599"/>
      <c r="D33" s="1124"/>
      <c r="E33" s="610"/>
      <c r="F33" s="493">
        <f>F31/E31</f>
        <v>0.21212121212121213</v>
      </c>
      <c r="G33" s="493">
        <f>G31/E31</f>
        <v>0.26515151515151514</v>
      </c>
      <c r="H33" s="493">
        <f>H31/E31</f>
        <v>4.5454545454545456E-2</v>
      </c>
      <c r="I33" s="493">
        <f>I31/E31</f>
        <v>0.73484848484848486</v>
      </c>
      <c r="J33" s="493">
        <f>J31/E31</f>
        <v>0.18181818181818182</v>
      </c>
      <c r="K33" s="493">
        <f>K31/E31</f>
        <v>1.5151515151515152E-2</v>
      </c>
      <c r="L33" s="493">
        <f>L31/E31</f>
        <v>0.15909090909090909</v>
      </c>
      <c r="M33" s="611">
        <f>M31/E31</f>
        <v>0.27272727272727271</v>
      </c>
      <c r="N33" s="611">
        <f>N31/E31</f>
        <v>6.0606060606060608E-2</v>
      </c>
      <c r="O33" s="612"/>
      <c r="P33" s="612"/>
      <c r="R33" s="367"/>
    </row>
    <row r="34" spans="2:18" ht="18" customHeight="1" thickTop="1" x14ac:dyDescent="0.2">
      <c r="B34" s="1503" t="s">
        <v>281</v>
      </c>
      <c r="C34" s="1609" t="s">
        <v>282</v>
      </c>
      <c r="D34" s="491">
        <v>106</v>
      </c>
      <c r="E34" s="1407">
        <f>D34-O34-P34</f>
        <v>57</v>
      </c>
      <c r="F34" s="35">
        <v>15</v>
      </c>
      <c r="G34" s="35">
        <v>11</v>
      </c>
      <c r="H34" s="35">
        <v>1</v>
      </c>
      <c r="I34" s="35">
        <v>31</v>
      </c>
      <c r="J34" s="35">
        <v>4</v>
      </c>
      <c r="K34" s="35">
        <v>1</v>
      </c>
      <c r="L34" s="35">
        <v>3</v>
      </c>
      <c r="M34" s="18">
        <v>14</v>
      </c>
      <c r="N34" s="18">
        <v>2</v>
      </c>
      <c r="O34" s="249">
        <v>31</v>
      </c>
      <c r="P34" s="249">
        <v>18</v>
      </c>
      <c r="Q34" s="1">
        <f t="shared" ref="Q34:Q35" si="19">SUM(E34,O34,P34)</f>
        <v>106</v>
      </c>
      <c r="R34" s="367">
        <f t="shared" ref="R34" si="20">Q34-D34</f>
        <v>0</v>
      </c>
    </row>
    <row r="35" spans="2:18" ht="18" customHeight="1" x14ac:dyDescent="0.2">
      <c r="B35" s="1504"/>
      <c r="C35" s="1508"/>
      <c r="D35" s="499"/>
      <c r="E35" s="601">
        <f>E34/D34</f>
        <v>0.53773584905660377</v>
      </c>
      <c r="F35" s="483">
        <f>F34/D34</f>
        <v>0.14150943396226415</v>
      </c>
      <c r="G35" s="483">
        <f>G34/D34</f>
        <v>0.10377358490566038</v>
      </c>
      <c r="H35" s="483">
        <f>H34/D34</f>
        <v>9.433962264150943E-3</v>
      </c>
      <c r="I35" s="483">
        <f>I34/D34</f>
        <v>0.29245283018867924</v>
      </c>
      <c r="J35" s="483">
        <f>J34/D34</f>
        <v>3.7735849056603772E-2</v>
      </c>
      <c r="K35" s="483">
        <f>K34/D34</f>
        <v>9.433962264150943E-3</v>
      </c>
      <c r="L35" s="483">
        <f>L34/D34</f>
        <v>2.8301886792452831E-2</v>
      </c>
      <c r="M35" s="602">
        <f>M34/D34</f>
        <v>0.13207547169811321</v>
      </c>
      <c r="N35" s="602">
        <f>N34/D34</f>
        <v>1.8867924528301886E-2</v>
      </c>
      <c r="O35" s="603">
        <f>O34/D34</f>
        <v>0.29245283018867924</v>
      </c>
      <c r="P35" s="603">
        <f>P34/D34</f>
        <v>0.16981132075471697</v>
      </c>
      <c r="Q35" s="45">
        <f t="shared" si="19"/>
        <v>1</v>
      </c>
      <c r="R35" s="367">
        <f t="shared" ref="R35" si="21">1-Q35</f>
        <v>0</v>
      </c>
    </row>
    <row r="36" spans="2:18" ht="18" customHeight="1" x14ac:dyDescent="0.2">
      <c r="B36" s="1504"/>
      <c r="C36" s="1610"/>
      <c r="D36" s="1123"/>
      <c r="E36" s="608"/>
      <c r="F36" s="489">
        <f>F34/E34</f>
        <v>0.26315789473684209</v>
      </c>
      <c r="G36" s="489">
        <f>G34/E34</f>
        <v>0.19298245614035087</v>
      </c>
      <c r="H36" s="489">
        <f>H34/E34</f>
        <v>1.7543859649122806E-2</v>
      </c>
      <c r="I36" s="489">
        <f>I34/E34</f>
        <v>0.54385964912280704</v>
      </c>
      <c r="J36" s="489">
        <f>J34/E34</f>
        <v>7.0175438596491224E-2</v>
      </c>
      <c r="K36" s="489">
        <f>K34/E34</f>
        <v>1.7543859649122806E-2</v>
      </c>
      <c r="L36" s="489">
        <f>L34/E34</f>
        <v>5.2631578947368418E-2</v>
      </c>
      <c r="M36" s="636">
        <f>M34/E34</f>
        <v>0.24561403508771928</v>
      </c>
      <c r="N36" s="636">
        <f>N34/E34</f>
        <v>3.5087719298245612E-2</v>
      </c>
      <c r="O36" s="609"/>
      <c r="P36" s="609"/>
      <c r="R36" s="367"/>
    </row>
    <row r="37" spans="2:18" ht="18" customHeight="1" x14ac:dyDescent="0.2">
      <c r="B37" s="1504"/>
      <c r="C37" s="1507" t="s">
        <v>283</v>
      </c>
      <c r="D37" s="491">
        <v>171</v>
      </c>
      <c r="E37" s="1407">
        <f>D37-O37-P37</f>
        <v>129</v>
      </c>
      <c r="F37" s="35">
        <v>23</v>
      </c>
      <c r="G37" s="35">
        <v>42</v>
      </c>
      <c r="H37" s="35">
        <v>4</v>
      </c>
      <c r="I37" s="35">
        <v>84</v>
      </c>
      <c r="J37" s="35">
        <v>14</v>
      </c>
      <c r="K37" s="35">
        <v>2</v>
      </c>
      <c r="L37" s="35">
        <v>12</v>
      </c>
      <c r="M37" s="18">
        <v>30</v>
      </c>
      <c r="N37" s="18">
        <v>10</v>
      </c>
      <c r="O37" s="249">
        <v>32</v>
      </c>
      <c r="P37" s="249">
        <v>10</v>
      </c>
      <c r="Q37" s="1">
        <f t="shared" ref="Q37:Q38" si="22">SUM(E37,O37,P37)</f>
        <v>171</v>
      </c>
      <c r="R37" s="367">
        <f t="shared" ref="R37" si="23">Q37-D37</f>
        <v>0</v>
      </c>
    </row>
    <row r="38" spans="2:18" ht="18" customHeight="1" x14ac:dyDescent="0.2">
      <c r="B38" s="1504"/>
      <c r="C38" s="1508"/>
      <c r="D38" s="499"/>
      <c r="E38" s="601">
        <f>E37/D37</f>
        <v>0.75438596491228072</v>
      </c>
      <c r="F38" s="483">
        <f>F37/D37</f>
        <v>0.13450292397660818</v>
      </c>
      <c r="G38" s="483">
        <f>G37/D37</f>
        <v>0.24561403508771928</v>
      </c>
      <c r="H38" s="483">
        <f>H37/D37</f>
        <v>2.3391812865497075E-2</v>
      </c>
      <c r="I38" s="483">
        <f>I37/D37</f>
        <v>0.49122807017543857</v>
      </c>
      <c r="J38" s="483">
        <f>J37/D37</f>
        <v>8.1871345029239762E-2</v>
      </c>
      <c r="K38" s="483">
        <f>K37/D37</f>
        <v>1.1695906432748537E-2</v>
      </c>
      <c r="L38" s="483">
        <f>L37/D37</f>
        <v>7.0175438596491224E-2</v>
      </c>
      <c r="M38" s="602">
        <f>M37/D37</f>
        <v>0.17543859649122806</v>
      </c>
      <c r="N38" s="602">
        <f>N37/D37</f>
        <v>5.8479532163742687E-2</v>
      </c>
      <c r="O38" s="603">
        <f>O37/D37</f>
        <v>0.1871345029239766</v>
      </c>
      <c r="P38" s="603">
        <f>P37/D37</f>
        <v>5.8479532163742687E-2</v>
      </c>
      <c r="Q38" s="45">
        <f t="shared" si="22"/>
        <v>1</v>
      </c>
      <c r="R38" s="367">
        <f t="shared" ref="R38" si="24">1-Q38</f>
        <v>0</v>
      </c>
    </row>
    <row r="39" spans="2:18" ht="18" customHeight="1" x14ac:dyDescent="0.2">
      <c r="B39" s="1504"/>
      <c r="C39" s="1610"/>
      <c r="D39" s="1123"/>
      <c r="E39" s="608"/>
      <c r="F39" s="489">
        <f>F37/E37</f>
        <v>0.17829457364341086</v>
      </c>
      <c r="G39" s="489">
        <f>G37/E37</f>
        <v>0.32558139534883723</v>
      </c>
      <c r="H39" s="489">
        <f>H37/E37</f>
        <v>3.1007751937984496E-2</v>
      </c>
      <c r="I39" s="489">
        <f>I37/E37</f>
        <v>0.65116279069767447</v>
      </c>
      <c r="J39" s="489">
        <f>J37/E37</f>
        <v>0.10852713178294573</v>
      </c>
      <c r="K39" s="489">
        <f>K37/D37</f>
        <v>1.1695906432748537E-2</v>
      </c>
      <c r="L39" s="489">
        <f>L37/E37</f>
        <v>9.3023255813953487E-2</v>
      </c>
      <c r="M39" s="636">
        <f>M37/E37</f>
        <v>0.23255813953488372</v>
      </c>
      <c r="N39" s="636">
        <f>N37/E37</f>
        <v>7.7519379844961239E-2</v>
      </c>
      <c r="O39" s="609"/>
      <c r="P39" s="609"/>
      <c r="R39" s="367"/>
    </row>
    <row r="40" spans="2:18" ht="18" customHeight="1" x14ac:dyDescent="0.2">
      <c r="B40" s="1504"/>
      <c r="C40" s="1507" t="s">
        <v>284</v>
      </c>
      <c r="D40" s="491">
        <v>49</v>
      </c>
      <c r="E40" s="1407">
        <f>D40-O40-P40</f>
        <v>38</v>
      </c>
      <c r="F40" s="9">
        <v>7</v>
      </c>
      <c r="G40" s="9">
        <v>10</v>
      </c>
      <c r="H40" s="9">
        <v>2</v>
      </c>
      <c r="I40" s="9">
        <v>29</v>
      </c>
      <c r="J40" s="9">
        <v>7</v>
      </c>
      <c r="K40" s="9">
        <v>0</v>
      </c>
      <c r="L40" s="9">
        <v>9</v>
      </c>
      <c r="M40" s="8">
        <v>15</v>
      </c>
      <c r="N40" s="8">
        <v>4</v>
      </c>
      <c r="O40" s="245">
        <v>7</v>
      </c>
      <c r="P40" s="245">
        <v>4</v>
      </c>
      <c r="Q40" s="1">
        <f t="shared" ref="Q40:Q41" si="25">SUM(E40,O40,P40)</f>
        <v>49</v>
      </c>
      <c r="R40" s="367">
        <f t="shared" ref="R40" si="26">Q40-D40</f>
        <v>0</v>
      </c>
    </row>
    <row r="41" spans="2:18" ht="18" customHeight="1" x14ac:dyDescent="0.2">
      <c r="B41" s="1504"/>
      <c r="C41" s="1508"/>
      <c r="D41" s="499"/>
      <c r="E41" s="601">
        <f>E40/D40</f>
        <v>0.77551020408163263</v>
      </c>
      <c r="F41" s="483">
        <f>F40/D40</f>
        <v>0.14285714285714285</v>
      </c>
      <c r="G41" s="483">
        <f>G40/D40</f>
        <v>0.20408163265306123</v>
      </c>
      <c r="H41" s="483">
        <f>H40/D40</f>
        <v>4.0816326530612242E-2</v>
      </c>
      <c r="I41" s="483">
        <f>I40/D40</f>
        <v>0.59183673469387754</v>
      </c>
      <c r="J41" s="483">
        <f>J40/D40</f>
        <v>0.14285714285714285</v>
      </c>
      <c r="K41" s="483">
        <f>K40/D40</f>
        <v>0</v>
      </c>
      <c r="L41" s="483">
        <f>L40/D40</f>
        <v>0.18367346938775511</v>
      </c>
      <c r="M41" s="602">
        <f>M40/D40</f>
        <v>0.30612244897959184</v>
      </c>
      <c r="N41" s="602">
        <f>N40/D40</f>
        <v>8.1632653061224483E-2</v>
      </c>
      <c r="O41" s="603">
        <f>O40/D40</f>
        <v>0.14285714285714285</v>
      </c>
      <c r="P41" s="603">
        <f>P40/D40</f>
        <v>8.1632653061224483E-2</v>
      </c>
      <c r="Q41" s="45">
        <f t="shared" si="25"/>
        <v>0.99999999999999989</v>
      </c>
      <c r="R41" s="367">
        <f t="shared" ref="R41" si="27">1-Q41</f>
        <v>0</v>
      </c>
    </row>
    <row r="42" spans="2:18" ht="18" customHeight="1" x14ac:dyDescent="0.2">
      <c r="B42" s="1504"/>
      <c r="C42" s="1610"/>
      <c r="D42" s="1123"/>
      <c r="E42" s="608"/>
      <c r="F42" s="489">
        <f>F40/E40</f>
        <v>0.18421052631578946</v>
      </c>
      <c r="G42" s="489">
        <f>G40/E40</f>
        <v>0.26315789473684209</v>
      </c>
      <c r="H42" s="489">
        <f>H40/E40</f>
        <v>5.2631578947368418E-2</v>
      </c>
      <c r="I42" s="489">
        <f>I40/E40</f>
        <v>0.76315789473684215</v>
      </c>
      <c r="J42" s="489">
        <f>J40/E40</f>
        <v>0.18421052631578946</v>
      </c>
      <c r="K42" s="489">
        <f>K40/E40</f>
        <v>0</v>
      </c>
      <c r="L42" s="489">
        <f>L40/E40</f>
        <v>0.23684210526315788</v>
      </c>
      <c r="M42" s="636">
        <f>M40/E40</f>
        <v>0.39473684210526316</v>
      </c>
      <c r="N42" s="636">
        <f>N40/E40</f>
        <v>0.10526315789473684</v>
      </c>
      <c r="O42" s="609"/>
      <c r="P42" s="609"/>
      <c r="R42" s="367"/>
    </row>
    <row r="43" spans="2:18" ht="18" customHeight="1" x14ac:dyDescent="0.2">
      <c r="B43" s="1504"/>
      <c r="C43" s="1507" t="s">
        <v>285</v>
      </c>
      <c r="D43" s="491">
        <v>38</v>
      </c>
      <c r="E43" s="1407">
        <f>D43-O43-P43</f>
        <v>36</v>
      </c>
      <c r="F43" s="9">
        <v>7</v>
      </c>
      <c r="G43" s="9">
        <v>11</v>
      </c>
      <c r="H43" s="9">
        <v>1</v>
      </c>
      <c r="I43" s="9">
        <v>27</v>
      </c>
      <c r="J43" s="9">
        <v>5</v>
      </c>
      <c r="K43" s="9">
        <v>0</v>
      </c>
      <c r="L43" s="9">
        <v>6</v>
      </c>
      <c r="M43" s="8">
        <v>4</v>
      </c>
      <c r="N43" s="8">
        <v>4</v>
      </c>
      <c r="O43" s="245">
        <v>2</v>
      </c>
      <c r="P43" s="245">
        <v>0</v>
      </c>
      <c r="Q43" s="1">
        <f t="shared" ref="Q43:Q44" si="28">SUM(E43,O43,P43)</f>
        <v>38</v>
      </c>
      <c r="R43" s="367">
        <f t="shared" ref="R43" si="29">Q43-D43</f>
        <v>0</v>
      </c>
    </row>
    <row r="44" spans="2:18" ht="18" customHeight="1" x14ac:dyDescent="0.2">
      <c r="B44" s="1504"/>
      <c r="C44" s="1508"/>
      <c r="D44" s="499"/>
      <c r="E44" s="601">
        <f>E43/D43</f>
        <v>0.94736842105263153</v>
      </c>
      <c r="F44" s="483">
        <f>F43/D43</f>
        <v>0.18421052631578946</v>
      </c>
      <c r="G44" s="483">
        <f>G43/D43</f>
        <v>0.28947368421052633</v>
      </c>
      <c r="H44" s="483">
        <f>H43/D43</f>
        <v>2.6315789473684209E-2</v>
      </c>
      <c r="I44" s="483">
        <f>I43/D43</f>
        <v>0.71052631578947367</v>
      </c>
      <c r="J44" s="483">
        <f>J43/D43</f>
        <v>0.13157894736842105</v>
      </c>
      <c r="K44" s="483">
        <f>K43/D43</f>
        <v>0</v>
      </c>
      <c r="L44" s="483">
        <f>L43/D43</f>
        <v>0.15789473684210525</v>
      </c>
      <c r="M44" s="602">
        <f>M43/D43</f>
        <v>0.10526315789473684</v>
      </c>
      <c r="N44" s="602">
        <f>N43/D43</f>
        <v>0.10526315789473684</v>
      </c>
      <c r="O44" s="603">
        <f>O43/D43</f>
        <v>5.2631578947368418E-2</v>
      </c>
      <c r="P44" s="603">
        <f>P43/D43</f>
        <v>0</v>
      </c>
      <c r="Q44" s="45">
        <f t="shared" si="28"/>
        <v>1</v>
      </c>
      <c r="R44" s="367">
        <f t="shared" ref="R44" si="30">1-Q44</f>
        <v>0</v>
      </c>
    </row>
    <row r="45" spans="2:18" ht="18" customHeight="1" x14ac:dyDescent="0.2">
      <c r="B45" s="1504"/>
      <c r="C45" s="1610"/>
      <c r="D45" s="1123"/>
      <c r="E45" s="608"/>
      <c r="F45" s="489">
        <f>F43/E43</f>
        <v>0.19444444444444445</v>
      </c>
      <c r="G45" s="489">
        <f>G43/E43</f>
        <v>0.30555555555555558</v>
      </c>
      <c r="H45" s="489">
        <f>H43/E43</f>
        <v>2.7777777777777776E-2</v>
      </c>
      <c r="I45" s="489">
        <f>I43/E43</f>
        <v>0.75</v>
      </c>
      <c r="J45" s="489">
        <f>J43/E43</f>
        <v>0.1388888888888889</v>
      </c>
      <c r="K45" s="489">
        <f>K43/E43</f>
        <v>0</v>
      </c>
      <c r="L45" s="489">
        <f>L43/E43</f>
        <v>0.16666666666666666</v>
      </c>
      <c r="M45" s="636">
        <f>M43/E43</f>
        <v>0.1111111111111111</v>
      </c>
      <c r="N45" s="636">
        <f>N43/E43</f>
        <v>0.1111111111111111</v>
      </c>
      <c r="O45" s="609"/>
      <c r="P45" s="609"/>
      <c r="R45" s="367"/>
    </row>
    <row r="46" spans="2:18" ht="18" customHeight="1" x14ac:dyDescent="0.2">
      <c r="B46" s="1504"/>
      <c r="C46" s="1507" t="s">
        <v>286</v>
      </c>
      <c r="D46" s="491">
        <v>33</v>
      </c>
      <c r="E46" s="1407">
        <f>D46-O46-P46</f>
        <v>32</v>
      </c>
      <c r="F46" s="9">
        <v>6</v>
      </c>
      <c r="G46" s="9">
        <v>12</v>
      </c>
      <c r="H46" s="9">
        <v>3</v>
      </c>
      <c r="I46" s="9">
        <v>21</v>
      </c>
      <c r="J46" s="9">
        <v>8</v>
      </c>
      <c r="K46" s="9">
        <v>0</v>
      </c>
      <c r="L46" s="9">
        <v>8</v>
      </c>
      <c r="M46" s="8">
        <v>6</v>
      </c>
      <c r="N46" s="8">
        <v>2</v>
      </c>
      <c r="O46" s="245">
        <v>1</v>
      </c>
      <c r="P46" s="245">
        <v>0</v>
      </c>
      <c r="Q46" s="1">
        <f t="shared" ref="Q46:Q47" si="31">SUM(E46,O46,P46)</f>
        <v>33</v>
      </c>
      <c r="R46" s="367">
        <f t="shared" ref="R46" si="32">Q46-D46</f>
        <v>0</v>
      </c>
    </row>
    <row r="47" spans="2:18" ht="18" customHeight="1" x14ac:dyDescent="0.2">
      <c r="B47" s="1504"/>
      <c r="C47" s="1508"/>
      <c r="D47" s="499"/>
      <c r="E47" s="601">
        <f>E46/D46</f>
        <v>0.96969696969696972</v>
      </c>
      <c r="F47" s="483">
        <f>F46/D46</f>
        <v>0.18181818181818182</v>
      </c>
      <c r="G47" s="483">
        <f>G46/D46</f>
        <v>0.36363636363636365</v>
      </c>
      <c r="H47" s="483">
        <f>H46/D46</f>
        <v>9.0909090909090912E-2</v>
      </c>
      <c r="I47" s="483">
        <f>I46/D46</f>
        <v>0.63636363636363635</v>
      </c>
      <c r="J47" s="483">
        <f>J46/D46</f>
        <v>0.24242424242424243</v>
      </c>
      <c r="K47" s="483">
        <f>K46/D46</f>
        <v>0</v>
      </c>
      <c r="L47" s="483">
        <f>L46/D46</f>
        <v>0.24242424242424243</v>
      </c>
      <c r="M47" s="602">
        <f>M46/D46</f>
        <v>0.18181818181818182</v>
      </c>
      <c r="N47" s="602">
        <f>N46/D46</f>
        <v>6.0606060606060608E-2</v>
      </c>
      <c r="O47" s="603">
        <f>O46/D46</f>
        <v>3.0303030303030304E-2</v>
      </c>
      <c r="P47" s="603">
        <f>P46/D46</f>
        <v>0</v>
      </c>
      <c r="Q47" s="45">
        <f t="shared" si="31"/>
        <v>1</v>
      </c>
      <c r="R47" s="367">
        <f t="shared" ref="R47" si="33">1-Q47</f>
        <v>0</v>
      </c>
    </row>
    <row r="48" spans="2:18" ht="18" customHeight="1" x14ac:dyDescent="0.2">
      <c r="B48" s="1504"/>
      <c r="C48" s="1610"/>
      <c r="D48" s="1123"/>
      <c r="E48" s="608"/>
      <c r="F48" s="489">
        <f>F46/E46</f>
        <v>0.1875</v>
      </c>
      <c r="G48" s="489">
        <f>G46/E46</f>
        <v>0.375</v>
      </c>
      <c r="H48" s="489">
        <f>H46/E46</f>
        <v>9.375E-2</v>
      </c>
      <c r="I48" s="489">
        <f>I46/E46</f>
        <v>0.65625</v>
      </c>
      <c r="J48" s="489">
        <f>J46/E46</f>
        <v>0.25</v>
      </c>
      <c r="K48" s="489">
        <f>K46/E46</f>
        <v>0</v>
      </c>
      <c r="L48" s="489">
        <f>L46/E46</f>
        <v>0.25</v>
      </c>
      <c r="M48" s="636">
        <f>M46/E46</f>
        <v>0.1875</v>
      </c>
      <c r="N48" s="636">
        <f>N46/E46</f>
        <v>6.25E-2</v>
      </c>
      <c r="O48" s="609"/>
      <c r="P48" s="609"/>
      <c r="R48" s="367"/>
    </row>
    <row r="49" spans="1:18" ht="18" customHeight="1" x14ac:dyDescent="0.2">
      <c r="B49" s="1504"/>
      <c r="C49" s="1507" t="s">
        <v>287</v>
      </c>
      <c r="D49" s="491">
        <v>30</v>
      </c>
      <c r="E49" s="1407">
        <f>D49-O49-P49</f>
        <v>30</v>
      </c>
      <c r="F49" s="9">
        <v>13</v>
      </c>
      <c r="G49" s="9">
        <v>15</v>
      </c>
      <c r="H49" s="9">
        <v>1</v>
      </c>
      <c r="I49" s="9">
        <v>24</v>
      </c>
      <c r="J49" s="9">
        <v>6</v>
      </c>
      <c r="K49" s="9">
        <v>1</v>
      </c>
      <c r="L49" s="9">
        <v>12</v>
      </c>
      <c r="M49" s="8">
        <v>9</v>
      </c>
      <c r="N49" s="8">
        <v>4</v>
      </c>
      <c r="O49" s="245">
        <v>0</v>
      </c>
      <c r="P49" s="245">
        <v>0</v>
      </c>
      <c r="Q49" s="1">
        <f t="shared" ref="Q49:Q50" si="34">SUM(E49,O49,P49)</f>
        <v>30</v>
      </c>
      <c r="R49" s="367">
        <f t="shared" ref="R49" si="35">Q49-D49</f>
        <v>0</v>
      </c>
    </row>
    <row r="50" spans="1:18" ht="18" customHeight="1" x14ac:dyDescent="0.2">
      <c r="B50" s="1504"/>
      <c r="C50" s="1508"/>
      <c r="D50" s="499"/>
      <c r="E50" s="601">
        <f>E49/D49</f>
        <v>1</v>
      </c>
      <c r="F50" s="483">
        <f>F49/D49</f>
        <v>0.43333333333333335</v>
      </c>
      <c r="G50" s="483">
        <f>G49/D49</f>
        <v>0.5</v>
      </c>
      <c r="H50" s="483">
        <f>H49/D49</f>
        <v>3.3333333333333333E-2</v>
      </c>
      <c r="I50" s="483">
        <f>I49/D49</f>
        <v>0.8</v>
      </c>
      <c r="J50" s="483">
        <f>J49/D49</f>
        <v>0.2</v>
      </c>
      <c r="K50" s="483">
        <f>K49/D49</f>
        <v>3.3333333333333333E-2</v>
      </c>
      <c r="L50" s="483">
        <f>L49/D49</f>
        <v>0.4</v>
      </c>
      <c r="M50" s="602">
        <f>M49/D49</f>
        <v>0.3</v>
      </c>
      <c r="N50" s="602">
        <f>N49/D49</f>
        <v>0.13333333333333333</v>
      </c>
      <c r="O50" s="603">
        <f>O49/D49</f>
        <v>0</v>
      </c>
      <c r="P50" s="603">
        <f>P49/D49</f>
        <v>0</v>
      </c>
      <c r="Q50" s="45">
        <f t="shared" si="34"/>
        <v>1</v>
      </c>
      <c r="R50" s="367">
        <f t="shared" ref="R50" si="36">1-Q50</f>
        <v>0</v>
      </c>
    </row>
    <row r="51" spans="1:18" ht="18" customHeight="1" thickBot="1" x14ac:dyDescent="0.25">
      <c r="B51" s="1504"/>
      <c r="C51" s="1599"/>
      <c r="D51" s="1124"/>
      <c r="E51" s="610"/>
      <c r="F51" s="493">
        <f>F49/E49</f>
        <v>0.43333333333333335</v>
      </c>
      <c r="G51" s="493">
        <f>G49/E49</f>
        <v>0.5</v>
      </c>
      <c r="H51" s="493">
        <f>H49/E49</f>
        <v>3.3333333333333333E-2</v>
      </c>
      <c r="I51" s="493">
        <f>I49/E49</f>
        <v>0.8</v>
      </c>
      <c r="J51" s="493">
        <f>J49/E49</f>
        <v>0.2</v>
      </c>
      <c r="K51" s="493">
        <f>K49/E49</f>
        <v>3.3333333333333333E-2</v>
      </c>
      <c r="L51" s="493">
        <f>L49/E49</f>
        <v>0.4</v>
      </c>
      <c r="M51" s="611">
        <f>M49/E49</f>
        <v>0.3</v>
      </c>
      <c r="N51" s="611">
        <f>N49/E49</f>
        <v>0.13333333333333333</v>
      </c>
      <c r="O51" s="612"/>
      <c r="P51" s="612"/>
      <c r="R51" s="367"/>
    </row>
    <row r="52" spans="1:18" ht="18" customHeight="1" thickTop="1" x14ac:dyDescent="0.2">
      <c r="B52" s="1504"/>
      <c r="C52" s="38" t="s">
        <v>288</v>
      </c>
      <c r="D52" s="613">
        <f>D37+D40+D43+D46</f>
        <v>291</v>
      </c>
      <c r="E52" s="64">
        <f t="shared" ref="E52:N52" si="37">E37+E40+E43+E46</f>
        <v>235</v>
      </c>
      <c r="F52" s="35">
        <f>F37+F40+F43+F46</f>
        <v>43</v>
      </c>
      <c r="G52" s="35">
        <f t="shared" si="37"/>
        <v>75</v>
      </c>
      <c r="H52" s="35">
        <f>H37+H40+H43+H46</f>
        <v>10</v>
      </c>
      <c r="I52" s="35">
        <f t="shared" si="37"/>
        <v>161</v>
      </c>
      <c r="J52" s="35">
        <f t="shared" si="37"/>
        <v>34</v>
      </c>
      <c r="K52" s="35">
        <f>K37+K40+K43+K46</f>
        <v>2</v>
      </c>
      <c r="L52" s="35">
        <f t="shared" si="37"/>
        <v>35</v>
      </c>
      <c r="M52" s="35">
        <f t="shared" ref="M52" si="38">M37+M40+M43+M46</f>
        <v>55</v>
      </c>
      <c r="N52" s="18">
        <f t="shared" si="37"/>
        <v>20</v>
      </c>
      <c r="O52" s="249">
        <f>O37+O40+O43+O46</f>
        <v>42</v>
      </c>
      <c r="P52" s="249">
        <f>P37+P40+P43+P46</f>
        <v>14</v>
      </c>
      <c r="Q52" s="1">
        <f t="shared" ref="Q52" si="39">SUM(E52,O52,P52)</f>
        <v>291</v>
      </c>
      <c r="R52" s="367">
        <f t="shared" ref="R52" si="40">Q52-D52</f>
        <v>0</v>
      </c>
    </row>
    <row r="53" spans="1:18" ht="18" customHeight="1" x14ac:dyDescent="0.2">
      <c r="B53" s="1504"/>
      <c r="C53" s="46" t="s">
        <v>289</v>
      </c>
      <c r="D53" s="235"/>
      <c r="E53" s="601">
        <f>E52/D52</f>
        <v>0.80756013745704469</v>
      </c>
      <c r="F53" s="483">
        <f>F52/D52</f>
        <v>0.14776632302405499</v>
      </c>
      <c r="G53" s="483">
        <f>G52/D52</f>
        <v>0.25773195876288657</v>
      </c>
      <c r="H53" s="483">
        <f>H52/D52</f>
        <v>3.4364261168384883E-2</v>
      </c>
      <c r="I53" s="483">
        <f>I52/D52</f>
        <v>0.5532646048109966</v>
      </c>
      <c r="J53" s="483">
        <f>J52/D52</f>
        <v>0.11683848797250859</v>
      </c>
      <c r="K53" s="483">
        <f>K52/D52</f>
        <v>6.8728522336769758E-3</v>
      </c>
      <c r="L53" s="483">
        <f>L52/D52</f>
        <v>0.12027491408934708</v>
      </c>
      <c r="M53" s="602">
        <f>M52/D52</f>
        <v>0.18900343642611683</v>
      </c>
      <c r="N53" s="602">
        <f>N52/D52</f>
        <v>6.8728522336769765E-2</v>
      </c>
      <c r="O53" s="603">
        <f>O52/D52</f>
        <v>0.14432989690721648</v>
      </c>
      <c r="P53" s="603">
        <f>P52/D52</f>
        <v>4.8109965635738834E-2</v>
      </c>
      <c r="Q53" s="45">
        <f>SUM(E53,O53,P53)</f>
        <v>1</v>
      </c>
      <c r="R53" s="367">
        <f>1-Q53</f>
        <v>0</v>
      </c>
    </row>
    <row r="54" spans="1:18" ht="18" customHeight="1" x14ac:dyDescent="0.2">
      <c r="B54" s="1504"/>
      <c r="C54" s="39"/>
      <c r="D54" s="236"/>
      <c r="E54" s="608"/>
      <c r="F54" s="489">
        <f>F52/E52</f>
        <v>0.18297872340425531</v>
      </c>
      <c r="G54" s="489">
        <f>G52/E52</f>
        <v>0.31914893617021278</v>
      </c>
      <c r="H54" s="489">
        <f>H52/E52</f>
        <v>4.2553191489361701E-2</v>
      </c>
      <c r="I54" s="489">
        <f>I52/E52</f>
        <v>0.68510638297872339</v>
      </c>
      <c r="J54" s="489">
        <f>J52/E52</f>
        <v>0.14468085106382977</v>
      </c>
      <c r="K54" s="489">
        <f>K52/E52</f>
        <v>8.5106382978723406E-3</v>
      </c>
      <c r="L54" s="489">
        <f>L52/E52</f>
        <v>0.14893617021276595</v>
      </c>
      <c r="M54" s="636">
        <f>M52/E52</f>
        <v>0.23404255319148937</v>
      </c>
      <c r="N54" s="636">
        <f>N52/E52</f>
        <v>8.5106382978723402E-2</v>
      </c>
      <c r="O54" s="609"/>
      <c r="P54" s="609"/>
      <c r="R54" s="367"/>
    </row>
    <row r="55" spans="1:18" ht="18" customHeight="1" x14ac:dyDescent="0.2">
      <c r="B55" s="1504"/>
      <c r="C55" s="41" t="s">
        <v>288</v>
      </c>
      <c r="D55" s="614">
        <f>D40+D43+D46+D49</f>
        <v>150</v>
      </c>
      <c r="E55" s="63">
        <f>E40+E43+E46+E49</f>
        <v>136</v>
      </c>
      <c r="F55" s="9">
        <f t="shared" ref="F55:N55" si="41">F40+F43+F46+F49</f>
        <v>33</v>
      </c>
      <c r="G55" s="9">
        <f t="shared" si="41"/>
        <v>48</v>
      </c>
      <c r="H55" s="9">
        <f>H40+H43+H46+H49</f>
        <v>7</v>
      </c>
      <c r="I55" s="9">
        <f t="shared" si="41"/>
        <v>101</v>
      </c>
      <c r="J55" s="9">
        <f t="shared" si="41"/>
        <v>26</v>
      </c>
      <c r="K55" s="9">
        <f t="shared" ref="K55" si="42">K40+K43+K46+K49</f>
        <v>1</v>
      </c>
      <c r="L55" s="9">
        <f t="shared" si="41"/>
        <v>35</v>
      </c>
      <c r="M55" s="9">
        <f t="shared" ref="M55" si="43">M40+M43+M46+M49</f>
        <v>34</v>
      </c>
      <c r="N55" s="8">
        <f t="shared" si="41"/>
        <v>14</v>
      </c>
      <c r="O55" s="249">
        <f>O40+O43+O46+O49</f>
        <v>10</v>
      </c>
      <c r="P55" s="245">
        <f>P40+P43+P46+P49</f>
        <v>4</v>
      </c>
      <c r="Q55" s="1">
        <f>SUM(E55,O55,P55)</f>
        <v>150</v>
      </c>
      <c r="R55" s="367">
        <f>Q55-D55</f>
        <v>0</v>
      </c>
    </row>
    <row r="56" spans="1:18" ht="18" customHeight="1" x14ac:dyDescent="0.2">
      <c r="B56" s="1504"/>
      <c r="C56" s="46" t="s">
        <v>290</v>
      </c>
      <c r="D56" s="615"/>
      <c r="E56" s="601">
        <f>E55/D55</f>
        <v>0.90666666666666662</v>
      </c>
      <c r="F56" s="483">
        <f>F55/D55</f>
        <v>0.22</v>
      </c>
      <c r="G56" s="483">
        <f>G55/D55</f>
        <v>0.32</v>
      </c>
      <c r="H56" s="483">
        <f>H55/D55</f>
        <v>4.6666666666666669E-2</v>
      </c>
      <c r="I56" s="483">
        <f>I55/D55</f>
        <v>0.67333333333333334</v>
      </c>
      <c r="J56" s="483">
        <f>J55/D55</f>
        <v>0.17333333333333334</v>
      </c>
      <c r="K56" s="483">
        <f>K55/D55</f>
        <v>6.6666666666666671E-3</v>
      </c>
      <c r="L56" s="483">
        <f>L55/D55</f>
        <v>0.23333333333333334</v>
      </c>
      <c r="M56" s="483">
        <f>M55/D55</f>
        <v>0.22666666666666666</v>
      </c>
      <c r="N56" s="602">
        <f>N55/D55</f>
        <v>9.3333333333333338E-2</v>
      </c>
      <c r="O56" s="603">
        <f>O55/D55</f>
        <v>6.6666666666666666E-2</v>
      </c>
      <c r="P56" s="603">
        <f>P55/D55</f>
        <v>2.6666666666666668E-2</v>
      </c>
      <c r="Q56" s="45">
        <f>SUM(E56,O56,P56)</f>
        <v>0.99999999999999989</v>
      </c>
      <c r="R56" s="367">
        <f>1-Q56</f>
        <v>0</v>
      </c>
    </row>
    <row r="57" spans="1:18" ht="18" customHeight="1" thickBot="1" x14ac:dyDescent="0.25">
      <c r="B57" s="1510"/>
      <c r="C57" s="39"/>
      <c r="D57" s="236"/>
      <c r="E57" s="616"/>
      <c r="F57" s="496">
        <f>F55/E55</f>
        <v>0.24264705882352941</v>
      </c>
      <c r="G57" s="496">
        <f>G55/E55</f>
        <v>0.35294117647058826</v>
      </c>
      <c r="H57" s="496">
        <f>H55/E55</f>
        <v>5.1470588235294115E-2</v>
      </c>
      <c r="I57" s="496">
        <f>I55/E55</f>
        <v>0.74264705882352944</v>
      </c>
      <c r="J57" s="496">
        <f>J55/E55</f>
        <v>0.19117647058823528</v>
      </c>
      <c r="K57" s="496">
        <f>K55/E55</f>
        <v>7.3529411764705881E-3</v>
      </c>
      <c r="L57" s="496">
        <f>L55/E55</f>
        <v>0.25735294117647056</v>
      </c>
      <c r="M57" s="496">
        <f>M55/E55</f>
        <v>0.25</v>
      </c>
      <c r="N57" s="617">
        <f>N55/E55</f>
        <v>0.10294117647058823</v>
      </c>
      <c r="O57" s="618"/>
      <c r="P57" s="618"/>
      <c r="R57" s="367"/>
    </row>
    <row r="58" spans="1:18" ht="15" customHeight="1" x14ac:dyDescent="0.2">
      <c r="B58" s="1667" t="s">
        <v>380</v>
      </c>
      <c r="C58" s="1667"/>
      <c r="D58" s="1667"/>
      <c r="E58" s="1668"/>
      <c r="F58" s="1668"/>
      <c r="G58" s="1668"/>
      <c r="H58" s="1668"/>
      <c r="I58" s="1668"/>
      <c r="J58" s="1668"/>
      <c r="K58" s="1668"/>
      <c r="L58" s="1668"/>
      <c r="M58" s="1668"/>
      <c r="N58" s="1668"/>
      <c r="O58" s="1668"/>
      <c r="P58" s="271"/>
    </row>
    <row r="59" spans="1:18" x14ac:dyDescent="0.2">
      <c r="B59" s="22"/>
      <c r="C59" s="27"/>
    </row>
    <row r="60" spans="1:18" x14ac:dyDescent="0.2">
      <c r="B60" s="1" t="s">
        <v>321</v>
      </c>
      <c r="D60" s="23">
        <f>SUM(D34:D51)</f>
        <v>427</v>
      </c>
      <c r="E60" s="1">
        <f>E34+E37+E40+E43+E46+E49</f>
        <v>322</v>
      </c>
      <c r="F60" s="1">
        <f t="shared" ref="F60:O60" si="44">F34+F37+F40+F43+F46+F49</f>
        <v>71</v>
      </c>
      <c r="G60" s="1">
        <f t="shared" si="44"/>
        <v>101</v>
      </c>
      <c r="H60" s="1">
        <f t="shared" si="44"/>
        <v>12</v>
      </c>
      <c r="I60" s="1">
        <f t="shared" si="44"/>
        <v>216</v>
      </c>
      <c r="J60" s="1">
        <f t="shared" si="44"/>
        <v>44</v>
      </c>
      <c r="K60" s="1">
        <f t="shared" si="44"/>
        <v>4</v>
      </c>
      <c r="L60" s="1">
        <f t="shared" si="44"/>
        <v>50</v>
      </c>
      <c r="M60" s="1">
        <f t="shared" si="44"/>
        <v>78</v>
      </c>
      <c r="N60" s="1">
        <f t="shared" si="44"/>
        <v>26</v>
      </c>
      <c r="O60" s="1">
        <f t="shared" si="44"/>
        <v>73</v>
      </c>
      <c r="P60" s="1">
        <f>P34+P37+P40+P43+P46+P49</f>
        <v>32</v>
      </c>
    </row>
    <row r="61" spans="1:18" s="45" customFormat="1" x14ac:dyDescent="0.2">
      <c r="A61" s="358"/>
      <c r="B61" s="45" t="s">
        <v>381</v>
      </c>
      <c r="E61" s="94">
        <f>E60/D60</f>
        <v>0.75409836065573765</v>
      </c>
      <c r="F61" s="45">
        <f>F60/D60</f>
        <v>0.16627634660421545</v>
      </c>
      <c r="G61" s="45">
        <f>G60/D60</f>
        <v>0.23653395784543327</v>
      </c>
      <c r="H61" s="45">
        <f>H60/D60</f>
        <v>2.8103044496487119E-2</v>
      </c>
      <c r="I61" s="45">
        <f>I60/D60</f>
        <v>0.50585480093676816</v>
      </c>
      <c r="J61" s="45">
        <f>J60/D60</f>
        <v>0.10304449648711944</v>
      </c>
      <c r="K61" s="45">
        <f>K60/D60</f>
        <v>9.3676814988290398E-3</v>
      </c>
      <c r="L61" s="45">
        <f>L60/D60</f>
        <v>0.117096018735363</v>
      </c>
      <c r="M61" s="45">
        <f>M60/D60</f>
        <v>0.18266978922716628</v>
      </c>
      <c r="N61" s="45">
        <f>N60/D60</f>
        <v>6.0889929742388757E-2</v>
      </c>
      <c r="O61" s="45">
        <f>O60/D60</f>
        <v>0.17096018735362997</v>
      </c>
      <c r="P61" s="45">
        <f>P60/D60</f>
        <v>7.4941451990632318E-2</v>
      </c>
    </row>
    <row r="62" spans="1:18" s="45" customFormat="1" x14ac:dyDescent="0.2">
      <c r="A62" s="358"/>
      <c r="B62" s="45" t="s">
        <v>364</v>
      </c>
      <c r="F62" s="94">
        <f>F60/E60</f>
        <v>0.22049689440993789</v>
      </c>
      <c r="G62" s="94">
        <f>G60/E60</f>
        <v>0.31366459627329191</v>
      </c>
      <c r="H62" s="94">
        <f>H60/E60</f>
        <v>3.7267080745341616E-2</v>
      </c>
      <c r="I62" s="94">
        <f>I60/E60</f>
        <v>0.67080745341614911</v>
      </c>
      <c r="J62" s="94">
        <f>J60/E60</f>
        <v>0.13664596273291926</v>
      </c>
      <c r="K62" s="94">
        <f>K60/E60</f>
        <v>1.2422360248447204E-2</v>
      </c>
      <c r="L62" s="94">
        <f>L60/E60</f>
        <v>0.15527950310559005</v>
      </c>
      <c r="M62" s="94">
        <f>M60/E60</f>
        <v>0.24223602484472051</v>
      </c>
      <c r="N62" s="94">
        <f>N60/E60</f>
        <v>8.0745341614906832E-2</v>
      </c>
      <c r="O62" s="94"/>
      <c r="P62" s="94"/>
    </row>
    <row r="63" spans="1:18" x14ac:dyDescent="0.2">
      <c r="C63" s="19"/>
      <c r="D63" s="19"/>
      <c r="F63" s="45"/>
      <c r="G63" s="45"/>
      <c r="H63" s="45"/>
      <c r="I63" s="45"/>
      <c r="J63" s="45"/>
      <c r="K63" s="45"/>
      <c r="L63" s="45"/>
      <c r="M63" s="45"/>
      <c r="N63" s="45"/>
      <c r="O63" s="45"/>
      <c r="P63" s="45"/>
    </row>
    <row r="64" spans="1:18" x14ac:dyDescent="0.2">
      <c r="B64" s="1" t="s">
        <v>238</v>
      </c>
      <c r="D64" s="1">
        <f>D52+D49+D34</f>
        <v>427</v>
      </c>
      <c r="E64" s="1">
        <f t="shared" ref="E64:O64" si="45">E52+E49+E34</f>
        <v>322</v>
      </c>
      <c r="F64" s="1">
        <f t="shared" si="45"/>
        <v>71</v>
      </c>
      <c r="G64" s="1">
        <f t="shared" si="45"/>
        <v>101</v>
      </c>
      <c r="H64" s="1">
        <f t="shared" si="45"/>
        <v>12</v>
      </c>
      <c r="I64" s="1">
        <f t="shared" si="45"/>
        <v>216</v>
      </c>
      <c r="J64" s="1">
        <f t="shared" si="45"/>
        <v>44</v>
      </c>
      <c r="K64" s="1">
        <f t="shared" si="45"/>
        <v>4</v>
      </c>
      <c r="L64" s="1">
        <f t="shared" si="45"/>
        <v>50</v>
      </c>
      <c r="M64" s="1">
        <f t="shared" si="45"/>
        <v>78</v>
      </c>
      <c r="N64" s="1">
        <f t="shared" si="45"/>
        <v>26</v>
      </c>
      <c r="O64" s="1">
        <f t="shared" si="45"/>
        <v>73</v>
      </c>
      <c r="P64" s="1">
        <f>P52+P49+P34</f>
        <v>32</v>
      </c>
    </row>
    <row r="65" spans="2:16" ht="12.75" customHeight="1" x14ac:dyDescent="0.2">
      <c r="B65" s="1"/>
      <c r="D65" s="1">
        <f>D55+D37+D34</f>
        <v>427</v>
      </c>
      <c r="E65" s="1">
        <f t="shared" ref="E65:O65" si="46">E55+E37+E34</f>
        <v>322</v>
      </c>
      <c r="F65" s="1">
        <f t="shared" si="46"/>
        <v>71</v>
      </c>
      <c r="G65" s="1">
        <f t="shared" si="46"/>
        <v>101</v>
      </c>
      <c r="H65" s="1">
        <f t="shared" si="46"/>
        <v>12</v>
      </c>
      <c r="I65" s="1">
        <f t="shared" si="46"/>
        <v>216</v>
      </c>
      <c r="J65" s="1">
        <f t="shared" si="46"/>
        <v>44</v>
      </c>
      <c r="K65" s="1">
        <f t="shared" si="46"/>
        <v>4</v>
      </c>
      <c r="L65" s="1">
        <f t="shared" si="46"/>
        <v>50</v>
      </c>
      <c r="M65" s="1">
        <f t="shared" si="46"/>
        <v>78</v>
      </c>
      <c r="N65" s="1">
        <f t="shared" si="46"/>
        <v>26</v>
      </c>
      <c r="O65" s="1">
        <f t="shared" si="46"/>
        <v>73</v>
      </c>
      <c r="P65" s="1">
        <f>P55+P37+P34</f>
        <v>32</v>
      </c>
    </row>
    <row r="66" spans="2:16" x14ac:dyDescent="0.2">
      <c r="B66" s="1"/>
      <c r="F66" s="7"/>
      <c r="G66" s="7"/>
      <c r="H66" s="7"/>
      <c r="I66" s="7"/>
      <c r="J66" s="7"/>
      <c r="K66" s="7"/>
      <c r="L66" s="7"/>
      <c r="M66" s="7"/>
      <c r="N66" s="7"/>
      <c r="O66" s="7"/>
      <c r="P66" s="7"/>
    </row>
    <row r="67" spans="2:16" x14ac:dyDescent="0.2">
      <c r="B67" s="367" t="s">
        <v>239</v>
      </c>
      <c r="C67" s="19"/>
      <c r="D67" s="367">
        <f>D60-D13</f>
        <v>0</v>
      </c>
      <c r="E67" s="367">
        <f t="shared" ref="E67:O67" si="47">E60-E13</f>
        <v>0</v>
      </c>
      <c r="F67" s="367">
        <f t="shared" si="47"/>
        <v>0</v>
      </c>
      <c r="G67" s="367">
        <f t="shared" si="47"/>
        <v>0</v>
      </c>
      <c r="H67" s="367">
        <f t="shared" si="47"/>
        <v>0</v>
      </c>
      <c r="I67" s="367">
        <f t="shared" si="47"/>
        <v>0</v>
      </c>
      <c r="J67" s="367">
        <f t="shared" si="47"/>
        <v>0</v>
      </c>
      <c r="K67" s="367">
        <f t="shared" si="47"/>
        <v>0</v>
      </c>
      <c r="L67" s="367">
        <f t="shared" si="47"/>
        <v>0</v>
      </c>
      <c r="M67" s="367">
        <f t="shared" si="47"/>
        <v>0</v>
      </c>
      <c r="N67" s="367">
        <f t="shared" si="47"/>
        <v>0</v>
      </c>
      <c r="O67" s="367">
        <f t="shared" si="47"/>
        <v>0</v>
      </c>
      <c r="P67" s="367">
        <f>P60-P13</f>
        <v>0</v>
      </c>
    </row>
    <row r="68" spans="2:16" x14ac:dyDescent="0.2">
      <c r="C68" s="19"/>
      <c r="D68" s="367"/>
      <c r="E68" s="367">
        <f>E61-E14</f>
        <v>0</v>
      </c>
      <c r="F68" s="367">
        <f t="shared" ref="F68:O69" si="48">F61-F14</f>
        <v>0</v>
      </c>
      <c r="G68" s="367">
        <f t="shared" si="48"/>
        <v>0</v>
      </c>
      <c r="H68" s="367">
        <f t="shared" si="48"/>
        <v>0</v>
      </c>
      <c r="I68" s="367">
        <f t="shared" si="48"/>
        <v>0</v>
      </c>
      <c r="J68" s="367">
        <f t="shared" si="48"/>
        <v>0</v>
      </c>
      <c r="K68" s="367">
        <f t="shared" si="48"/>
        <v>0</v>
      </c>
      <c r="L68" s="367">
        <f t="shared" si="48"/>
        <v>0</v>
      </c>
      <c r="M68" s="367">
        <f t="shared" si="48"/>
        <v>0</v>
      </c>
      <c r="N68" s="367">
        <f t="shared" si="48"/>
        <v>0</v>
      </c>
      <c r="O68" s="367">
        <f t="shared" si="48"/>
        <v>0</v>
      </c>
      <c r="P68" s="367">
        <f t="shared" ref="P68" si="49">P61-P14</f>
        <v>0</v>
      </c>
    </row>
    <row r="69" spans="2:16" x14ac:dyDescent="0.2">
      <c r="C69" s="19"/>
      <c r="D69" s="367"/>
      <c r="E69" s="367"/>
      <c r="F69" s="367">
        <f t="shared" si="48"/>
        <v>0</v>
      </c>
      <c r="G69" s="367">
        <f t="shared" si="48"/>
        <v>0</v>
      </c>
      <c r="H69" s="367">
        <f t="shared" si="48"/>
        <v>0</v>
      </c>
      <c r="I69" s="367">
        <f t="shared" si="48"/>
        <v>0</v>
      </c>
      <c r="J69" s="367">
        <f t="shared" si="48"/>
        <v>0</v>
      </c>
      <c r="K69" s="367">
        <f t="shared" si="48"/>
        <v>0</v>
      </c>
      <c r="L69" s="367">
        <f t="shared" si="48"/>
        <v>0</v>
      </c>
      <c r="M69" s="367">
        <f t="shared" si="48"/>
        <v>0</v>
      </c>
      <c r="N69" s="367">
        <f t="shared" si="48"/>
        <v>0</v>
      </c>
      <c r="O69" s="367"/>
      <c r="P69" s="367"/>
    </row>
    <row r="70" spans="2:16" x14ac:dyDescent="0.2">
      <c r="C70" s="19"/>
      <c r="D70" s="367"/>
      <c r="E70" s="367"/>
      <c r="F70" s="367"/>
      <c r="G70" s="367"/>
      <c r="H70" s="367"/>
      <c r="I70" s="367"/>
      <c r="J70" s="367"/>
      <c r="K70" s="367"/>
      <c r="L70" s="367"/>
      <c r="M70" s="367"/>
      <c r="N70" s="367"/>
      <c r="O70" s="367"/>
      <c r="P70" s="367"/>
    </row>
    <row r="71" spans="2:16" x14ac:dyDescent="0.2">
      <c r="C71" s="19"/>
      <c r="D71" s="367">
        <f>D64-D60</f>
        <v>0</v>
      </c>
      <c r="E71" s="367">
        <f t="shared" ref="E71:O71" si="50">E64-E60</f>
        <v>0</v>
      </c>
      <c r="F71" s="367">
        <f t="shared" si="50"/>
        <v>0</v>
      </c>
      <c r="G71" s="367">
        <f t="shared" si="50"/>
        <v>0</v>
      </c>
      <c r="H71" s="367">
        <f t="shared" si="50"/>
        <v>0</v>
      </c>
      <c r="I71" s="367">
        <f t="shared" si="50"/>
        <v>0</v>
      </c>
      <c r="J71" s="367">
        <f t="shared" si="50"/>
        <v>0</v>
      </c>
      <c r="K71" s="367">
        <f t="shared" si="50"/>
        <v>0</v>
      </c>
      <c r="L71" s="367">
        <f t="shared" si="50"/>
        <v>0</v>
      </c>
      <c r="M71" s="367">
        <f t="shared" si="50"/>
        <v>0</v>
      </c>
      <c r="N71" s="367">
        <f t="shared" si="50"/>
        <v>0</v>
      </c>
      <c r="O71" s="367">
        <f t="shared" si="50"/>
        <v>0</v>
      </c>
      <c r="P71" s="367">
        <f t="shared" ref="P71" si="51">P64-P60</f>
        <v>0</v>
      </c>
    </row>
    <row r="72" spans="2:16" x14ac:dyDescent="0.2">
      <c r="C72" s="19"/>
      <c r="D72" s="367">
        <f>D65-D60</f>
        <v>0</v>
      </c>
      <c r="E72" s="367">
        <f t="shared" ref="E72:O72" si="52">E65-E60</f>
        <v>0</v>
      </c>
      <c r="F72" s="367">
        <f t="shared" si="52"/>
        <v>0</v>
      </c>
      <c r="G72" s="367">
        <f t="shared" si="52"/>
        <v>0</v>
      </c>
      <c r="H72" s="367">
        <f t="shared" si="52"/>
        <v>0</v>
      </c>
      <c r="I72" s="367">
        <f t="shared" si="52"/>
        <v>0</v>
      </c>
      <c r="J72" s="367">
        <f t="shared" si="52"/>
        <v>0</v>
      </c>
      <c r="K72" s="367">
        <f t="shared" si="52"/>
        <v>0</v>
      </c>
      <c r="L72" s="367">
        <f t="shared" si="52"/>
        <v>0</v>
      </c>
      <c r="M72" s="367">
        <f t="shared" si="52"/>
        <v>0</v>
      </c>
      <c r="N72" s="367">
        <f t="shared" si="52"/>
        <v>0</v>
      </c>
      <c r="O72" s="367">
        <f t="shared" si="52"/>
        <v>0</v>
      </c>
      <c r="P72" s="367">
        <f t="shared" ref="P72" si="53">P65-P60</f>
        <v>0</v>
      </c>
    </row>
    <row r="73" spans="2:16" x14ac:dyDescent="0.2">
      <c r="C73" s="19"/>
      <c r="D73" s="19"/>
    </row>
    <row r="74" spans="2:16" x14ac:dyDescent="0.2">
      <c r="C74" s="19"/>
      <c r="D74" s="19"/>
    </row>
    <row r="75" spans="2:16" x14ac:dyDescent="0.2">
      <c r="C75" s="19"/>
      <c r="D75" s="19"/>
    </row>
    <row r="76" spans="2:16" x14ac:dyDescent="0.2">
      <c r="C76" s="19"/>
      <c r="D76" s="19"/>
    </row>
    <row r="77" spans="2:16" x14ac:dyDescent="0.2">
      <c r="C77" s="19"/>
      <c r="D77" s="19"/>
    </row>
    <row r="78" spans="2:16" x14ac:dyDescent="0.2">
      <c r="C78" s="19"/>
      <c r="D78" s="19"/>
    </row>
    <row r="79" spans="2:16" x14ac:dyDescent="0.2">
      <c r="C79" s="19"/>
      <c r="D79" s="19"/>
    </row>
    <row r="80" spans="2:16" x14ac:dyDescent="0.2">
      <c r="C80" s="19"/>
      <c r="D80" s="19"/>
    </row>
    <row r="81" spans="1:4" x14ac:dyDescent="0.2">
      <c r="C81" s="19"/>
      <c r="D81" s="19"/>
    </row>
    <row r="82" spans="1:4" x14ac:dyDescent="0.2">
      <c r="C82" s="19"/>
      <c r="D82" s="19"/>
    </row>
    <row r="83" spans="1:4" x14ac:dyDescent="0.2">
      <c r="C83" s="19"/>
      <c r="D83" s="19"/>
    </row>
    <row r="84" spans="1:4" x14ac:dyDescent="0.2">
      <c r="C84" s="19"/>
      <c r="D84" s="19"/>
    </row>
    <row r="85" spans="1:4" x14ac:dyDescent="0.2">
      <c r="C85" s="19"/>
      <c r="D85" s="19"/>
    </row>
    <row r="86" spans="1:4" x14ac:dyDescent="0.2">
      <c r="C86" s="19"/>
      <c r="D86" s="19"/>
    </row>
    <row r="87" spans="1:4" x14ac:dyDescent="0.2">
      <c r="C87" s="19"/>
      <c r="D87" s="19"/>
    </row>
    <row r="88" spans="1:4" x14ac:dyDescent="0.2">
      <c r="C88" s="19"/>
      <c r="D88" s="19"/>
    </row>
    <row r="89" spans="1:4" x14ac:dyDescent="0.2">
      <c r="C89" s="19"/>
      <c r="D89" s="19"/>
    </row>
    <row r="90" spans="1:4" x14ac:dyDescent="0.2">
      <c r="C90" s="19"/>
      <c r="D90" s="19"/>
    </row>
    <row r="91" spans="1:4" x14ac:dyDescent="0.2">
      <c r="C91" s="19"/>
      <c r="D91" s="19"/>
    </row>
    <row r="92" spans="1:4" x14ac:dyDescent="0.2">
      <c r="C92" s="19"/>
      <c r="D92" s="19"/>
    </row>
    <row r="93" spans="1:4" x14ac:dyDescent="0.2">
      <c r="A93" s="1"/>
      <c r="B93" s="1"/>
      <c r="C93" s="19"/>
      <c r="D93" s="19"/>
    </row>
    <row r="94" spans="1:4" x14ac:dyDescent="0.2">
      <c r="A94" s="1" t="e">
        <f>SUM(#REF!)</f>
        <v>#REF!</v>
      </c>
      <c r="B94" s="1" t="e">
        <f>SUM(#REF!)</f>
        <v>#REF!</v>
      </c>
      <c r="C94" s="19"/>
      <c r="D94" s="19"/>
    </row>
  </sheetData>
  <mergeCells count="30">
    <mergeCell ref="P9:P12"/>
    <mergeCell ref="B58:O58"/>
    <mergeCell ref="B13:C15"/>
    <mergeCell ref="L10:L12"/>
    <mergeCell ref="I10:I12"/>
    <mergeCell ref="N10:N12"/>
    <mergeCell ref="O9:O12"/>
    <mergeCell ref="B9:C12"/>
    <mergeCell ref="D9:D12"/>
    <mergeCell ref="G10:G12"/>
    <mergeCell ref="F10:F12"/>
    <mergeCell ref="B16:B33"/>
    <mergeCell ref="C16:C18"/>
    <mergeCell ref="C19:C21"/>
    <mergeCell ref="C22:C24"/>
    <mergeCell ref="C25:C27"/>
    <mergeCell ref="C28:C30"/>
    <mergeCell ref="C31:C33"/>
    <mergeCell ref="C46:C48"/>
    <mergeCell ref="C49:C51"/>
    <mergeCell ref="B34:B57"/>
    <mergeCell ref="C34:C36"/>
    <mergeCell ref="C37:C39"/>
    <mergeCell ref="C40:C42"/>
    <mergeCell ref="C43:C45"/>
    <mergeCell ref="H10:H12"/>
    <mergeCell ref="K10:K12"/>
    <mergeCell ref="M10:M12"/>
    <mergeCell ref="E9:E12"/>
    <mergeCell ref="J10:J12"/>
  </mergeCells>
  <phoneticPr fontId="2"/>
  <printOptions horizontalCentered="1"/>
  <pageMargins left="0.6692913385826772" right="0.51181102362204722" top="0.59055118110236227" bottom="0.59055118110236227" header="0.39370078740157483" footer="0.39370078740157483"/>
  <pageSetup paperSize="9" scale="6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6C519-7F64-4ADD-902E-8163F5517EAB}">
  <sheetPr codeName="Sheet75">
    <tabColor rgb="FF00B0F0"/>
  </sheetPr>
  <dimension ref="B2:G24"/>
  <sheetViews>
    <sheetView view="pageBreakPreview" topLeftCell="A2" zoomScaleNormal="100" zoomScaleSheetLayoutView="100" workbookViewId="0">
      <selection activeCell="C26" sqref="C26:C27"/>
    </sheetView>
  </sheetViews>
  <sheetFormatPr defaultColWidth="9" defaultRowHeight="13.2" x14ac:dyDescent="0.2"/>
  <cols>
    <col min="1" max="1" width="9" style="1464"/>
    <col min="2" max="2" width="7.33203125" style="1464" customWidth="1"/>
    <col min="3" max="3" width="18.33203125" style="1464" customWidth="1"/>
    <col min="4" max="4" width="23.6640625" style="1464" customWidth="1"/>
    <col min="5" max="6" width="23.6640625" style="1465" customWidth="1"/>
    <col min="7" max="16384" width="9" style="1464"/>
  </cols>
  <sheetData>
    <row r="2" spans="2:6" ht="14.4" x14ac:dyDescent="0.2">
      <c r="B2" s="1463" t="s">
        <v>951</v>
      </c>
    </row>
    <row r="4" spans="2:6" ht="13.8" thickBot="1" x14ac:dyDescent="0.25">
      <c r="B4" s="1466"/>
      <c r="C4" s="1466"/>
      <c r="D4" s="1466"/>
      <c r="E4" s="1467"/>
      <c r="F4" s="1467" t="s">
        <v>952</v>
      </c>
    </row>
    <row r="5" spans="2:6" ht="42" customHeight="1" x14ac:dyDescent="0.2">
      <c r="B5" s="1689"/>
      <c r="C5" s="1689"/>
      <c r="D5" s="1468" t="s">
        <v>296</v>
      </c>
      <c r="E5" s="1469" t="s">
        <v>308</v>
      </c>
      <c r="F5" s="1470" t="s">
        <v>309</v>
      </c>
    </row>
    <row r="6" spans="2:6" ht="42" customHeight="1" thickBot="1" x14ac:dyDescent="0.25">
      <c r="B6" s="1690" t="s">
        <v>273</v>
      </c>
      <c r="C6" s="1690"/>
      <c r="D6" s="1471">
        <f>SUM(D7:D12)</f>
        <v>427</v>
      </c>
      <c r="E6" s="1472">
        <f>SUM(E7:E12)</f>
        <v>549</v>
      </c>
      <c r="F6" s="1473">
        <f>SUM(F7:F12)</f>
        <v>1786</v>
      </c>
    </row>
    <row r="7" spans="2:6" ht="42" customHeight="1" thickTop="1" x14ac:dyDescent="0.2">
      <c r="B7" s="1691" t="s">
        <v>310</v>
      </c>
      <c r="C7" s="1474" t="s">
        <v>275</v>
      </c>
      <c r="D7" s="1475">
        <v>49</v>
      </c>
      <c r="E7" s="1476">
        <v>4</v>
      </c>
      <c r="F7" s="1477">
        <v>5</v>
      </c>
    </row>
    <row r="8" spans="2:6" ht="42" customHeight="1" x14ac:dyDescent="0.2">
      <c r="B8" s="1692"/>
      <c r="C8" s="1478" t="s">
        <v>276</v>
      </c>
      <c r="D8" s="1479">
        <v>87</v>
      </c>
      <c r="E8" s="1480">
        <v>159</v>
      </c>
      <c r="F8" s="1481">
        <v>277</v>
      </c>
    </row>
    <row r="9" spans="2:6" ht="42" customHeight="1" x14ac:dyDescent="0.2">
      <c r="B9" s="1692"/>
      <c r="C9" s="1482" t="s">
        <v>311</v>
      </c>
      <c r="D9" s="1479">
        <v>25</v>
      </c>
      <c r="E9" s="1480">
        <v>11</v>
      </c>
      <c r="F9" s="1481">
        <v>102</v>
      </c>
    </row>
    <row r="10" spans="2:6" ht="42" customHeight="1" x14ac:dyDescent="0.2">
      <c r="B10" s="1692"/>
      <c r="C10" s="1482" t="s">
        <v>278</v>
      </c>
      <c r="D10" s="1479">
        <v>82</v>
      </c>
      <c r="E10" s="1480">
        <v>107</v>
      </c>
      <c r="F10" s="1481">
        <v>300</v>
      </c>
    </row>
    <row r="11" spans="2:6" ht="42" customHeight="1" x14ac:dyDescent="0.2">
      <c r="B11" s="1692"/>
      <c r="C11" s="1478" t="s">
        <v>279</v>
      </c>
      <c r="D11" s="1479">
        <v>8</v>
      </c>
      <c r="E11" s="1480">
        <v>20</v>
      </c>
      <c r="F11" s="1481">
        <v>52</v>
      </c>
    </row>
    <row r="12" spans="2:6" ht="42" customHeight="1" thickBot="1" x14ac:dyDescent="0.25">
      <c r="B12" s="1693"/>
      <c r="C12" s="1483" t="s">
        <v>280</v>
      </c>
      <c r="D12" s="1471">
        <v>176</v>
      </c>
      <c r="E12" s="1472">
        <v>248</v>
      </c>
      <c r="F12" s="1473">
        <v>1050</v>
      </c>
    </row>
    <row r="13" spans="2:6" ht="42" customHeight="1" thickTop="1" x14ac:dyDescent="0.2">
      <c r="B13" s="1692" t="s">
        <v>312</v>
      </c>
      <c r="C13" s="1484" t="s">
        <v>313</v>
      </c>
      <c r="D13" s="1485">
        <v>106</v>
      </c>
      <c r="E13" s="1486">
        <v>16</v>
      </c>
      <c r="F13" s="1487">
        <v>60</v>
      </c>
    </row>
    <row r="14" spans="2:6" ht="42" customHeight="1" x14ac:dyDescent="0.2">
      <c r="B14" s="1692"/>
      <c r="C14" s="1478" t="s">
        <v>314</v>
      </c>
      <c r="D14" s="1479">
        <v>171</v>
      </c>
      <c r="E14" s="1480">
        <v>70</v>
      </c>
      <c r="F14" s="1481">
        <v>162</v>
      </c>
    </row>
    <row r="15" spans="2:6" ht="42" customHeight="1" x14ac:dyDescent="0.2">
      <c r="B15" s="1692"/>
      <c r="C15" s="1478" t="s">
        <v>315</v>
      </c>
      <c r="D15" s="1479">
        <v>49</v>
      </c>
      <c r="E15" s="1480">
        <v>84</v>
      </c>
      <c r="F15" s="1481">
        <v>128</v>
      </c>
    </row>
    <row r="16" spans="2:6" ht="42" customHeight="1" x14ac:dyDescent="0.2">
      <c r="B16" s="1692"/>
      <c r="C16" s="1478" t="s">
        <v>316</v>
      </c>
      <c r="D16" s="1479">
        <v>38</v>
      </c>
      <c r="E16" s="1480">
        <v>74</v>
      </c>
      <c r="F16" s="1481">
        <v>201</v>
      </c>
    </row>
    <row r="17" spans="2:7" ht="42" customHeight="1" x14ac:dyDescent="0.2">
      <c r="B17" s="1692"/>
      <c r="C17" s="1478" t="s">
        <v>317</v>
      </c>
      <c r="D17" s="1479">
        <v>33</v>
      </c>
      <c r="E17" s="1480">
        <v>51</v>
      </c>
      <c r="F17" s="1481">
        <v>339</v>
      </c>
    </row>
    <row r="18" spans="2:7" ht="42" customHeight="1" thickBot="1" x14ac:dyDescent="0.25">
      <c r="B18" s="1692"/>
      <c r="C18" s="1483" t="s">
        <v>318</v>
      </c>
      <c r="D18" s="1471">
        <v>30</v>
      </c>
      <c r="E18" s="1488">
        <v>254</v>
      </c>
      <c r="F18" s="1489">
        <v>896</v>
      </c>
    </row>
    <row r="19" spans="2:7" ht="42" customHeight="1" thickTop="1" x14ac:dyDescent="0.2">
      <c r="B19" s="1692"/>
      <c r="C19" s="1490" t="s">
        <v>319</v>
      </c>
      <c r="D19" s="1479">
        <f t="shared" ref="D19:F20" si="0">D14+D15+D16+D17</f>
        <v>291</v>
      </c>
      <c r="E19" s="1491">
        <f t="shared" si="0"/>
        <v>279</v>
      </c>
      <c r="F19" s="1492">
        <f t="shared" si="0"/>
        <v>830</v>
      </c>
    </row>
    <row r="20" spans="2:7" ht="42" customHeight="1" thickBot="1" x14ac:dyDescent="0.25">
      <c r="B20" s="1694"/>
      <c r="C20" s="1493" t="s">
        <v>320</v>
      </c>
      <c r="D20" s="1479">
        <f t="shared" si="0"/>
        <v>150</v>
      </c>
      <c r="E20" s="1494">
        <f t="shared" si="0"/>
        <v>463</v>
      </c>
      <c r="F20" s="1495">
        <f t="shared" si="0"/>
        <v>1564</v>
      </c>
    </row>
    <row r="22" spans="2:7" x14ac:dyDescent="0.2">
      <c r="B22" s="1496" t="s">
        <v>321</v>
      </c>
      <c r="D22" s="1497">
        <f>SUM(D13:D18)</f>
        <v>427</v>
      </c>
      <c r="E22" s="1497">
        <f t="shared" ref="E22:F22" si="1">SUM(E13:E18)</f>
        <v>549</v>
      </c>
      <c r="F22" s="1497">
        <f t="shared" si="1"/>
        <v>1786</v>
      </c>
      <c r="G22" s="1497"/>
    </row>
    <row r="23" spans="2:7" x14ac:dyDescent="0.2">
      <c r="B23" s="1464" t="s">
        <v>238</v>
      </c>
      <c r="D23" s="1497">
        <f>D19+D18+D13</f>
        <v>427</v>
      </c>
      <c r="E23" s="1497">
        <f t="shared" ref="E23:F23" si="2">E19+E18+E13</f>
        <v>549</v>
      </c>
      <c r="F23" s="1497">
        <f t="shared" si="2"/>
        <v>1786</v>
      </c>
    </row>
    <row r="24" spans="2:7" x14ac:dyDescent="0.2">
      <c r="D24" s="1497">
        <f>D20+D14+D13</f>
        <v>427</v>
      </c>
      <c r="E24" s="1497">
        <f>E20+E14+E13</f>
        <v>549</v>
      </c>
      <c r="F24" s="1497">
        <f t="shared" ref="F24" si="3">F20+F14+F13</f>
        <v>1786</v>
      </c>
    </row>
  </sheetData>
  <mergeCells count="4">
    <mergeCell ref="B5:C5"/>
    <mergeCell ref="B6:C6"/>
    <mergeCell ref="B7:B12"/>
    <mergeCell ref="B13:B20"/>
  </mergeCells>
  <phoneticPr fontId="2"/>
  <pageMargins left="1.05" right="0.7" top="0.75" bottom="0.75" header="0.3" footer="0.3"/>
  <pageSetup paperSize="9" scale="8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3ECFF-0A26-4036-94B5-A0438F333FB1}">
  <sheetPr codeName="Sheet50">
    <tabColor rgb="FF00B0F0"/>
    <pageSetUpPr fitToPage="1"/>
  </sheetPr>
  <dimension ref="A2:AK82"/>
  <sheetViews>
    <sheetView view="pageBreakPreview" zoomScale="70" zoomScaleNormal="100" zoomScaleSheetLayoutView="70" workbookViewId="0">
      <selection activeCell="C26" sqref="C26:C27"/>
    </sheetView>
  </sheetViews>
  <sheetFormatPr defaultColWidth="9" defaultRowHeight="14.4" x14ac:dyDescent="0.2"/>
  <cols>
    <col min="1" max="1" width="8.6640625" style="19" customWidth="1"/>
    <col min="2" max="2" width="4.6640625" style="19" customWidth="1"/>
    <col min="3" max="3" width="16.88671875" style="26" customWidth="1"/>
    <col min="4" max="4" width="10.33203125" style="1" customWidth="1"/>
    <col min="5" max="5" width="12.33203125" style="1" hidden="1" customWidth="1"/>
    <col min="6" max="17" width="9.33203125" style="1" customWidth="1"/>
    <col min="18" max="18" width="9.33203125" style="1" hidden="1" customWidth="1"/>
    <col min="19" max="19" width="6.44140625" style="1" customWidth="1"/>
    <col min="20" max="20" width="9.33203125" style="1" customWidth="1"/>
    <col min="21" max="21" width="11.44140625" style="1" customWidth="1"/>
    <col min="22" max="32" width="4.6640625" style="1" customWidth="1"/>
    <col min="33" max="16384" width="9" style="1"/>
  </cols>
  <sheetData>
    <row r="2" spans="1:37" x14ac:dyDescent="0.2">
      <c r="B2" s="26" t="s">
        <v>957</v>
      </c>
    </row>
    <row r="3" spans="1:37" x14ac:dyDescent="0.2">
      <c r="B3" s="1"/>
      <c r="K3" s="43" t="s">
        <v>382</v>
      </c>
    </row>
    <row r="4" spans="1:37" x14ac:dyDescent="0.2">
      <c r="B4" s="1"/>
      <c r="F4" s="43"/>
      <c r="J4" s="43"/>
      <c r="K4" s="43" t="s">
        <v>323</v>
      </c>
      <c r="N4" s="43"/>
    </row>
    <row r="5" spans="1:37" x14ac:dyDescent="0.2">
      <c r="B5" s="1"/>
      <c r="F5" s="43"/>
      <c r="J5" s="43"/>
      <c r="N5" s="43"/>
    </row>
    <row r="6" spans="1:37" x14ac:dyDescent="0.2">
      <c r="B6" s="1"/>
    </row>
    <row r="7" spans="1:37" ht="15" thickBot="1" x14ac:dyDescent="0.25">
      <c r="B7" s="1"/>
      <c r="I7" s="2"/>
      <c r="M7" s="2"/>
      <c r="Q7" s="2" t="s">
        <v>348</v>
      </c>
    </row>
    <row r="8" spans="1:37" ht="21.75" customHeight="1" thickBot="1" x14ac:dyDescent="0.25">
      <c r="B8" s="1576"/>
      <c r="C8" s="1577"/>
      <c r="D8" s="1600" t="s">
        <v>296</v>
      </c>
      <c r="E8" s="1708" t="s">
        <v>383</v>
      </c>
      <c r="F8" s="1664" t="s">
        <v>384</v>
      </c>
      <c r="G8" s="1679"/>
      <c r="H8" s="1679"/>
      <c r="I8" s="1679"/>
      <c r="J8" s="1714"/>
      <c r="K8" s="1714"/>
      <c r="L8" s="1714"/>
      <c r="M8" s="1714"/>
      <c r="N8" s="1714"/>
      <c r="O8" s="1714"/>
      <c r="P8" s="1714"/>
      <c r="Q8" s="1715"/>
      <c r="R8" s="252" t="s">
        <v>385</v>
      </c>
    </row>
    <row r="9" spans="1:37" ht="21.75" customHeight="1" x14ac:dyDescent="0.2">
      <c r="B9" s="1578"/>
      <c r="C9" s="1579"/>
      <c r="D9" s="1623"/>
      <c r="E9" s="1706"/>
      <c r="F9" s="1452"/>
      <c r="G9" s="1452"/>
      <c r="H9" s="1716" t="s">
        <v>386</v>
      </c>
      <c r="I9" s="1718" t="s">
        <v>326</v>
      </c>
      <c r="J9" s="1664" t="s">
        <v>387</v>
      </c>
      <c r="K9" s="1679"/>
      <c r="L9" s="1679"/>
      <c r="M9" s="1711"/>
      <c r="N9" s="1679" t="s">
        <v>388</v>
      </c>
      <c r="O9" s="1679"/>
      <c r="P9" s="1679"/>
      <c r="Q9" s="1665"/>
      <c r="R9" s="1449"/>
    </row>
    <row r="10" spans="1:37" s="26" customFormat="1" ht="15" customHeight="1" x14ac:dyDescent="0.2">
      <c r="A10" s="334"/>
      <c r="B10" s="1578"/>
      <c r="C10" s="1579"/>
      <c r="D10" s="1601"/>
      <c r="E10" s="1709"/>
      <c r="F10" s="1450"/>
      <c r="G10" s="1451"/>
      <c r="H10" s="1716"/>
      <c r="I10" s="1719"/>
      <c r="J10" s="1118"/>
      <c r="K10" s="346"/>
      <c r="L10" s="1699" t="s">
        <v>386</v>
      </c>
      <c r="M10" s="1725" t="s">
        <v>326</v>
      </c>
      <c r="N10" s="1408"/>
      <c r="O10" s="346"/>
      <c r="P10" s="1699" t="s">
        <v>386</v>
      </c>
      <c r="Q10" s="1696" t="s">
        <v>326</v>
      </c>
      <c r="R10" s="1705" t="s">
        <v>296</v>
      </c>
    </row>
    <row r="11" spans="1:37" s="26" customFormat="1" ht="15" customHeight="1" x14ac:dyDescent="0.2">
      <c r="A11" s="334"/>
      <c r="B11" s="1578"/>
      <c r="C11" s="1579"/>
      <c r="D11" s="1601"/>
      <c r="E11" s="1709"/>
      <c r="F11" s="1712" t="s">
        <v>389</v>
      </c>
      <c r="G11" s="1591" t="s">
        <v>390</v>
      </c>
      <c r="H11" s="1716"/>
      <c r="I11" s="1719"/>
      <c r="J11" s="1721" t="s">
        <v>389</v>
      </c>
      <c r="K11" s="1591" t="s">
        <v>390</v>
      </c>
      <c r="L11" s="1700"/>
      <c r="M11" s="1726"/>
      <c r="N11" s="1723" t="s">
        <v>389</v>
      </c>
      <c r="O11" s="1591" t="s">
        <v>390</v>
      </c>
      <c r="P11" s="1700"/>
      <c r="Q11" s="1697"/>
      <c r="R11" s="1706"/>
    </row>
    <row r="12" spans="1:37" s="26" customFormat="1" ht="10.5" customHeight="1" x14ac:dyDescent="0.2">
      <c r="A12" s="334"/>
      <c r="B12" s="1578"/>
      <c r="C12" s="1579"/>
      <c r="D12" s="1601"/>
      <c r="E12" s="1709"/>
      <c r="F12" s="1712"/>
      <c r="G12" s="1551"/>
      <c r="H12" s="1716"/>
      <c r="I12" s="1719"/>
      <c r="J12" s="1721"/>
      <c r="K12" s="1551"/>
      <c r="L12" s="1700"/>
      <c r="M12" s="1726"/>
      <c r="N12" s="1723"/>
      <c r="O12" s="1551"/>
      <c r="P12" s="1700"/>
      <c r="Q12" s="1697"/>
      <c r="R12" s="1706"/>
    </row>
    <row r="13" spans="1:37" s="26" customFormat="1" ht="37.5" customHeight="1" x14ac:dyDescent="0.2">
      <c r="A13" s="334"/>
      <c r="B13" s="1580"/>
      <c r="C13" s="1581"/>
      <c r="D13" s="1602"/>
      <c r="E13" s="1710"/>
      <c r="F13" s="1713"/>
      <c r="G13" s="1552"/>
      <c r="H13" s="1717"/>
      <c r="I13" s="1720"/>
      <c r="J13" s="1722"/>
      <c r="K13" s="1552"/>
      <c r="L13" s="1701"/>
      <c r="M13" s="1727"/>
      <c r="N13" s="1724"/>
      <c r="O13" s="1552"/>
      <c r="P13" s="1701"/>
      <c r="Q13" s="1698"/>
      <c r="R13" s="1707"/>
      <c r="T13" s="102" t="s">
        <v>391</v>
      </c>
      <c r="U13" s="360" t="s">
        <v>328</v>
      </c>
    </row>
    <row r="14" spans="1:37" ht="25.2" customHeight="1" x14ac:dyDescent="0.2">
      <c r="A14" s="1"/>
      <c r="B14" s="1500" t="s">
        <v>273</v>
      </c>
      <c r="C14" s="1702"/>
      <c r="D14" s="756">
        <v>427</v>
      </c>
      <c r="E14" s="1196">
        <f>E16+E18+E20+E22+E24+E26</f>
        <v>2335</v>
      </c>
      <c r="F14" s="64">
        <f t="shared" ref="F14:H14" si="0">F16+F18+F20+F22+F24+F26</f>
        <v>99</v>
      </c>
      <c r="G14" s="18">
        <f t="shared" si="0"/>
        <v>365</v>
      </c>
      <c r="H14" s="9">
        <f t="shared" si="0"/>
        <v>171</v>
      </c>
      <c r="I14" s="18">
        <f>I16+I18+I20+I22+I24+I26</f>
        <v>157</v>
      </c>
      <c r="J14" s="64">
        <f t="shared" ref="J14:L14" si="1">J16+J18+J20+J22+J24+J26</f>
        <v>63</v>
      </c>
      <c r="K14" s="18">
        <f t="shared" si="1"/>
        <v>100</v>
      </c>
      <c r="L14" s="9">
        <f t="shared" si="1"/>
        <v>181</v>
      </c>
      <c r="M14" s="11">
        <f>M16+M18+M20+M22+M24+M26</f>
        <v>183</v>
      </c>
      <c r="N14" s="11">
        <f t="shared" ref="N14:P14" si="2">N16+N18+N20+N22+N24+N26</f>
        <v>93</v>
      </c>
      <c r="O14" s="18">
        <f t="shared" si="2"/>
        <v>265</v>
      </c>
      <c r="P14" s="9">
        <f t="shared" si="2"/>
        <v>171</v>
      </c>
      <c r="Q14" s="561">
        <f>Q16+Q18+Q20+Q22+Q24+Q26</f>
        <v>163</v>
      </c>
      <c r="R14" s="530">
        <f>D14</f>
        <v>427</v>
      </c>
      <c r="T14" s="1">
        <f t="shared" ref="T14:T43" si="3">J14+L14+M14</f>
        <v>427</v>
      </c>
      <c r="U14" s="367">
        <f>T14-D14</f>
        <v>0</v>
      </c>
    </row>
    <row r="15" spans="1:37" ht="25.2" customHeight="1" thickBot="1" x14ac:dyDescent="0.25">
      <c r="A15" s="1"/>
      <c r="B15" s="1695"/>
      <c r="C15" s="1703"/>
      <c r="D15" s="499"/>
      <c r="E15" s="1185"/>
      <c r="F15" s="1119">
        <f>F14/D14</f>
        <v>0.23185011709601874</v>
      </c>
      <c r="G15" s="602"/>
      <c r="H15" s="483">
        <f>H14/D14</f>
        <v>0.40046838407494145</v>
      </c>
      <c r="I15" s="564">
        <f>I14/D14</f>
        <v>0.36768149882903983</v>
      </c>
      <c r="J15" s="1119">
        <f>J14/D14</f>
        <v>0.14754098360655737</v>
      </c>
      <c r="K15" s="602"/>
      <c r="L15" s="483">
        <f>L14/D14</f>
        <v>0.42388758782201408</v>
      </c>
      <c r="M15" s="563">
        <f>M14/D14</f>
        <v>0.42857142857142855</v>
      </c>
      <c r="N15" s="1409">
        <f>N14/D14</f>
        <v>0.21779859484777517</v>
      </c>
      <c r="O15" s="602"/>
      <c r="P15" s="483">
        <f>P14/D14</f>
        <v>0.40046838407494145</v>
      </c>
      <c r="Q15" s="1184">
        <f>Q14/D14</f>
        <v>0.38173302107728335</v>
      </c>
      <c r="R15" s="652"/>
      <c r="T15" s="45">
        <f t="shared" si="3"/>
        <v>1</v>
      </c>
      <c r="U15" s="367">
        <f>1-T15</f>
        <v>0</v>
      </c>
      <c r="AK15" s="1456"/>
    </row>
    <row r="16" spans="1:37" ht="25.2" customHeight="1" thickTop="1" thickBot="1" x14ac:dyDescent="0.25">
      <c r="A16" s="1"/>
      <c r="B16" s="1503" t="s">
        <v>274</v>
      </c>
      <c r="C16" s="1609" t="s">
        <v>275</v>
      </c>
      <c r="D16" s="487">
        <v>49</v>
      </c>
      <c r="E16" s="1186">
        <v>9</v>
      </c>
      <c r="F16" s="65">
        <v>2</v>
      </c>
      <c r="G16" s="76">
        <f>K16+O16</f>
        <v>2</v>
      </c>
      <c r="H16" s="74">
        <v>10</v>
      </c>
      <c r="I16" s="18">
        <f>D16-F16-H16</f>
        <v>37</v>
      </c>
      <c r="J16" s="65">
        <v>1</v>
      </c>
      <c r="K16" s="76">
        <v>0</v>
      </c>
      <c r="L16" s="74">
        <v>10</v>
      </c>
      <c r="M16" s="11">
        <f>D16-J16-L16</f>
        <v>38</v>
      </c>
      <c r="N16" s="552">
        <v>2</v>
      </c>
      <c r="O16" s="76">
        <v>2</v>
      </c>
      <c r="P16" s="74">
        <v>10</v>
      </c>
      <c r="Q16" s="348">
        <f>D16-N16-P16</f>
        <v>37</v>
      </c>
      <c r="R16" s="1358">
        <f>D16</f>
        <v>49</v>
      </c>
      <c r="T16" s="1">
        <f t="shared" si="3"/>
        <v>49</v>
      </c>
      <c r="U16" s="367">
        <f>T16-D16</f>
        <v>0</v>
      </c>
    </row>
    <row r="17" spans="1:21" ht="25.2" customHeight="1" thickTop="1" thickBot="1" x14ac:dyDescent="0.25">
      <c r="A17" s="1"/>
      <c r="B17" s="1704"/>
      <c r="C17" s="1695"/>
      <c r="D17" s="500"/>
      <c r="E17" s="1187"/>
      <c r="F17" s="1163">
        <f>F16/D16</f>
        <v>4.0816326530612242E-2</v>
      </c>
      <c r="G17" s="159"/>
      <c r="H17" s="555">
        <f>H16/D16</f>
        <v>0.20408163265306123</v>
      </c>
      <c r="I17" s="556">
        <f>I16/D16</f>
        <v>0.75510204081632648</v>
      </c>
      <c r="J17" s="1120">
        <f>J16/D16</f>
        <v>2.0408163265306121E-2</v>
      </c>
      <c r="K17" s="648"/>
      <c r="L17" s="545">
        <f>L16/D16</f>
        <v>0.20408163265306123</v>
      </c>
      <c r="M17" s="547">
        <f>M16/D16</f>
        <v>0.77551020408163263</v>
      </c>
      <c r="N17" s="547">
        <f>N16/D16</f>
        <v>4.0816326530612242E-2</v>
      </c>
      <c r="O17" s="648"/>
      <c r="P17" s="545">
        <f>P16/D16</f>
        <v>0.20408163265306123</v>
      </c>
      <c r="Q17" s="548">
        <f>Q16/D16</f>
        <v>0.75510204081632648</v>
      </c>
      <c r="R17" s="1358">
        <f t="shared" ref="R17:R39" si="4">D17</f>
        <v>0</v>
      </c>
      <c r="T17" s="45">
        <f t="shared" si="3"/>
        <v>1</v>
      </c>
      <c r="U17" s="367">
        <f>1-T17</f>
        <v>0</v>
      </c>
    </row>
    <row r="18" spans="1:21" ht="25.2" customHeight="1" thickTop="1" thickBot="1" x14ac:dyDescent="0.25">
      <c r="A18" s="1"/>
      <c r="B18" s="1704"/>
      <c r="C18" s="1507" t="s">
        <v>276</v>
      </c>
      <c r="D18" s="480">
        <v>87</v>
      </c>
      <c r="E18" s="1188">
        <v>436</v>
      </c>
      <c r="F18" s="64">
        <v>20</v>
      </c>
      <c r="G18" s="18">
        <f t="shared" ref="G18" si="5">K18+O18</f>
        <v>70</v>
      </c>
      <c r="H18" s="35">
        <v>37</v>
      </c>
      <c r="I18" s="18">
        <f t="shared" ref="I18" si="6">D18-F18-H18</f>
        <v>30</v>
      </c>
      <c r="J18" s="63">
        <v>13</v>
      </c>
      <c r="K18" s="8">
        <v>40</v>
      </c>
      <c r="L18" s="9">
        <v>36</v>
      </c>
      <c r="M18" s="4">
        <f t="shared" ref="M18" si="7">D18-J18-L18</f>
        <v>38</v>
      </c>
      <c r="N18" s="4">
        <v>18</v>
      </c>
      <c r="O18" s="8">
        <v>30</v>
      </c>
      <c r="P18" s="9">
        <v>37</v>
      </c>
      <c r="Q18" s="348">
        <f>D18-N18-P18</f>
        <v>32</v>
      </c>
      <c r="R18" s="1358">
        <f t="shared" si="4"/>
        <v>87</v>
      </c>
      <c r="T18" s="1">
        <f t="shared" si="3"/>
        <v>87</v>
      </c>
      <c r="U18" s="367">
        <f>T18-D18</f>
        <v>0</v>
      </c>
    </row>
    <row r="19" spans="1:21" ht="25.2" customHeight="1" thickTop="1" thickBot="1" x14ac:dyDescent="0.25">
      <c r="A19" s="1"/>
      <c r="B19" s="1704"/>
      <c r="C19" s="1509"/>
      <c r="D19" s="503"/>
      <c r="E19" s="1187"/>
      <c r="F19" s="1163">
        <f t="shared" ref="F19" si="8">F18/D18</f>
        <v>0.22988505747126436</v>
      </c>
      <c r="G19" s="159"/>
      <c r="H19" s="555">
        <f t="shared" ref="H19" si="9">H18/D18</f>
        <v>0.42528735632183906</v>
      </c>
      <c r="I19" s="556">
        <f t="shared" ref="I19" si="10">I18/D18</f>
        <v>0.34482758620689657</v>
      </c>
      <c r="J19" s="1120">
        <f>J18/D18</f>
        <v>0.14942528735632185</v>
      </c>
      <c r="K19" s="648"/>
      <c r="L19" s="545">
        <f>L18/D18</f>
        <v>0.41379310344827586</v>
      </c>
      <c r="M19" s="547">
        <f t="shared" ref="M19" si="11">M18/D18</f>
        <v>0.43678160919540232</v>
      </c>
      <c r="N19" s="547">
        <f>N18/D18</f>
        <v>0.20689655172413793</v>
      </c>
      <c r="O19" s="648"/>
      <c r="P19" s="545">
        <f>P18/D18</f>
        <v>0.42528735632183906</v>
      </c>
      <c r="Q19" s="548">
        <f>Q18/D18</f>
        <v>0.36781609195402298</v>
      </c>
      <c r="R19" s="1358">
        <f t="shared" si="4"/>
        <v>0</v>
      </c>
      <c r="T19" s="45">
        <f t="shared" si="3"/>
        <v>1</v>
      </c>
      <c r="U19" s="367">
        <f>1-T19</f>
        <v>0</v>
      </c>
    </row>
    <row r="20" spans="1:21" ht="25.2" customHeight="1" thickTop="1" thickBot="1" x14ac:dyDescent="0.25">
      <c r="A20" s="1"/>
      <c r="B20" s="1704"/>
      <c r="C20" s="1507" t="s">
        <v>277</v>
      </c>
      <c r="D20" s="480">
        <v>25</v>
      </c>
      <c r="E20" s="1188">
        <v>113</v>
      </c>
      <c r="F20" s="64">
        <v>5</v>
      </c>
      <c r="G20" s="18">
        <f t="shared" ref="G20" si="12">K20+O20</f>
        <v>8</v>
      </c>
      <c r="H20" s="35">
        <v>10</v>
      </c>
      <c r="I20" s="18">
        <f t="shared" ref="I20" si="13">D20-F20-H20</f>
        <v>10</v>
      </c>
      <c r="J20" s="63">
        <v>5</v>
      </c>
      <c r="K20" s="8">
        <v>7</v>
      </c>
      <c r="L20" s="9">
        <v>9</v>
      </c>
      <c r="M20" s="4">
        <f t="shared" ref="M20" si="14">D20-J20-L20</f>
        <v>11</v>
      </c>
      <c r="N20" s="4">
        <v>4</v>
      </c>
      <c r="O20" s="8">
        <v>1</v>
      </c>
      <c r="P20" s="9">
        <v>9</v>
      </c>
      <c r="Q20" s="348">
        <f t="shared" ref="Q20" si="15">D20-N20-P20</f>
        <v>12</v>
      </c>
      <c r="R20" s="1358">
        <f t="shared" si="4"/>
        <v>25</v>
      </c>
      <c r="T20" s="1">
        <f t="shared" si="3"/>
        <v>25</v>
      </c>
      <c r="U20" s="367">
        <f>T20-D20</f>
        <v>0</v>
      </c>
    </row>
    <row r="21" spans="1:21" ht="25.2" customHeight="1" thickTop="1" thickBot="1" x14ac:dyDescent="0.25">
      <c r="A21" s="1"/>
      <c r="B21" s="1704"/>
      <c r="C21" s="1509"/>
      <c r="D21" s="503"/>
      <c r="E21" s="1187"/>
      <c r="F21" s="1163">
        <f t="shared" ref="F21" si="16">F20/D20</f>
        <v>0.2</v>
      </c>
      <c r="G21" s="159"/>
      <c r="H21" s="555">
        <f t="shared" ref="H21" si="17">H20/D20</f>
        <v>0.4</v>
      </c>
      <c r="I21" s="556">
        <f t="shared" ref="I21" si="18">I20/D20</f>
        <v>0.4</v>
      </c>
      <c r="J21" s="1120">
        <f>J20/D20</f>
        <v>0.2</v>
      </c>
      <c r="K21" s="648"/>
      <c r="L21" s="545">
        <f>L20/D20</f>
        <v>0.36</v>
      </c>
      <c r="M21" s="547">
        <f t="shared" ref="M21" si="19">M20/D20</f>
        <v>0.44</v>
      </c>
      <c r="N21" s="547">
        <f t="shared" ref="N21" si="20">N20/D20</f>
        <v>0.16</v>
      </c>
      <c r="O21" s="648"/>
      <c r="P21" s="545">
        <f t="shared" ref="P21" si="21">P20/D20</f>
        <v>0.36</v>
      </c>
      <c r="Q21" s="548">
        <f t="shared" ref="Q21" si="22">Q20/D20</f>
        <v>0.48</v>
      </c>
      <c r="R21" s="1358">
        <f t="shared" si="4"/>
        <v>0</v>
      </c>
      <c r="T21" s="45">
        <f t="shared" si="3"/>
        <v>1</v>
      </c>
      <c r="U21" s="367">
        <f>1-T21</f>
        <v>0</v>
      </c>
    </row>
    <row r="22" spans="1:21" ht="25.2" customHeight="1" thickTop="1" thickBot="1" x14ac:dyDescent="0.25">
      <c r="A22" s="1"/>
      <c r="B22" s="1704"/>
      <c r="C22" s="1508" t="s">
        <v>278</v>
      </c>
      <c r="D22" s="480">
        <v>82</v>
      </c>
      <c r="E22" s="1188">
        <v>407</v>
      </c>
      <c r="F22" s="64">
        <v>14</v>
      </c>
      <c r="G22" s="18">
        <f t="shared" ref="G22" si="23">K22+O22</f>
        <v>41</v>
      </c>
      <c r="H22" s="35">
        <v>42</v>
      </c>
      <c r="I22" s="18">
        <f t="shared" ref="I22" si="24">D22-F22-H22</f>
        <v>26</v>
      </c>
      <c r="J22" s="63">
        <v>6</v>
      </c>
      <c r="K22" s="8">
        <v>7</v>
      </c>
      <c r="L22" s="9">
        <v>40</v>
      </c>
      <c r="M22" s="4">
        <f t="shared" ref="M22" si="25">D22-J22-L22</f>
        <v>36</v>
      </c>
      <c r="N22" s="4">
        <v>13</v>
      </c>
      <c r="O22" s="8">
        <v>34</v>
      </c>
      <c r="P22" s="9">
        <v>42</v>
      </c>
      <c r="Q22" s="348">
        <f t="shared" ref="Q22" si="26">D22-N22-P22</f>
        <v>27</v>
      </c>
      <c r="R22" s="1358">
        <f t="shared" si="4"/>
        <v>82</v>
      </c>
      <c r="T22" s="1">
        <f t="shared" si="3"/>
        <v>82</v>
      </c>
      <c r="U22" s="367">
        <f>T22-D22</f>
        <v>0</v>
      </c>
    </row>
    <row r="23" spans="1:21" ht="25.2" customHeight="1" thickTop="1" thickBot="1" x14ac:dyDescent="0.25">
      <c r="A23" s="1"/>
      <c r="B23" s="1704"/>
      <c r="C23" s="1695"/>
      <c r="D23" s="503"/>
      <c r="E23" s="1187"/>
      <c r="F23" s="1163">
        <f t="shared" ref="F23" si="27">F22/D22</f>
        <v>0.17073170731707318</v>
      </c>
      <c r="G23" s="159"/>
      <c r="H23" s="555">
        <f t="shared" ref="H23" si="28">H22/D22</f>
        <v>0.51219512195121952</v>
      </c>
      <c r="I23" s="556">
        <f t="shared" ref="I23" si="29">I22/D22</f>
        <v>0.31707317073170732</v>
      </c>
      <c r="J23" s="1120">
        <f>J22/D22</f>
        <v>7.3170731707317069E-2</v>
      </c>
      <c r="K23" s="648"/>
      <c r="L23" s="545">
        <f>L22/D22</f>
        <v>0.48780487804878048</v>
      </c>
      <c r="M23" s="547">
        <f t="shared" ref="M23" si="30">M22/D22</f>
        <v>0.43902439024390244</v>
      </c>
      <c r="N23" s="547">
        <f t="shared" ref="N23" si="31">N22/D22</f>
        <v>0.15853658536585366</v>
      </c>
      <c r="O23" s="648"/>
      <c r="P23" s="545">
        <f t="shared" ref="P23" si="32">P22/D22</f>
        <v>0.51219512195121952</v>
      </c>
      <c r="Q23" s="548">
        <f t="shared" ref="Q23" si="33">Q22/D22</f>
        <v>0.32926829268292684</v>
      </c>
      <c r="R23" s="1358">
        <f t="shared" si="4"/>
        <v>0</v>
      </c>
      <c r="T23" s="45">
        <f t="shared" si="3"/>
        <v>1</v>
      </c>
      <c r="U23" s="367">
        <f>1-T23</f>
        <v>0</v>
      </c>
    </row>
    <row r="24" spans="1:21" ht="25.2" customHeight="1" thickTop="1" thickBot="1" x14ac:dyDescent="0.25">
      <c r="A24" s="1"/>
      <c r="B24" s="1704"/>
      <c r="C24" s="1507" t="s">
        <v>279</v>
      </c>
      <c r="D24" s="480">
        <v>8</v>
      </c>
      <c r="E24" s="1188">
        <v>72</v>
      </c>
      <c r="F24" s="64">
        <v>2</v>
      </c>
      <c r="G24" s="18">
        <f t="shared" ref="G24" si="34">K24+O24</f>
        <v>29</v>
      </c>
      <c r="H24" s="35">
        <v>1</v>
      </c>
      <c r="I24" s="18">
        <f t="shared" ref="I24" si="35">D24-F24-H24</f>
        <v>5</v>
      </c>
      <c r="J24" s="1121">
        <v>1</v>
      </c>
      <c r="K24" s="1091">
        <v>0</v>
      </c>
      <c r="L24" s="1090">
        <v>2</v>
      </c>
      <c r="M24" s="1410">
        <f>D24-J24-L24</f>
        <v>5</v>
      </c>
      <c r="N24" s="4">
        <v>2</v>
      </c>
      <c r="O24" s="1091">
        <v>29</v>
      </c>
      <c r="P24" s="9">
        <v>1</v>
      </c>
      <c r="Q24" s="348">
        <f t="shared" ref="Q24" si="36">D24-N24-P24</f>
        <v>5</v>
      </c>
      <c r="R24" s="1358">
        <f t="shared" si="4"/>
        <v>8</v>
      </c>
      <c r="T24" s="1">
        <f t="shared" si="3"/>
        <v>8</v>
      </c>
      <c r="U24" s="367">
        <f>T24-D24</f>
        <v>0</v>
      </c>
    </row>
    <row r="25" spans="1:21" ht="25.2" customHeight="1" thickTop="1" thickBot="1" x14ac:dyDescent="0.25">
      <c r="A25" s="1"/>
      <c r="B25" s="1704"/>
      <c r="C25" s="1695"/>
      <c r="D25" s="503"/>
      <c r="E25" s="1187"/>
      <c r="F25" s="1163">
        <f t="shared" ref="F25" si="37">F24/D24</f>
        <v>0.25</v>
      </c>
      <c r="G25" s="159"/>
      <c r="H25" s="555">
        <f t="shared" ref="H25" si="38">H24/D24</f>
        <v>0.125</v>
      </c>
      <c r="I25" s="556">
        <f t="shared" ref="I25" si="39">I24/D24</f>
        <v>0.625</v>
      </c>
      <c r="J25" s="1120">
        <f>J24/D24</f>
        <v>0.125</v>
      </c>
      <c r="K25" s="648"/>
      <c r="L25" s="545">
        <f>L24/D24</f>
        <v>0.25</v>
      </c>
      <c r="M25" s="547">
        <f t="shared" ref="M25" si="40">M24/D24</f>
        <v>0.625</v>
      </c>
      <c r="N25" s="547">
        <f t="shared" ref="N25" si="41">N24/D24</f>
        <v>0.25</v>
      </c>
      <c r="O25" s="648"/>
      <c r="P25" s="545">
        <f t="shared" ref="P25" si="42">P24/D24</f>
        <v>0.125</v>
      </c>
      <c r="Q25" s="548">
        <f t="shared" ref="Q25" si="43">Q24/D24</f>
        <v>0.625</v>
      </c>
      <c r="R25" s="1358">
        <f t="shared" si="4"/>
        <v>0</v>
      </c>
      <c r="T25" s="45">
        <f t="shared" si="3"/>
        <v>1</v>
      </c>
      <c r="U25" s="367">
        <f>1-T25</f>
        <v>0</v>
      </c>
    </row>
    <row r="26" spans="1:21" ht="25.2" customHeight="1" thickTop="1" thickBot="1" x14ac:dyDescent="0.25">
      <c r="A26" s="1"/>
      <c r="B26" s="1704"/>
      <c r="C26" s="1507" t="s">
        <v>280</v>
      </c>
      <c r="D26" s="480">
        <v>176</v>
      </c>
      <c r="E26" s="1192">
        <v>1298</v>
      </c>
      <c r="F26" s="64">
        <v>56</v>
      </c>
      <c r="G26" s="18">
        <f t="shared" ref="G26" si="44">K26+O26</f>
        <v>215</v>
      </c>
      <c r="H26" s="35">
        <v>71</v>
      </c>
      <c r="I26" s="18">
        <f t="shared" ref="I26" si="45">D26-F26-H26</f>
        <v>49</v>
      </c>
      <c r="J26" s="63">
        <v>37</v>
      </c>
      <c r="K26" s="8">
        <v>46</v>
      </c>
      <c r="L26" s="9">
        <v>84</v>
      </c>
      <c r="M26" s="4">
        <f t="shared" ref="M26" si="46">D26-J26-L26</f>
        <v>55</v>
      </c>
      <c r="N26" s="4">
        <v>54</v>
      </c>
      <c r="O26" s="8">
        <v>169</v>
      </c>
      <c r="P26" s="9">
        <v>72</v>
      </c>
      <c r="Q26" s="348">
        <f t="shared" ref="Q26" si="47">D26-N26-P26</f>
        <v>50</v>
      </c>
      <c r="R26" s="1358">
        <f t="shared" si="4"/>
        <v>176</v>
      </c>
      <c r="T26" s="1">
        <f t="shared" si="3"/>
        <v>176</v>
      </c>
      <c r="U26" s="367">
        <f>T26-D26</f>
        <v>0</v>
      </c>
    </row>
    <row r="27" spans="1:21" ht="25.2" customHeight="1" thickTop="1" thickBot="1" x14ac:dyDescent="0.25">
      <c r="A27" s="1"/>
      <c r="B27" s="1704"/>
      <c r="C27" s="1695"/>
      <c r="D27" s="500"/>
      <c r="E27" s="1187"/>
      <c r="F27" s="1120">
        <f t="shared" ref="F27" si="48">F26/D26</f>
        <v>0.31818181818181818</v>
      </c>
      <c r="G27" s="1417"/>
      <c r="H27" s="545">
        <f t="shared" ref="H27" si="49">H26/D26</f>
        <v>0.40340909090909088</v>
      </c>
      <c r="I27" s="546">
        <f t="shared" ref="I27" si="50">I26/D26</f>
        <v>0.27840909090909088</v>
      </c>
      <c r="J27" s="1120">
        <f>J26/D26</f>
        <v>0.21022727272727273</v>
      </c>
      <c r="K27" s="648"/>
      <c r="L27" s="545">
        <f>L26/D26</f>
        <v>0.47727272727272729</v>
      </c>
      <c r="M27" s="547">
        <f t="shared" ref="M27" si="51">M26/D26</f>
        <v>0.3125</v>
      </c>
      <c r="N27" s="563">
        <f>N26/D26</f>
        <v>0.30681818181818182</v>
      </c>
      <c r="O27" s="648"/>
      <c r="P27" s="563">
        <f>P26/D26</f>
        <v>0.40909090909090912</v>
      </c>
      <c r="Q27" s="1184">
        <f t="shared" ref="Q27" si="52">Q26/D26</f>
        <v>0.28409090909090912</v>
      </c>
      <c r="R27" s="1358">
        <f t="shared" si="4"/>
        <v>0</v>
      </c>
      <c r="T27" s="45">
        <f t="shared" si="3"/>
        <v>1</v>
      </c>
      <c r="U27" s="367">
        <f>1-T27</f>
        <v>0</v>
      </c>
    </row>
    <row r="28" spans="1:21" ht="25.2" customHeight="1" thickTop="1" thickBot="1" x14ac:dyDescent="0.25">
      <c r="A28" s="1"/>
      <c r="B28" s="1503" t="s">
        <v>281</v>
      </c>
      <c r="C28" s="1609" t="s">
        <v>282</v>
      </c>
      <c r="D28" s="487">
        <v>106</v>
      </c>
      <c r="E28" s="1186">
        <v>76</v>
      </c>
      <c r="F28" s="65">
        <v>10</v>
      </c>
      <c r="G28" s="76">
        <f>K28+O28</f>
        <v>19</v>
      </c>
      <c r="H28" s="74">
        <v>39</v>
      </c>
      <c r="I28" s="76">
        <f>D28-F28-H28</f>
        <v>57</v>
      </c>
      <c r="J28" s="65">
        <v>3</v>
      </c>
      <c r="K28" s="76">
        <v>1</v>
      </c>
      <c r="L28" s="74">
        <v>36</v>
      </c>
      <c r="M28" s="552">
        <f>D28-J28-L28</f>
        <v>67</v>
      </c>
      <c r="N28" s="11">
        <v>10</v>
      </c>
      <c r="O28" s="76">
        <v>18</v>
      </c>
      <c r="P28" s="35">
        <v>38</v>
      </c>
      <c r="Q28" s="561">
        <f t="shared" ref="Q28" si="53">D28-N28-P28</f>
        <v>58</v>
      </c>
      <c r="R28" s="1358">
        <f t="shared" si="4"/>
        <v>106</v>
      </c>
      <c r="T28" s="1">
        <f t="shared" si="3"/>
        <v>106</v>
      </c>
      <c r="U28" s="367">
        <f>T28-D28</f>
        <v>0</v>
      </c>
    </row>
    <row r="29" spans="1:21" ht="25.2" customHeight="1" thickTop="1" thickBot="1" x14ac:dyDescent="0.25">
      <c r="A29" s="1"/>
      <c r="B29" s="1704"/>
      <c r="C29" s="1509"/>
      <c r="D29" s="503"/>
      <c r="E29" s="1191"/>
      <c r="F29" s="1163">
        <f>F28/D28</f>
        <v>9.4339622641509441E-2</v>
      </c>
      <c r="G29" s="159"/>
      <c r="H29" s="555">
        <f>H28/D28</f>
        <v>0.36792452830188677</v>
      </c>
      <c r="I29" s="556">
        <f>I28/D28</f>
        <v>0.53773584905660377</v>
      </c>
      <c r="J29" s="1120">
        <f>J28/D28</f>
        <v>2.8301886792452831E-2</v>
      </c>
      <c r="K29" s="648"/>
      <c r="L29" s="545">
        <f>L28/D28</f>
        <v>0.33962264150943394</v>
      </c>
      <c r="M29" s="547">
        <f t="shared" ref="M29" si="54">M28/D28</f>
        <v>0.63207547169811318</v>
      </c>
      <c r="N29" s="547">
        <f t="shared" ref="N29" si="55">N28/D28</f>
        <v>9.4339622641509441E-2</v>
      </c>
      <c r="O29" s="648"/>
      <c r="P29" s="545">
        <f t="shared" ref="P29" si="56">P28/D28</f>
        <v>0.35849056603773582</v>
      </c>
      <c r="Q29" s="548">
        <f t="shared" ref="Q29" si="57">Q28/D28</f>
        <v>0.54716981132075471</v>
      </c>
      <c r="R29" s="1358">
        <f t="shared" si="4"/>
        <v>0</v>
      </c>
      <c r="T29" s="45">
        <f t="shared" si="3"/>
        <v>1</v>
      </c>
      <c r="U29" s="367">
        <f>1-T29</f>
        <v>0</v>
      </c>
    </row>
    <row r="30" spans="1:21" ht="25.2" customHeight="1" thickTop="1" thickBot="1" x14ac:dyDescent="0.25">
      <c r="A30" s="1"/>
      <c r="B30" s="1704"/>
      <c r="C30" s="1507" t="s">
        <v>283</v>
      </c>
      <c r="D30" s="491">
        <v>171</v>
      </c>
      <c r="E30" s="1189">
        <v>232</v>
      </c>
      <c r="F30" s="64">
        <v>25</v>
      </c>
      <c r="G30" s="18">
        <f t="shared" ref="G30" si="58">K30+O30</f>
        <v>24</v>
      </c>
      <c r="H30" s="35">
        <v>71</v>
      </c>
      <c r="I30" s="18">
        <f t="shared" ref="I30" si="59">D30-F30-H30</f>
        <v>75</v>
      </c>
      <c r="J30" s="63">
        <v>15</v>
      </c>
      <c r="K30" s="8">
        <v>4</v>
      </c>
      <c r="L30" s="9">
        <v>72</v>
      </c>
      <c r="M30" s="4">
        <f t="shared" ref="M30" si="60">D30-J30-L30</f>
        <v>84</v>
      </c>
      <c r="N30" s="4">
        <v>22</v>
      </c>
      <c r="O30" s="8">
        <v>20</v>
      </c>
      <c r="P30" s="9">
        <v>70</v>
      </c>
      <c r="Q30" s="348">
        <f t="shared" ref="Q30" si="61">D30-N30-P30</f>
        <v>79</v>
      </c>
      <c r="R30" s="1358">
        <f t="shared" si="4"/>
        <v>171</v>
      </c>
      <c r="T30" s="1">
        <f t="shared" si="3"/>
        <v>171</v>
      </c>
      <c r="U30" s="367">
        <f>T30-D30</f>
        <v>0</v>
      </c>
    </row>
    <row r="31" spans="1:21" ht="25.2" customHeight="1" thickTop="1" thickBot="1" x14ac:dyDescent="0.25">
      <c r="A31" s="1"/>
      <c r="B31" s="1704"/>
      <c r="C31" s="1509"/>
      <c r="D31" s="503"/>
      <c r="E31" s="1191"/>
      <c r="F31" s="1163">
        <f t="shared" ref="F31" si="62">F30/D30</f>
        <v>0.14619883040935672</v>
      </c>
      <c r="G31" s="159"/>
      <c r="H31" s="555">
        <f t="shared" ref="H31" si="63">H30/D30</f>
        <v>0.41520467836257308</v>
      </c>
      <c r="I31" s="556">
        <f t="shared" ref="I31" si="64">I30/D30</f>
        <v>0.43859649122807015</v>
      </c>
      <c r="J31" s="1120">
        <f>J30/D30</f>
        <v>8.771929824561403E-2</v>
      </c>
      <c r="K31" s="648"/>
      <c r="L31" s="545">
        <f>L30/D30</f>
        <v>0.42105263157894735</v>
      </c>
      <c r="M31" s="547">
        <f t="shared" ref="M31" si="65">M30/D30</f>
        <v>0.49122807017543857</v>
      </c>
      <c r="N31" s="547">
        <f t="shared" ref="N31" si="66">N30/D30</f>
        <v>0.12865497076023391</v>
      </c>
      <c r="O31" s="648"/>
      <c r="P31" s="545">
        <f t="shared" ref="P31" si="67">P30/D30</f>
        <v>0.40935672514619881</v>
      </c>
      <c r="Q31" s="548">
        <f t="shared" ref="Q31" si="68">Q30/D30</f>
        <v>0.46198830409356723</v>
      </c>
      <c r="R31" s="1358">
        <f t="shared" si="4"/>
        <v>0</v>
      </c>
      <c r="T31" s="45">
        <f t="shared" si="3"/>
        <v>1</v>
      </c>
      <c r="U31" s="367">
        <f>1-T31</f>
        <v>0</v>
      </c>
    </row>
    <row r="32" spans="1:21" ht="25.2" customHeight="1" thickTop="1" thickBot="1" x14ac:dyDescent="0.25">
      <c r="A32" s="1"/>
      <c r="B32" s="1704"/>
      <c r="C32" s="1507" t="s">
        <v>284</v>
      </c>
      <c r="D32" s="500">
        <v>49</v>
      </c>
      <c r="E32" s="1189">
        <v>212</v>
      </c>
      <c r="F32" s="64">
        <v>16</v>
      </c>
      <c r="G32" s="18">
        <f t="shared" ref="G32" si="69">K32+O32</f>
        <v>12</v>
      </c>
      <c r="H32" s="35">
        <v>21</v>
      </c>
      <c r="I32" s="18">
        <f t="shared" ref="I32" si="70">D32-F32-H32</f>
        <v>12</v>
      </c>
      <c r="J32" s="63">
        <v>10</v>
      </c>
      <c r="K32" s="8">
        <v>2</v>
      </c>
      <c r="L32" s="9">
        <v>23</v>
      </c>
      <c r="M32" s="4">
        <f t="shared" ref="M32" si="71">D32-J32-L32</f>
        <v>16</v>
      </c>
      <c r="N32" s="4">
        <v>15</v>
      </c>
      <c r="O32" s="8">
        <v>10</v>
      </c>
      <c r="P32" s="9">
        <v>21</v>
      </c>
      <c r="Q32" s="348">
        <f t="shared" ref="Q32" si="72">D32-N32-P32</f>
        <v>13</v>
      </c>
      <c r="R32" s="1358">
        <f t="shared" si="4"/>
        <v>49</v>
      </c>
      <c r="T32" s="1">
        <f t="shared" si="3"/>
        <v>49</v>
      </c>
      <c r="U32" s="367">
        <f>T32-D32</f>
        <v>0</v>
      </c>
    </row>
    <row r="33" spans="1:21" ht="25.2" customHeight="1" thickTop="1" thickBot="1" x14ac:dyDescent="0.25">
      <c r="A33" s="1"/>
      <c r="B33" s="1704"/>
      <c r="C33" s="1509"/>
      <c r="D33" s="503"/>
      <c r="E33" s="1191"/>
      <c r="F33" s="1163">
        <f t="shared" ref="F33" si="73">F32/D32</f>
        <v>0.32653061224489793</v>
      </c>
      <c r="G33" s="159"/>
      <c r="H33" s="555">
        <f t="shared" ref="H33" si="74">H32/D32</f>
        <v>0.42857142857142855</v>
      </c>
      <c r="I33" s="556">
        <f t="shared" ref="I33" si="75">I32/D32</f>
        <v>0.24489795918367346</v>
      </c>
      <c r="J33" s="1120">
        <f>J32/D32</f>
        <v>0.20408163265306123</v>
      </c>
      <c r="K33" s="648"/>
      <c r="L33" s="545">
        <f>L32/D32</f>
        <v>0.46938775510204084</v>
      </c>
      <c r="M33" s="547">
        <f t="shared" ref="M33" si="76">M32/D32</f>
        <v>0.32653061224489793</v>
      </c>
      <c r="N33" s="547">
        <f t="shared" ref="N33" si="77">N32/D32</f>
        <v>0.30612244897959184</v>
      </c>
      <c r="O33" s="648"/>
      <c r="P33" s="545">
        <f t="shared" ref="P33" si="78">P32/D32</f>
        <v>0.42857142857142855</v>
      </c>
      <c r="Q33" s="548">
        <f t="shared" ref="Q33" si="79">Q32/D32</f>
        <v>0.26530612244897961</v>
      </c>
      <c r="R33" s="1358">
        <f t="shared" si="4"/>
        <v>0</v>
      </c>
      <c r="T33" s="45">
        <f t="shared" si="3"/>
        <v>1</v>
      </c>
      <c r="U33" s="367">
        <f>1-T33</f>
        <v>0</v>
      </c>
    </row>
    <row r="34" spans="1:21" ht="25.2" customHeight="1" thickTop="1" thickBot="1" x14ac:dyDescent="0.25">
      <c r="A34" s="1"/>
      <c r="B34" s="1704"/>
      <c r="C34" s="1507" t="s">
        <v>285</v>
      </c>
      <c r="D34" s="500">
        <v>38</v>
      </c>
      <c r="E34" s="1189">
        <v>275</v>
      </c>
      <c r="F34" s="64">
        <v>16</v>
      </c>
      <c r="G34" s="18">
        <f t="shared" ref="G34" si="80">K34+O34</f>
        <v>24</v>
      </c>
      <c r="H34" s="35">
        <v>19</v>
      </c>
      <c r="I34" s="18">
        <f t="shared" ref="I34" si="81">D34-F34-H34</f>
        <v>3</v>
      </c>
      <c r="J34" s="63">
        <v>11</v>
      </c>
      <c r="K34" s="8">
        <v>5</v>
      </c>
      <c r="L34" s="9">
        <v>23</v>
      </c>
      <c r="M34" s="4">
        <f t="shared" ref="M34" si="82">D34-J34-L34</f>
        <v>4</v>
      </c>
      <c r="N34" s="4">
        <v>15</v>
      </c>
      <c r="O34" s="8">
        <v>19</v>
      </c>
      <c r="P34" s="9">
        <v>20</v>
      </c>
      <c r="Q34" s="348">
        <f t="shared" ref="Q34" si="83">D34-N34-P34</f>
        <v>3</v>
      </c>
      <c r="R34" s="1358">
        <f t="shared" si="4"/>
        <v>38</v>
      </c>
      <c r="T34" s="1">
        <f t="shared" si="3"/>
        <v>38</v>
      </c>
      <c r="U34" s="367">
        <f>T34-D34</f>
        <v>0</v>
      </c>
    </row>
    <row r="35" spans="1:21" ht="25.2" customHeight="1" thickTop="1" thickBot="1" x14ac:dyDescent="0.25">
      <c r="A35" s="1"/>
      <c r="B35" s="1704"/>
      <c r="C35" s="1509"/>
      <c r="D35" s="503"/>
      <c r="E35" s="1191"/>
      <c r="F35" s="1163">
        <f t="shared" ref="F35" si="84">F34/D34</f>
        <v>0.42105263157894735</v>
      </c>
      <c r="G35" s="159"/>
      <c r="H35" s="555">
        <f t="shared" ref="H35" si="85">H34/D34</f>
        <v>0.5</v>
      </c>
      <c r="I35" s="556">
        <f t="shared" ref="I35" si="86">I34/D34</f>
        <v>7.8947368421052627E-2</v>
      </c>
      <c r="J35" s="1120">
        <f>J34/D34</f>
        <v>0.28947368421052633</v>
      </c>
      <c r="K35" s="648"/>
      <c r="L35" s="545">
        <f>L34/D34</f>
        <v>0.60526315789473684</v>
      </c>
      <c r="M35" s="547">
        <f t="shared" ref="M35" si="87">M34/D34</f>
        <v>0.10526315789473684</v>
      </c>
      <c r="N35" s="547">
        <f t="shared" ref="N35" si="88">N34/D34</f>
        <v>0.39473684210526316</v>
      </c>
      <c r="O35" s="648"/>
      <c r="P35" s="545">
        <f t="shared" ref="P35" si="89">P34/D34</f>
        <v>0.52631578947368418</v>
      </c>
      <c r="Q35" s="548">
        <f t="shared" ref="Q35" si="90">Q34/D34</f>
        <v>7.8947368421052627E-2</v>
      </c>
      <c r="R35" s="1358">
        <f t="shared" si="4"/>
        <v>0</v>
      </c>
      <c r="T35" s="45">
        <f t="shared" si="3"/>
        <v>1</v>
      </c>
      <c r="U35" s="367">
        <f>1-T35</f>
        <v>0</v>
      </c>
    </row>
    <row r="36" spans="1:21" ht="25.2" customHeight="1" thickTop="1" thickBot="1" x14ac:dyDescent="0.25">
      <c r="A36" s="1"/>
      <c r="B36" s="1704"/>
      <c r="C36" s="1507" t="s">
        <v>286</v>
      </c>
      <c r="D36" s="500">
        <v>33</v>
      </c>
      <c r="E36" s="1189">
        <v>390</v>
      </c>
      <c r="F36" s="64">
        <v>13</v>
      </c>
      <c r="G36" s="18">
        <f t="shared" ref="G36" si="91">K36+O36</f>
        <v>53</v>
      </c>
      <c r="H36" s="35">
        <v>13</v>
      </c>
      <c r="I36" s="18">
        <f t="shared" ref="I36" si="92">D36-F36-H36</f>
        <v>7</v>
      </c>
      <c r="J36" s="63">
        <v>8</v>
      </c>
      <c r="K36" s="8">
        <v>21</v>
      </c>
      <c r="L36" s="9">
        <v>16</v>
      </c>
      <c r="M36" s="4">
        <f t="shared" ref="M36" si="93">D36-J36-L36</f>
        <v>9</v>
      </c>
      <c r="N36" s="4">
        <v>12</v>
      </c>
      <c r="O36" s="8">
        <v>32</v>
      </c>
      <c r="P36" s="9">
        <v>14</v>
      </c>
      <c r="Q36" s="348">
        <f t="shared" ref="Q36" si="94">D36-N36-P36</f>
        <v>7</v>
      </c>
      <c r="R36" s="1358">
        <f t="shared" si="4"/>
        <v>33</v>
      </c>
      <c r="T36" s="1">
        <f t="shared" si="3"/>
        <v>33</v>
      </c>
      <c r="U36" s="367">
        <f>T36-D36</f>
        <v>0</v>
      </c>
    </row>
    <row r="37" spans="1:21" ht="25.2" customHeight="1" thickTop="1" thickBot="1" x14ac:dyDescent="0.25">
      <c r="A37" s="1"/>
      <c r="B37" s="1704"/>
      <c r="C37" s="1509"/>
      <c r="D37" s="503"/>
      <c r="E37" s="1191"/>
      <c r="F37" s="1163">
        <f t="shared" ref="F37" si="95">F36/D36</f>
        <v>0.39393939393939392</v>
      </c>
      <c r="G37" s="159"/>
      <c r="H37" s="555">
        <f t="shared" ref="H37" si="96">H36/D36</f>
        <v>0.39393939393939392</v>
      </c>
      <c r="I37" s="556">
        <f t="shared" ref="I37" si="97">I36/D36</f>
        <v>0.21212121212121213</v>
      </c>
      <c r="J37" s="1120">
        <f>J36/D36</f>
        <v>0.24242424242424243</v>
      </c>
      <c r="K37" s="648"/>
      <c r="L37" s="545">
        <f>L36/D36</f>
        <v>0.48484848484848486</v>
      </c>
      <c r="M37" s="547">
        <f t="shared" ref="M37" si="98">M36/D36</f>
        <v>0.27272727272727271</v>
      </c>
      <c r="N37" s="547">
        <f t="shared" ref="N37" si="99">N36/D36</f>
        <v>0.36363636363636365</v>
      </c>
      <c r="O37" s="648"/>
      <c r="P37" s="545">
        <f t="shared" ref="P37" si="100">P36/D36</f>
        <v>0.42424242424242425</v>
      </c>
      <c r="Q37" s="548">
        <f t="shared" ref="Q37" si="101">Q36/D36</f>
        <v>0.21212121212121213</v>
      </c>
      <c r="R37" s="1358">
        <f t="shared" si="4"/>
        <v>0</v>
      </c>
      <c r="T37" s="45">
        <f t="shared" si="3"/>
        <v>1</v>
      </c>
      <c r="U37" s="367">
        <f>1-T37</f>
        <v>0</v>
      </c>
    </row>
    <row r="38" spans="1:21" ht="25.2" customHeight="1" thickTop="1" thickBot="1" x14ac:dyDescent="0.25">
      <c r="A38" s="1"/>
      <c r="B38" s="1704"/>
      <c r="C38" s="1508" t="s">
        <v>287</v>
      </c>
      <c r="D38" s="491">
        <v>30</v>
      </c>
      <c r="E38" s="1193">
        <v>1150</v>
      </c>
      <c r="F38" s="64">
        <v>19</v>
      </c>
      <c r="G38" s="18">
        <f t="shared" ref="G38" si="102">K38+O38</f>
        <v>233</v>
      </c>
      <c r="H38" s="35">
        <v>8</v>
      </c>
      <c r="I38" s="18">
        <f t="shared" ref="I38" si="103">D38-F38-H38</f>
        <v>3</v>
      </c>
      <c r="J38" s="63">
        <v>16</v>
      </c>
      <c r="K38" s="8">
        <v>67</v>
      </c>
      <c r="L38" s="9">
        <v>11</v>
      </c>
      <c r="M38" s="4">
        <f t="shared" ref="M38" si="104">D38-J38-L38</f>
        <v>3</v>
      </c>
      <c r="N38" s="4">
        <v>19</v>
      </c>
      <c r="O38" s="8">
        <v>166</v>
      </c>
      <c r="P38" s="9">
        <v>8</v>
      </c>
      <c r="Q38" s="348">
        <f t="shared" ref="Q38" si="105">D38-N38-P38</f>
        <v>3</v>
      </c>
      <c r="R38" s="1358">
        <f t="shared" si="4"/>
        <v>30</v>
      </c>
      <c r="T38" s="1">
        <f t="shared" si="3"/>
        <v>30</v>
      </c>
      <c r="U38" s="367">
        <f>T38-D38</f>
        <v>0</v>
      </c>
    </row>
    <row r="39" spans="1:21" ht="25.2" customHeight="1" thickTop="1" thickBot="1" x14ac:dyDescent="0.25">
      <c r="A39" s="1"/>
      <c r="B39" s="1704"/>
      <c r="C39" s="1695"/>
      <c r="D39" s="500"/>
      <c r="E39" s="1187"/>
      <c r="F39" s="1120">
        <f t="shared" ref="F39" si="106">F38/D38</f>
        <v>0.6333333333333333</v>
      </c>
      <c r="G39" s="1417"/>
      <c r="H39" s="545">
        <f t="shared" ref="H39" si="107">H38/D38</f>
        <v>0.26666666666666666</v>
      </c>
      <c r="I39" s="546">
        <f t="shared" ref="I39" si="108">I38/D38</f>
        <v>0.1</v>
      </c>
      <c r="J39" s="1120">
        <f>J38/D38</f>
        <v>0.53333333333333333</v>
      </c>
      <c r="K39" s="648"/>
      <c r="L39" s="545">
        <f>L38/D38</f>
        <v>0.36666666666666664</v>
      </c>
      <c r="M39" s="547">
        <f t="shared" ref="M39" si="109">M38/D38</f>
        <v>0.1</v>
      </c>
      <c r="N39" s="547">
        <f t="shared" ref="N39" si="110">N38/D38</f>
        <v>0.6333333333333333</v>
      </c>
      <c r="O39" s="648"/>
      <c r="P39" s="545">
        <f t="shared" ref="P39" si="111">P38/D38</f>
        <v>0.26666666666666666</v>
      </c>
      <c r="Q39" s="548">
        <f t="shared" ref="Q39" si="112">Q38/D38</f>
        <v>0.1</v>
      </c>
      <c r="R39" s="1358">
        <f t="shared" si="4"/>
        <v>0</v>
      </c>
      <c r="T39" s="45">
        <f t="shared" si="3"/>
        <v>0.99999999999999989</v>
      </c>
      <c r="U39" s="367">
        <f>1-T39</f>
        <v>0</v>
      </c>
    </row>
    <row r="40" spans="1:21" ht="25.2" customHeight="1" thickTop="1" x14ac:dyDescent="0.2">
      <c r="A40" s="1"/>
      <c r="B40" s="1704"/>
      <c r="C40" s="308" t="s">
        <v>288</v>
      </c>
      <c r="D40" s="1117">
        <f>D30+D32+D34+D36</f>
        <v>291</v>
      </c>
      <c r="E40" s="1194">
        <f>E30+E32+E34+E36</f>
        <v>1109</v>
      </c>
      <c r="F40" s="65">
        <f>F30+F32+F34+F36</f>
        <v>70</v>
      </c>
      <c r="G40" s="76">
        <f t="shared" ref="G40:H40" si="113">G30+G32+G34+G36</f>
        <v>113</v>
      </c>
      <c r="H40" s="74">
        <f t="shared" si="113"/>
        <v>124</v>
      </c>
      <c r="I40" s="76">
        <f>I30+I32+I34+I36</f>
        <v>97</v>
      </c>
      <c r="J40" s="65">
        <f>J30+J32+J34+J36</f>
        <v>44</v>
      </c>
      <c r="K40" s="76">
        <f t="shared" ref="K40:L40" si="114">K30+K32+K34+K36</f>
        <v>32</v>
      </c>
      <c r="L40" s="74">
        <f t="shared" si="114"/>
        <v>134</v>
      </c>
      <c r="M40" s="552">
        <f>M30+M32+M34+M36</f>
        <v>113</v>
      </c>
      <c r="N40" s="552">
        <f>N30+N32+N34+N36</f>
        <v>64</v>
      </c>
      <c r="O40" s="76">
        <f t="shared" ref="O40:P40" si="115">O30+O32+O34+O36</f>
        <v>81</v>
      </c>
      <c r="P40" s="74">
        <f t="shared" si="115"/>
        <v>125</v>
      </c>
      <c r="Q40" s="347">
        <f>Q30+Q32+Q34+Q36</f>
        <v>102</v>
      </c>
      <c r="R40" s="1117">
        <f>R30+R32+R34+R36</f>
        <v>291</v>
      </c>
      <c r="T40" s="1">
        <f t="shared" si="3"/>
        <v>291</v>
      </c>
      <c r="U40" s="367">
        <f>T40-D40</f>
        <v>0</v>
      </c>
    </row>
    <row r="41" spans="1:21" ht="25.2" customHeight="1" x14ac:dyDescent="0.2">
      <c r="A41" s="1"/>
      <c r="B41" s="1704"/>
      <c r="C41" s="21" t="s">
        <v>289</v>
      </c>
      <c r="D41" s="1116"/>
      <c r="E41" s="1187"/>
      <c r="F41" s="1120">
        <f>F40/D40</f>
        <v>0.24054982817869416</v>
      </c>
      <c r="G41" s="648"/>
      <c r="H41" s="545">
        <f>H40/D40</f>
        <v>0.42611683848797249</v>
      </c>
      <c r="I41" s="546">
        <f>I40/D40</f>
        <v>0.33333333333333331</v>
      </c>
      <c r="J41" s="1120">
        <f>J40/D40</f>
        <v>0.15120274914089346</v>
      </c>
      <c r="K41" s="648"/>
      <c r="L41" s="545">
        <f>L40/D40</f>
        <v>0.46048109965635736</v>
      </c>
      <c r="M41" s="547">
        <f>M40/D40</f>
        <v>0.38831615120274915</v>
      </c>
      <c r="N41" s="547">
        <f>N40/D40</f>
        <v>0.21993127147766323</v>
      </c>
      <c r="O41" s="648"/>
      <c r="P41" s="545">
        <f>P40/D40</f>
        <v>0.42955326460481097</v>
      </c>
      <c r="Q41" s="548">
        <f>Q40/D40</f>
        <v>0.35051546391752575</v>
      </c>
      <c r="R41" s="1116"/>
      <c r="T41" s="45">
        <f t="shared" si="3"/>
        <v>1</v>
      </c>
      <c r="U41" s="367">
        <f>1-T41</f>
        <v>0</v>
      </c>
    </row>
    <row r="42" spans="1:21" ht="25.2" customHeight="1" x14ac:dyDescent="0.2">
      <c r="A42" s="1"/>
      <c r="B42" s="1704"/>
      <c r="C42" s="306" t="s">
        <v>288</v>
      </c>
      <c r="D42" s="644">
        <f>D32+D34+D36+D38</f>
        <v>150</v>
      </c>
      <c r="E42" s="1195">
        <f>E32+E34+E36+E38</f>
        <v>2027</v>
      </c>
      <c r="F42" s="63">
        <f t="shared" ref="F42:H42" si="116">F32+F34+F36+F38</f>
        <v>64</v>
      </c>
      <c r="G42" s="8">
        <f t="shared" si="116"/>
        <v>322</v>
      </c>
      <c r="H42" s="9">
        <f t="shared" si="116"/>
        <v>61</v>
      </c>
      <c r="I42" s="8">
        <f>I32+I34+I36+I38</f>
        <v>25</v>
      </c>
      <c r="J42" s="63">
        <f t="shared" ref="J42:L42" si="117">J32+J34+J36+J38</f>
        <v>45</v>
      </c>
      <c r="K42" s="8">
        <f t="shared" si="117"/>
        <v>95</v>
      </c>
      <c r="L42" s="9">
        <f t="shared" si="117"/>
        <v>73</v>
      </c>
      <c r="M42" s="4">
        <f>M32+M34+M36+M38</f>
        <v>32</v>
      </c>
      <c r="N42" s="4">
        <f t="shared" ref="N42:P42" si="118">N32+N34+N36+N38</f>
        <v>61</v>
      </c>
      <c r="O42" s="8">
        <f t="shared" si="118"/>
        <v>227</v>
      </c>
      <c r="P42" s="9">
        <f t="shared" si="118"/>
        <v>63</v>
      </c>
      <c r="Q42" s="348">
        <f>Q32+Q34+Q36+Q38</f>
        <v>26</v>
      </c>
      <c r="R42" s="644">
        <f>R32+R34+R36+R38</f>
        <v>150</v>
      </c>
      <c r="T42" s="1">
        <f t="shared" si="3"/>
        <v>150</v>
      </c>
      <c r="U42" s="367">
        <f>T42-D42</f>
        <v>0</v>
      </c>
    </row>
    <row r="43" spans="1:21" ht="25.2" customHeight="1" thickBot="1" x14ac:dyDescent="0.25">
      <c r="A43" s="1"/>
      <c r="B43" s="1592"/>
      <c r="C43" s="21" t="s">
        <v>290</v>
      </c>
      <c r="D43" s="1116"/>
      <c r="E43" s="1190"/>
      <c r="F43" s="1122">
        <f>F42/D42</f>
        <v>0.42666666666666669</v>
      </c>
      <c r="G43" s="649"/>
      <c r="H43" s="578">
        <f>H42/D42</f>
        <v>0.40666666666666668</v>
      </c>
      <c r="I43" s="1455">
        <f>I42/D42</f>
        <v>0.16666666666666666</v>
      </c>
      <c r="J43" s="1122">
        <f>J42/D42</f>
        <v>0.3</v>
      </c>
      <c r="K43" s="649"/>
      <c r="L43" s="578">
        <f>L42/D42</f>
        <v>0.48666666666666669</v>
      </c>
      <c r="M43" s="579">
        <f>M42/D42</f>
        <v>0.21333333333333335</v>
      </c>
      <c r="N43" s="579">
        <f>N42/D42</f>
        <v>0.40666666666666668</v>
      </c>
      <c r="O43" s="649"/>
      <c r="P43" s="578">
        <f>P42/D42</f>
        <v>0.42</v>
      </c>
      <c r="Q43" s="580">
        <f>Q42/D42</f>
        <v>0.17333333333333334</v>
      </c>
      <c r="R43" s="1116"/>
      <c r="T43" s="45">
        <f t="shared" si="3"/>
        <v>1</v>
      </c>
      <c r="U43" s="367">
        <f>1-T43</f>
        <v>0</v>
      </c>
    </row>
    <row r="44" spans="1:21" ht="15" customHeight="1" x14ac:dyDescent="0.2">
      <c r="B44" s="271"/>
      <c r="C44" s="335"/>
      <c r="D44"/>
      <c r="E44"/>
      <c r="F44"/>
      <c r="G44"/>
      <c r="H44"/>
      <c r="I44" s="142"/>
      <c r="J44"/>
      <c r="K44"/>
      <c r="L44"/>
      <c r="M44" s="142"/>
      <c r="N44"/>
      <c r="O44"/>
      <c r="P44"/>
      <c r="Q44" s="142"/>
      <c r="R44"/>
    </row>
    <row r="45" spans="1:21" x14ac:dyDescent="0.2">
      <c r="B45" s="1" t="s">
        <v>392</v>
      </c>
      <c r="C45" s="336"/>
      <c r="D45" s="23">
        <f>D28+D30+D32+D34+D36+D38</f>
        <v>427</v>
      </c>
      <c r="E45" s="23">
        <f>E28+E30+E32+E34+E36+E38</f>
        <v>2335</v>
      </c>
      <c r="F45" s="23">
        <f t="shared" ref="F45:I45" si="119">F28+F30+F32+F34+F36+F38</f>
        <v>99</v>
      </c>
      <c r="G45" s="23">
        <f t="shared" si="119"/>
        <v>365</v>
      </c>
      <c r="H45" s="23">
        <f t="shared" si="119"/>
        <v>171</v>
      </c>
      <c r="I45" s="23">
        <f t="shared" si="119"/>
        <v>157</v>
      </c>
      <c r="J45" s="23">
        <f t="shared" ref="J45:Q45" si="120">J28+J30+J32+J34+J36+J38</f>
        <v>63</v>
      </c>
      <c r="K45" s="23">
        <f t="shared" si="120"/>
        <v>100</v>
      </c>
      <c r="L45" s="23">
        <f t="shared" si="120"/>
        <v>181</v>
      </c>
      <c r="M45" s="23">
        <f t="shared" si="120"/>
        <v>183</v>
      </c>
      <c r="N45" s="23">
        <f t="shared" si="120"/>
        <v>93</v>
      </c>
      <c r="O45" s="23">
        <f t="shared" si="120"/>
        <v>265</v>
      </c>
      <c r="P45" s="23">
        <f t="shared" si="120"/>
        <v>171</v>
      </c>
      <c r="Q45" s="23">
        <f t="shared" si="120"/>
        <v>163</v>
      </c>
      <c r="R45" s="23">
        <f>R28+R30+R32+R34+R36+R38</f>
        <v>427</v>
      </c>
      <c r="S45" s="23"/>
    </row>
    <row r="46" spans="1:21" x14ac:dyDescent="0.2">
      <c r="B46" t="s">
        <v>393</v>
      </c>
      <c r="F46" s="94">
        <f>F45/D45</f>
        <v>0.23185011709601874</v>
      </c>
      <c r="G46" s="94" t="s">
        <v>394</v>
      </c>
      <c r="H46" s="94">
        <f>H45/D45</f>
        <v>0.40046838407494145</v>
      </c>
      <c r="I46" s="94">
        <f>I45/D45</f>
        <v>0.36768149882903983</v>
      </c>
      <c r="J46" s="94">
        <f>J45/D45</f>
        <v>0.14754098360655737</v>
      </c>
      <c r="K46" s="94" t="s">
        <v>394</v>
      </c>
      <c r="L46" s="94">
        <f>L45/D45</f>
        <v>0.42388758782201408</v>
      </c>
      <c r="M46" s="94">
        <f>M45/D45</f>
        <v>0.42857142857142855</v>
      </c>
      <c r="N46" s="45">
        <f>N45/D45</f>
        <v>0.21779859484777517</v>
      </c>
      <c r="O46" s="94" t="s">
        <v>394</v>
      </c>
      <c r="P46" s="94">
        <f>P45/D45</f>
        <v>0.40046838407494145</v>
      </c>
      <c r="Q46" s="94">
        <f>Q45/D45</f>
        <v>0.38173302107728335</v>
      </c>
      <c r="R46" s="94">
        <f t="shared" ref="R46" si="121">R45/J45</f>
        <v>6.7777777777777777</v>
      </c>
    </row>
    <row r="47" spans="1:21" x14ac:dyDescent="0.2">
      <c r="B47"/>
      <c r="F47" s="94"/>
      <c r="G47" s="94"/>
      <c r="H47" s="94"/>
      <c r="I47" s="94"/>
      <c r="J47" s="94"/>
      <c r="K47" s="94"/>
      <c r="L47" s="94"/>
      <c r="M47" s="94"/>
      <c r="O47" s="94"/>
      <c r="P47" s="94"/>
      <c r="Q47" s="94"/>
    </row>
    <row r="48" spans="1:21" x14ac:dyDescent="0.2">
      <c r="B48" t="s">
        <v>395</v>
      </c>
      <c r="D48" s="1">
        <f>D40+D38+D28</f>
        <v>427</v>
      </c>
      <c r="E48" s="1">
        <f>E40+E38+E28</f>
        <v>2335</v>
      </c>
      <c r="F48" s="1">
        <f t="shared" ref="F48:I48" si="122">F40+F38+F28</f>
        <v>99</v>
      </c>
      <c r="G48" s="1">
        <f t="shared" si="122"/>
        <v>365</v>
      </c>
      <c r="H48" s="1">
        <f t="shared" si="122"/>
        <v>171</v>
      </c>
      <c r="I48" s="1">
        <f t="shared" si="122"/>
        <v>157</v>
      </c>
      <c r="J48" s="1">
        <f t="shared" ref="J48:R48" si="123">J40+J38+J28</f>
        <v>63</v>
      </c>
      <c r="K48" s="1">
        <f t="shared" si="123"/>
        <v>100</v>
      </c>
      <c r="L48" s="1">
        <f t="shared" si="123"/>
        <v>181</v>
      </c>
      <c r="M48" s="1">
        <f t="shared" si="123"/>
        <v>183</v>
      </c>
      <c r="N48" s="1">
        <f t="shared" si="123"/>
        <v>93</v>
      </c>
      <c r="O48" s="1">
        <f t="shared" si="123"/>
        <v>265</v>
      </c>
      <c r="P48" s="1">
        <f t="shared" si="123"/>
        <v>171</v>
      </c>
      <c r="Q48" s="1">
        <f t="shared" si="123"/>
        <v>163</v>
      </c>
      <c r="R48" s="1">
        <f t="shared" si="123"/>
        <v>427</v>
      </c>
    </row>
    <row r="49" spans="2:19" x14ac:dyDescent="0.2">
      <c r="B49"/>
      <c r="D49" s="1">
        <f>D42+D30+D28</f>
        <v>427</v>
      </c>
      <c r="E49" s="1">
        <f>E42+E30+E28</f>
        <v>2335</v>
      </c>
      <c r="F49" s="1">
        <f t="shared" ref="F49:I49" si="124">F42+F30+F28</f>
        <v>99</v>
      </c>
      <c r="G49" s="1">
        <f t="shared" si="124"/>
        <v>365</v>
      </c>
      <c r="H49" s="1">
        <f t="shared" si="124"/>
        <v>171</v>
      </c>
      <c r="I49" s="1">
        <f t="shared" si="124"/>
        <v>157</v>
      </c>
      <c r="J49" s="1">
        <f t="shared" ref="J49:R49" si="125">J42+J30+J28</f>
        <v>63</v>
      </c>
      <c r="K49" s="1">
        <f t="shared" si="125"/>
        <v>100</v>
      </c>
      <c r="L49" s="1">
        <f t="shared" si="125"/>
        <v>181</v>
      </c>
      <c r="M49" s="1">
        <f t="shared" si="125"/>
        <v>183</v>
      </c>
      <c r="N49" s="1">
        <f t="shared" si="125"/>
        <v>93</v>
      </c>
      <c r="O49" s="1">
        <f t="shared" si="125"/>
        <v>265</v>
      </c>
      <c r="P49" s="1">
        <f t="shared" si="125"/>
        <v>171</v>
      </c>
      <c r="Q49" s="1">
        <f t="shared" si="125"/>
        <v>163</v>
      </c>
      <c r="R49" s="1">
        <f t="shared" si="125"/>
        <v>427</v>
      </c>
    </row>
    <row r="50" spans="2:19" x14ac:dyDescent="0.2">
      <c r="B50"/>
      <c r="C50" s="334"/>
      <c r="D50" s="19"/>
      <c r="E50" s="19"/>
      <c r="I50" s="45"/>
      <c r="M50" s="45"/>
      <c r="N50" s="45"/>
      <c r="Q50" s="45"/>
      <c r="R50" s="19"/>
      <c r="S50" s="19"/>
    </row>
    <row r="51" spans="2:19" ht="13.5" customHeight="1" x14ac:dyDescent="0.2">
      <c r="B51" s="380" t="s">
        <v>239</v>
      </c>
      <c r="C51" s="334"/>
      <c r="D51" s="371">
        <f>D45-D14</f>
        <v>0</v>
      </c>
      <c r="E51" s="371">
        <f>E45-E14</f>
        <v>0</v>
      </c>
      <c r="F51" s="371">
        <f t="shared" ref="F51:I51" si="126">F45-F14</f>
        <v>0</v>
      </c>
      <c r="G51" s="371">
        <f t="shared" si="126"/>
        <v>0</v>
      </c>
      <c r="H51" s="371">
        <f t="shared" si="126"/>
        <v>0</v>
      </c>
      <c r="I51" s="371">
        <f t="shared" si="126"/>
        <v>0</v>
      </c>
      <c r="J51" s="371">
        <f t="shared" ref="J51:R52" si="127">J45-J14</f>
        <v>0</v>
      </c>
      <c r="K51" s="371">
        <f t="shared" si="127"/>
        <v>0</v>
      </c>
      <c r="L51" s="371">
        <f t="shared" si="127"/>
        <v>0</v>
      </c>
      <c r="M51" s="371">
        <f t="shared" si="127"/>
        <v>0</v>
      </c>
      <c r="N51" s="371">
        <f>N45-N14</f>
        <v>0</v>
      </c>
      <c r="O51" s="371">
        <f t="shared" ref="O51:Q52" si="128">O45-O14</f>
        <v>0</v>
      </c>
      <c r="P51" s="371">
        <f t="shared" si="128"/>
        <v>0</v>
      </c>
      <c r="Q51" s="371">
        <f t="shared" si="128"/>
        <v>0</v>
      </c>
      <c r="R51" s="371">
        <f t="shared" si="127"/>
        <v>0</v>
      </c>
      <c r="S51" s="371"/>
    </row>
    <row r="52" spans="2:19" ht="13.5" customHeight="1" x14ac:dyDescent="0.2">
      <c r="C52" s="334"/>
      <c r="D52" s="371"/>
      <c r="E52" s="371"/>
      <c r="F52" s="371">
        <f>F46-F15</f>
        <v>0</v>
      </c>
      <c r="G52" s="371"/>
      <c r="H52" s="371">
        <f t="shared" ref="H52:I52" si="129">H46-H15</f>
        <v>0</v>
      </c>
      <c r="I52" s="371">
        <f t="shared" si="129"/>
        <v>0</v>
      </c>
      <c r="J52" s="371">
        <f>J46-J15</f>
        <v>0</v>
      </c>
      <c r="K52" s="371"/>
      <c r="L52" s="371">
        <f t="shared" si="127"/>
        <v>0</v>
      </c>
      <c r="M52" s="371">
        <f t="shared" si="127"/>
        <v>0</v>
      </c>
      <c r="N52" s="371">
        <f>N46-N15</f>
        <v>0</v>
      </c>
      <c r="O52" s="371"/>
      <c r="P52" s="371">
        <f>P46-P15</f>
        <v>0</v>
      </c>
      <c r="Q52" s="371">
        <f t="shared" si="128"/>
        <v>0</v>
      </c>
      <c r="R52" s="371">
        <f t="shared" si="127"/>
        <v>6.7777777777777777</v>
      </c>
      <c r="S52" s="371"/>
    </row>
    <row r="53" spans="2:19" ht="14.25" customHeight="1" x14ac:dyDescent="0.2">
      <c r="C53" s="334"/>
      <c r="D53" s="371"/>
      <c r="E53" s="371"/>
      <c r="F53" s="353"/>
      <c r="G53" s="353"/>
      <c r="H53" s="353"/>
      <c r="I53" s="353"/>
      <c r="J53" s="353"/>
      <c r="K53" s="353"/>
      <c r="L53" s="353"/>
      <c r="M53" s="353"/>
      <c r="N53" s="365"/>
      <c r="O53" s="353"/>
      <c r="P53" s="353"/>
      <c r="Q53" s="353"/>
      <c r="R53" s="371"/>
      <c r="S53" s="371"/>
    </row>
    <row r="54" spans="2:19" x14ac:dyDescent="0.2">
      <c r="C54" s="334"/>
      <c r="D54" s="371">
        <f>D48-D45</f>
        <v>0</v>
      </c>
      <c r="E54" s="371">
        <f>E48-E45</f>
        <v>0</v>
      </c>
      <c r="F54" s="371">
        <f t="shared" ref="F54:I54" si="130">F48-F45</f>
        <v>0</v>
      </c>
      <c r="G54" s="371">
        <f t="shared" si="130"/>
        <v>0</v>
      </c>
      <c r="H54" s="371">
        <f t="shared" si="130"/>
        <v>0</v>
      </c>
      <c r="I54" s="371">
        <f t="shared" si="130"/>
        <v>0</v>
      </c>
      <c r="J54" s="371">
        <f t="shared" ref="J54:R54" si="131">J48-J45</f>
        <v>0</v>
      </c>
      <c r="K54" s="371">
        <f t="shared" si="131"/>
        <v>0</v>
      </c>
      <c r="L54" s="371">
        <f t="shared" si="131"/>
        <v>0</v>
      </c>
      <c r="M54" s="371">
        <f t="shared" si="131"/>
        <v>0</v>
      </c>
      <c r="N54" s="371">
        <f t="shared" si="131"/>
        <v>0</v>
      </c>
      <c r="O54" s="371">
        <f t="shared" si="131"/>
        <v>0</v>
      </c>
      <c r="P54" s="371">
        <f t="shared" si="131"/>
        <v>0</v>
      </c>
      <c r="Q54" s="371">
        <f t="shared" si="131"/>
        <v>0</v>
      </c>
      <c r="R54" s="371">
        <f t="shared" si="131"/>
        <v>0</v>
      </c>
      <c r="S54" s="371"/>
    </row>
    <row r="55" spans="2:19" x14ac:dyDescent="0.2">
      <c r="C55" s="334"/>
      <c r="D55" s="371">
        <f>D49-D45</f>
        <v>0</v>
      </c>
      <c r="E55" s="371">
        <f>E49-E45</f>
        <v>0</v>
      </c>
      <c r="F55" s="371">
        <f t="shared" ref="F55:I55" si="132">F49-F45</f>
        <v>0</v>
      </c>
      <c r="G55" s="371">
        <f t="shared" si="132"/>
        <v>0</v>
      </c>
      <c r="H55" s="371">
        <f t="shared" si="132"/>
        <v>0</v>
      </c>
      <c r="I55" s="371">
        <f t="shared" si="132"/>
        <v>0</v>
      </c>
      <c r="J55" s="371">
        <f t="shared" ref="J55:R55" si="133">J49-J45</f>
        <v>0</v>
      </c>
      <c r="K55" s="371">
        <f t="shared" si="133"/>
        <v>0</v>
      </c>
      <c r="L55" s="371">
        <f t="shared" si="133"/>
        <v>0</v>
      </c>
      <c r="M55" s="371">
        <f t="shared" si="133"/>
        <v>0</v>
      </c>
      <c r="N55" s="371">
        <f t="shared" si="133"/>
        <v>0</v>
      </c>
      <c r="O55" s="371">
        <f t="shared" si="133"/>
        <v>0</v>
      </c>
      <c r="P55" s="371">
        <f t="shared" si="133"/>
        <v>0</v>
      </c>
      <c r="Q55" s="371">
        <f t="shared" si="133"/>
        <v>0</v>
      </c>
      <c r="R55" s="371">
        <f t="shared" si="133"/>
        <v>0</v>
      </c>
      <c r="S55" s="371"/>
    </row>
    <row r="56" spans="2:19" x14ac:dyDescent="0.2">
      <c r="C56" s="334"/>
      <c r="D56" s="19"/>
      <c r="E56" s="19"/>
      <c r="F56" s="19"/>
      <c r="J56" s="19"/>
      <c r="R56" s="19"/>
      <c r="S56" s="19"/>
    </row>
    <row r="57" spans="2:19" x14ac:dyDescent="0.2">
      <c r="C57" s="334"/>
      <c r="D57" s="19"/>
      <c r="E57" s="19"/>
      <c r="R57" s="19"/>
    </row>
    <row r="58" spans="2:19" x14ac:dyDescent="0.2">
      <c r="C58" s="334"/>
      <c r="D58" s="19"/>
      <c r="E58" s="19"/>
      <c r="R58" s="19"/>
    </row>
    <row r="59" spans="2:19" x14ac:dyDescent="0.2">
      <c r="C59" s="334"/>
      <c r="D59" s="19"/>
      <c r="E59" s="19"/>
      <c r="R59" s="19"/>
    </row>
    <row r="60" spans="2:19" x14ac:dyDescent="0.2">
      <c r="C60" s="334"/>
      <c r="D60" s="19"/>
      <c r="E60" s="19"/>
      <c r="R60" s="19"/>
    </row>
    <row r="61" spans="2:19" x14ac:dyDescent="0.2">
      <c r="C61" s="334"/>
      <c r="D61" s="19"/>
      <c r="E61" s="19"/>
      <c r="R61" s="19"/>
    </row>
    <row r="62" spans="2:19" x14ac:dyDescent="0.2">
      <c r="C62" s="334"/>
      <c r="D62" s="19"/>
      <c r="E62" s="19"/>
      <c r="R62" s="19"/>
    </row>
    <row r="63" spans="2:19" x14ac:dyDescent="0.2">
      <c r="C63" s="334"/>
      <c r="D63" s="19"/>
      <c r="E63" s="19"/>
      <c r="R63" s="19"/>
    </row>
    <row r="64" spans="2:19" x14ac:dyDescent="0.2">
      <c r="C64" s="334"/>
      <c r="D64" s="19"/>
      <c r="E64" s="19"/>
      <c r="R64" s="19"/>
    </row>
    <row r="65" spans="3:18" x14ac:dyDescent="0.2">
      <c r="C65" s="334"/>
      <c r="D65" s="19"/>
      <c r="E65" s="19"/>
      <c r="R65" s="19"/>
    </row>
    <row r="66" spans="3:18" x14ac:dyDescent="0.2">
      <c r="C66" s="334"/>
      <c r="D66" s="19"/>
      <c r="E66" s="19"/>
      <c r="R66" s="19"/>
    </row>
    <row r="67" spans="3:18" x14ac:dyDescent="0.2">
      <c r="C67" s="334"/>
      <c r="D67" s="19"/>
      <c r="E67" s="19"/>
      <c r="R67" s="19"/>
    </row>
    <row r="68" spans="3:18" x14ac:dyDescent="0.2">
      <c r="C68" s="334"/>
      <c r="D68" s="19"/>
      <c r="E68" s="19"/>
      <c r="R68" s="19"/>
    </row>
    <row r="69" spans="3:18" x14ac:dyDescent="0.2">
      <c r="C69" s="334"/>
      <c r="D69" s="19"/>
      <c r="E69" s="19"/>
      <c r="R69" s="19"/>
    </row>
    <row r="70" spans="3:18" x14ac:dyDescent="0.2">
      <c r="C70" s="334"/>
      <c r="D70" s="19"/>
      <c r="E70" s="19"/>
      <c r="R70" s="19"/>
    </row>
    <row r="71" spans="3:18" x14ac:dyDescent="0.2">
      <c r="C71" s="334"/>
      <c r="D71" s="19"/>
      <c r="E71" s="19"/>
      <c r="R71" s="19"/>
    </row>
    <row r="72" spans="3:18" x14ac:dyDescent="0.2">
      <c r="C72" s="334"/>
      <c r="D72" s="19"/>
      <c r="E72" s="19"/>
      <c r="R72" s="19"/>
    </row>
    <row r="73" spans="3:18" x14ac:dyDescent="0.2">
      <c r="C73" s="334"/>
      <c r="D73" s="19"/>
      <c r="E73" s="19"/>
      <c r="R73" s="19"/>
    </row>
    <row r="74" spans="3:18" x14ac:dyDescent="0.2">
      <c r="C74" s="334"/>
      <c r="D74" s="19"/>
      <c r="E74" s="19"/>
      <c r="R74" s="19"/>
    </row>
    <row r="75" spans="3:18" x14ac:dyDescent="0.2">
      <c r="C75" s="334"/>
      <c r="D75" s="19"/>
      <c r="E75" s="19"/>
      <c r="R75" s="19"/>
    </row>
    <row r="76" spans="3:18" x14ac:dyDescent="0.2">
      <c r="C76" s="334"/>
      <c r="D76" s="19"/>
      <c r="E76" s="19"/>
      <c r="R76" s="19"/>
    </row>
    <row r="77" spans="3:18" x14ac:dyDescent="0.2">
      <c r="C77" s="334"/>
      <c r="D77" s="19"/>
      <c r="E77" s="19"/>
      <c r="R77" s="19"/>
    </row>
    <row r="78" spans="3:18" x14ac:dyDescent="0.2">
      <c r="C78" s="334"/>
      <c r="D78" s="19"/>
      <c r="E78" s="19"/>
      <c r="R78" s="19"/>
    </row>
    <row r="79" spans="3:18" x14ac:dyDescent="0.2">
      <c r="C79" s="334"/>
      <c r="D79" s="19"/>
      <c r="E79" s="19"/>
      <c r="R79" s="19"/>
    </row>
    <row r="80" spans="3:18" x14ac:dyDescent="0.2">
      <c r="C80" s="334"/>
      <c r="D80" s="19"/>
      <c r="E80" s="19"/>
      <c r="R80" s="19"/>
    </row>
    <row r="81" spans="1:18" x14ac:dyDescent="0.2">
      <c r="A81" s="1"/>
      <c r="B81" s="1"/>
      <c r="C81" s="334"/>
      <c r="D81" s="19"/>
      <c r="E81" s="19"/>
      <c r="R81" s="19"/>
    </row>
    <row r="82" spans="1:18" x14ac:dyDescent="0.2">
      <c r="A82" s="1"/>
      <c r="B82" s="1" t="e">
        <f>SUM(#REF!)</f>
        <v>#REF!</v>
      </c>
      <c r="C82" s="334"/>
      <c r="D82" s="19"/>
      <c r="E82" s="19"/>
      <c r="R82" s="19"/>
    </row>
  </sheetData>
  <mergeCells count="34">
    <mergeCell ref="R10:R13"/>
    <mergeCell ref="B8:C13"/>
    <mergeCell ref="D8:D13"/>
    <mergeCell ref="E8:E13"/>
    <mergeCell ref="J9:M9"/>
    <mergeCell ref="N9:Q9"/>
    <mergeCell ref="F11:F13"/>
    <mergeCell ref="G11:G13"/>
    <mergeCell ref="F8:Q8"/>
    <mergeCell ref="H9:H13"/>
    <mergeCell ref="I9:I13"/>
    <mergeCell ref="J11:J13"/>
    <mergeCell ref="K11:K13"/>
    <mergeCell ref="N11:N13"/>
    <mergeCell ref="M10:M13"/>
    <mergeCell ref="P10:P13"/>
    <mergeCell ref="B28:B43"/>
    <mergeCell ref="C28:C29"/>
    <mergeCell ref="C30:C31"/>
    <mergeCell ref="C32:C33"/>
    <mergeCell ref="C34:C35"/>
    <mergeCell ref="C36:C37"/>
    <mergeCell ref="C38:C39"/>
    <mergeCell ref="C24:C25"/>
    <mergeCell ref="C26:C27"/>
    <mergeCell ref="Q10:Q13"/>
    <mergeCell ref="O11:O13"/>
    <mergeCell ref="L10:L13"/>
    <mergeCell ref="B14:C15"/>
    <mergeCell ref="B16:B27"/>
    <mergeCell ref="C16:C17"/>
    <mergeCell ref="C18:C19"/>
    <mergeCell ref="C20:C21"/>
    <mergeCell ref="C22:C23"/>
  </mergeCells>
  <phoneticPr fontId="2"/>
  <printOptions horizontalCentered="1"/>
  <pageMargins left="0.48" right="0.47244094488188981" top="0.23622047244094491" bottom="0.39370078740157483" header="0.51181102362204722" footer="0.19685039370078741"/>
  <pageSetup paperSize="9" scale="65"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21D9-8D3D-410D-A9CE-645DBF437E54}">
  <sheetPr codeName="Sheet51">
    <tabColor rgb="FF00B0F0"/>
    <pageSetUpPr fitToPage="1"/>
  </sheetPr>
  <dimension ref="A2:V82"/>
  <sheetViews>
    <sheetView tabSelected="1" view="pageBreakPreview" zoomScale="70" zoomScaleNormal="100" zoomScaleSheetLayoutView="70" workbookViewId="0">
      <selection activeCell="C26" sqref="C26:C27"/>
    </sheetView>
  </sheetViews>
  <sheetFormatPr defaultColWidth="9" defaultRowHeight="14.4" x14ac:dyDescent="0.2"/>
  <cols>
    <col min="1" max="1" width="8.6640625" style="19" customWidth="1"/>
    <col min="2" max="2" width="4.6640625" style="19" customWidth="1"/>
    <col min="3" max="3" width="16.88671875" style="26" customWidth="1"/>
    <col min="4" max="4" width="10.33203125" style="1" customWidth="1"/>
    <col min="5" max="5" width="12.33203125" style="1" hidden="1" customWidth="1"/>
    <col min="6" max="6" width="9.33203125" style="1" hidden="1" customWidth="1"/>
    <col min="7" max="18" width="9.33203125" style="1" customWidth="1"/>
    <col min="19" max="19" width="9.33203125" style="1" hidden="1" customWidth="1"/>
    <col min="20" max="20" width="6.44140625" style="1" customWidth="1"/>
    <col min="21" max="22" width="9.33203125" style="1" customWidth="1"/>
    <col min="23" max="33" width="4.6640625" style="1" customWidth="1"/>
    <col min="34" max="16384" width="9" style="1"/>
  </cols>
  <sheetData>
    <row r="2" spans="1:22" x14ac:dyDescent="0.2">
      <c r="B2" s="26" t="s">
        <v>958</v>
      </c>
    </row>
    <row r="3" spans="1:22" x14ac:dyDescent="0.2">
      <c r="B3" s="1"/>
    </row>
    <row r="4" spans="1:22" x14ac:dyDescent="0.2">
      <c r="B4" s="1"/>
      <c r="G4" s="43"/>
      <c r="K4" s="43"/>
      <c r="L4" s="43" t="s">
        <v>382</v>
      </c>
    </row>
    <row r="5" spans="1:22" x14ac:dyDescent="0.2">
      <c r="B5" s="1"/>
      <c r="G5" s="43"/>
      <c r="K5" s="43"/>
      <c r="L5" s="43" t="s">
        <v>323</v>
      </c>
    </row>
    <row r="6" spans="1:22" x14ac:dyDescent="0.2">
      <c r="B6" s="1"/>
    </row>
    <row r="7" spans="1:22" ht="15" thickBot="1" x14ac:dyDescent="0.25">
      <c r="B7" s="1"/>
      <c r="J7" s="2"/>
      <c r="N7" s="2"/>
      <c r="R7" s="2" t="s">
        <v>348</v>
      </c>
    </row>
    <row r="8" spans="1:22" ht="21.75" customHeight="1" thickBot="1" x14ac:dyDescent="0.25">
      <c r="B8" s="1576"/>
      <c r="C8" s="1577"/>
      <c r="D8" s="1600" t="s">
        <v>296</v>
      </c>
      <c r="E8" s="1708" t="s">
        <v>383</v>
      </c>
      <c r="F8" s="1729" t="s">
        <v>385</v>
      </c>
      <c r="G8" s="1714"/>
      <c r="H8" s="1714"/>
      <c r="I8" s="1714"/>
      <c r="J8" s="1714"/>
      <c r="K8" s="1714"/>
      <c r="L8" s="1714"/>
      <c r="M8" s="1714"/>
      <c r="N8" s="1714"/>
      <c r="O8" s="1714"/>
      <c r="P8" s="1714"/>
      <c r="Q8" s="1714"/>
      <c r="R8" s="1715"/>
      <c r="S8" s="252" t="s">
        <v>396</v>
      </c>
    </row>
    <row r="9" spans="1:22" ht="21.75" customHeight="1" x14ac:dyDescent="0.2">
      <c r="B9" s="1578"/>
      <c r="C9" s="1579"/>
      <c r="D9" s="1623"/>
      <c r="E9" s="1728"/>
      <c r="F9" s="1449"/>
      <c r="G9" s="1452"/>
      <c r="H9" s="1452"/>
      <c r="I9" s="1716" t="s">
        <v>386</v>
      </c>
      <c r="J9" s="1733" t="s">
        <v>326</v>
      </c>
      <c r="K9" s="1730" t="s">
        <v>387</v>
      </c>
      <c r="L9" s="1731"/>
      <c r="M9" s="1731"/>
      <c r="N9" s="1731"/>
      <c r="O9" s="1731" t="s">
        <v>388</v>
      </c>
      <c r="P9" s="1731"/>
      <c r="Q9" s="1731"/>
      <c r="R9" s="1732"/>
      <c r="S9" s="1449"/>
    </row>
    <row r="10" spans="1:22" s="26" customFormat="1" ht="15" customHeight="1" x14ac:dyDescent="0.2">
      <c r="A10" s="334"/>
      <c r="B10" s="1578"/>
      <c r="C10" s="1579"/>
      <c r="D10" s="1601"/>
      <c r="E10" s="1709"/>
      <c r="F10" s="1705" t="s">
        <v>296</v>
      </c>
      <c r="G10" s="1453"/>
      <c r="H10" s="1451"/>
      <c r="I10" s="1716"/>
      <c r="J10" s="1733"/>
      <c r="K10" s="1408"/>
      <c r="L10" s="346"/>
      <c r="M10" s="1699" t="s">
        <v>386</v>
      </c>
      <c r="N10" s="1725" t="s">
        <v>326</v>
      </c>
      <c r="O10" s="1408"/>
      <c r="P10" s="346"/>
      <c r="Q10" s="1699" t="s">
        <v>386</v>
      </c>
      <c r="R10" s="1696" t="s">
        <v>326</v>
      </c>
      <c r="S10" s="1705" t="s">
        <v>296</v>
      </c>
    </row>
    <row r="11" spans="1:22" s="26" customFormat="1" ht="15" customHeight="1" x14ac:dyDescent="0.2">
      <c r="A11" s="334"/>
      <c r="B11" s="1578"/>
      <c r="C11" s="1579"/>
      <c r="D11" s="1601"/>
      <c r="E11" s="1709"/>
      <c r="F11" s="1706"/>
      <c r="G11" s="1735" t="s">
        <v>389</v>
      </c>
      <c r="H11" s="1591" t="s">
        <v>390</v>
      </c>
      <c r="I11" s="1716"/>
      <c r="J11" s="1733"/>
      <c r="K11" s="1723" t="s">
        <v>389</v>
      </c>
      <c r="L11" s="1591" t="s">
        <v>390</v>
      </c>
      <c r="M11" s="1739"/>
      <c r="N11" s="1726"/>
      <c r="O11" s="1723" t="s">
        <v>389</v>
      </c>
      <c r="P11" s="1591" t="s">
        <v>390</v>
      </c>
      <c r="Q11" s="1739"/>
      <c r="R11" s="1697"/>
      <c r="S11" s="1737"/>
    </row>
    <row r="12" spans="1:22" s="26" customFormat="1" ht="10.5" customHeight="1" x14ac:dyDescent="0.2">
      <c r="A12" s="334"/>
      <c r="B12" s="1578"/>
      <c r="C12" s="1579"/>
      <c r="D12" s="1601"/>
      <c r="E12" s="1709"/>
      <c r="F12" s="1706"/>
      <c r="G12" s="1735"/>
      <c r="H12" s="1551"/>
      <c r="I12" s="1716"/>
      <c r="J12" s="1733"/>
      <c r="K12" s="1723"/>
      <c r="L12" s="1551"/>
      <c r="M12" s="1739"/>
      <c r="N12" s="1726"/>
      <c r="O12" s="1723"/>
      <c r="P12" s="1551"/>
      <c r="Q12" s="1739"/>
      <c r="R12" s="1697"/>
      <c r="S12" s="1737"/>
    </row>
    <row r="13" spans="1:22" s="26" customFormat="1" ht="37.5" customHeight="1" x14ac:dyDescent="0.2">
      <c r="A13" s="334"/>
      <c r="B13" s="1580"/>
      <c r="C13" s="1581"/>
      <c r="D13" s="1602"/>
      <c r="E13" s="1710"/>
      <c r="F13" s="1707"/>
      <c r="G13" s="1736"/>
      <c r="H13" s="1552"/>
      <c r="I13" s="1717"/>
      <c r="J13" s="1734"/>
      <c r="K13" s="1724"/>
      <c r="L13" s="1552"/>
      <c r="M13" s="1740"/>
      <c r="N13" s="1727"/>
      <c r="O13" s="1724"/>
      <c r="P13" s="1552"/>
      <c r="Q13" s="1740"/>
      <c r="R13" s="1698"/>
      <c r="S13" s="1738"/>
      <c r="U13" s="102" t="s">
        <v>397</v>
      </c>
    </row>
    <row r="14" spans="1:22" ht="25.2" customHeight="1" x14ac:dyDescent="0.2">
      <c r="A14" s="1"/>
      <c r="B14" s="1500" t="s">
        <v>273</v>
      </c>
      <c r="C14" s="1702"/>
      <c r="D14" s="756">
        <v>427</v>
      </c>
      <c r="E14" s="1196">
        <f>E16+E18+E20+E22+E24+E26</f>
        <v>2335</v>
      </c>
      <c r="F14" s="530">
        <f>D14</f>
        <v>427</v>
      </c>
      <c r="G14" s="35">
        <f t="shared" ref="G14:I14" si="0">G16+G18+G20+G22+G24+G26</f>
        <v>32</v>
      </c>
      <c r="H14" s="18">
        <f t="shared" si="0"/>
        <v>37</v>
      </c>
      <c r="I14" s="9">
        <f t="shared" si="0"/>
        <v>181</v>
      </c>
      <c r="J14" s="140">
        <f>J16+J18+J20+J22+J24+J26</f>
        <v>214</v>
      </c>
      <c r="K14" s="11">
        <f t="shared" ref="K14:R14" si="1">K16+K18+K20+K22+K24+K26</f>
        <v>23</v>
      </c>
      <c r="L14" s="18">
        <f t="shared" si="1"/>
        <v>15</v>
      </c>
      <c r="M14" s="9">
        <f t="shared" si="1"/>
        <v>188</v>
      </c>
      <c r="N14" s="11">
        <f t="shared" si="1"/>
        <v>216</v>
      </c>
      <c r="O14" s="11">
        <f t="shared" si="1"/>
        <v>31</v>
      </c>
      <c r="P14" s="18">
        <f t="shared" si="1"/>
        <v>22</v>
      </c>
      <c r="Q14" s="9">
        <f t="shared" si="1"/>
        <v>181</v>
      </c>
      <c r="R14" s="561">
        <f t="shared" si="1"/>
        <v>215</v>
      </c>
      <c r="S14" s="530">
        <f>D14</f>
        <v>427</v>
      </c>
      <c r="U14" s="1">
        <f t="shared" ref="U14:U43" si="2">K14+M14+N14</f>
        <v>427</v>
      </c>
      <c r="V14" s="367">
        <f>U14-F14</f>
        <v>0</v>
      </c>
    </row>
    <row r="15" spans="1:22" ht="25.2" customHeight="1" thickBot="1" x14ac:dyDescent="0.25">
      <c r="A15" s="1"/>
      <c r="B15" s="1695"/>
      <c r="C15" s="1703"/>
      <c r="D15" s="499"/>
      <c r="E15" s="1185"/>
      <c r="F15" s="652"/>
      <c r="G15" s="650">
        <f>G14/D14</f>
        <v>7.4941451990632318E-2</v>
      </c>
      <c r="H15" s="602"/>
      <c r="I15" s="483">
        <f>I14/D14</f>
        <v>0.42388758782201408</v>
      </c>
      <c r="J15" s="484">
        <f>J14/D14</f>
        <v>0.50117096018735363</v>
      </c>
      <c r="K15" s="1409">
        <f>K14/F14</f>
        <v>5.3864168618266976E-2</v>
      </c>
      <c r="L15" s="602"/>
      <c r="M15" s="483">
        <f>M14/F14</f>
        <v>0.44028103044496486</v>
      </c>
      <c r="N15" s="1416">
        <f>N14/F14</f>
        <v>0.50585480093676816</v>
      </c>
      <c r="O15" s="1409">
        <f>O14/F14</f>
        <v>7.2599531615925056E-2</v>
      </c>
      <c r="P15" s="602"/>
      <c r="Q15" s="483">
        <f>Q14/F14</f>
        <v>0.42388758782201408</v>
      </c>
      <c r="R15" s="651">
        <f>R14/F14</f>
        <v>0.50351288056206089</v>
      </c>
      <c r="S15" s="652"/>
      <c r="U15" s="45">
        <f t="shared" si="2"/>
        <v>1</v>
      </c>
      <c r="V15" s="367">
        <f>1-U15</f>
        <v>0</v>
      </c>
    </row>
    <row r="16" spans="1:22" ht="25.2" customHeight="1" thickTop="1" thickBot="1" x14ac:dyDescent="0.25">
      <c r="A16" s="1"/>
      <c r="B16" s="1503" t="s">
        <v>274</v>
      </c>
      <c r="C16" s="1609" t="s">
        <v>275</v>
      </c>
      <c r="D16" s="487">
        <v>49</v>
      </c>
      <c r="E16" s="1186">
        <v>9</v>
      </c>
      <c r="F16" s="1358">
        <f t="shared" ref="F16:F39" si="3">D16</f>
        <v>49</v>
      </c>
      <c r="G16" s="1092">
        <v>0</v>
      </c>
      <c r="H16" s="1093">
        <f>L16+P16</f>
        <v>0</v>
      </c>
      <c r="I16" s="1092">
        <v>11</v>
      </c>
      <c r="J16" s="1454">
        <f>D16-G16-I16</f>
        <v>38</v>
      </c>
      <c r="K16" s="1418">
        <v>0</v>
      </c>
      <c r="L16" s="1093">
        <v>0</v>
      </c>
      <c r="M16" s="1092">
        <v>11</v>
      </c>
      <c r="N16" s="1418">
        <f>F16-K16-M16</f>
        <v>38</v>
      </c>
      <c r="O16" s="1418">
        <v>0</v>
      </c>
      <c r="P16" s="1093">
        <v>0</v>
      </c>
      <c r="Q16" s="1092">
        <v>11</v>
      </c>
      <c r="R16" s="1094">
        <f>F16-O16-Q16</f>
        <v>38</v>
      </c>
      <c r="S16" s="1411">
        <f t="shared" ref="S16:S39" si="4">D16</f>
        <v>49</v>
      </c>
      <c r="U16" s="1">
        <f t="shared" si="2"/>
        <v>49</v>
      </c>
      <c r="V16" s="367">
        <f>U16-F16</f>
        <v>0</v>
      </c>
    </row>
    <row r="17" spans="1:22" ht="25.2" customHeight="1" thickTop="1" thickBot="1" x14ac:dyDescent="0.25">
      <c r="A17" s="1"/>
      <c r="B17" s="1704"/>
      <c r="C17" s="1695"/>
      <c r="D17" s="500"/>
      <c r="E17" s="1187"/>
      <c r="F17" s="1358">
        <f t="shared" si="3"/>
        <v>0</v>
      </c>
      <c r="G17" s="545">
        <f>G16/D16</f>
        <v>0</v>
      </c>
      <c r="H17" s="287"/>
      <c r="I17" s="545">
        <f>I16/D16</f>
        <v>0.22448979591836735</v>
      </c>
      <c r="J17" s="502">
        <f>J16/D16</f>
        <v>0.77551020408163263</v>
      </c>
      <c r="K17" s="547">
        <f>K16/F16</f>
        <v>0</v>
      </c>
      <c r="L17" s="648"/>
      <c r="M17" s="545">
        <f>M16/F16</f>
        <v>0.22448979591836735</v>
      </c>
      <c r="N17" s="547">
        <f>N16/F16</f>
        <v>0.77551020408163263</v>
      </c>
      <c r="O17" s="547">
        <f>O16/F16</f>
        <v>0</v>
      </c>
      <c r="P17" s="648"/>
      <c r="Q17" s="545">
        <f>Q16/F16</f>
        <v>0.22448979591836735</v>
      </c>
      <c r="R17" s="548">
        <f>R16/F16</f>
        <v>0.77551020408163263</v>
      </c>
      <c r="S17" s="1411">
        <f t="shared" si="4"/>
        <v>0</v>
      </c>
      <c r="U17" s="45">
        <f t="shared" si="2"/>
        <v>1</v>
      </c>
      <c r="V17" s="367">
        <f>1-U17</f>
        <v>0</v>
      </c>
    </row>
    <row r="18" spans="1:22" ht="25.2" customHeight="1" thickTop="1" thickBot="1" x14ac:dyDescent="0.25">
      <c r="A18" s="1"/>
      <c r="B18" s="1704"/>
      <c r="C18" s="1507" t="s">
        <v>276</v>
      </c>
      <c r="D18" s="480">
        <v>87</v>
      </c>
      <c r="E18" s="1188">
        <v>436</v>
      </c>
      <c r="F18" s="1358">
        <f t="shared" si="3"/>
        <v>87</v>
      </c>
      <c r="G18" s="9">
        <v>11</v>
      </c>
      <c r="H18" s="1458">
        <f t="shared" ref="H18" si="5">L18+P18</f>
        <v>20</v>
      </c>
      <c r="I18" s="9">
        <v>36</v>
      </c>
      <c r="J18" s="141">
        <f>D18-G18-I18</f>
        <v>40</v>
      </c>
      <c r="K18" s="4">
        <v>7</v>
      </c>
      <c r="L18" s="8">
        <v>13</v>
      </c>
      <c r="M18" s="9">
        <v>39</v>
      </c>
      <c r="N18" s="4">
        <f>F18-K18-M18</f>
        <v>41</v>
      </c>
      <c r="O18" s="4">
        <v>11</v>
      </c>
      <c r="P18" s="8">
        <v>7</v>
      </c>
      <c r="Q18" s="9">
        <v>36</v>
      </c>
      <c r="R18" s="348">
        <f>F18-O18-Q18</f>
        <v>40</v>
      </c>
      <c r="S18" s="1411">
        <f t="shared" si="4"/>
        <v>87</v>
      </c>
      <c r="U18" s="1">
        <f t="shared" si="2"/>
        <v>87</v>
      </c>
      <c r="V18" s="367">
        <f>U18-F18</f>
        <v>0</v>
      </c>
    </row>
    <row r="19" spans="1:22" ht="25.2" customHeight="1" thickTop="1" thickBot="1" x14ac:dyDescent="0.25">
      <c r="A19" s="1"/>
      <c r="B19" s="1704"/>
      <c r="C19" s="1509"/>
      <c r="D19" s="503"/>
      <c r="E19" s="1187"/>
      <c r="F19" s="1358">
        <f t="shared" si="3"/>
        <v>0</v>
      </c>
      <c r="G19" s="545">
        <f>G18/D18</f>
        <v>0.12643678160919541</v>
      </c>
      <c r="H19" s="287"/>
      <c r="I19" s="545">
        <f>I18/D18</f>
        <v>0.41379310344827586</v>
      </c>
      <c r="J19" s="502">
        <f>J18/D18</f>
        <v>0.45977011494252873</v>
      </c>
      <c r="K19" s="547">
        <f>K18/F18</f>
        <v>8.0459770114942528E-2</v>
      </c>
      <c r="L19" s="648"/>
      <c r="M19" s="545">
        <f>M18/F18</f>
        <v>0.44827586206896552</v>
      </c>
      <c r="N19" s="547">
        <f>N18/F18</f>
        <v>0.47126436781609193</v>
      </c>
      <c r="O19" s="547">
        <f>O18/F18</f>
        <v>0.12643678160919541</v>
      </c>
      <c r="P19" s="648"/>
      <c r="Q19" s="545">
        <f>Q18/F18</f>
        <v>0.41379310344827586</v>
      </c>
      <c r="R19" s="548">
        <f>R18/F18</f>
        <v>0.45977011494252873</v>
      </c>
      <c r="S19" s="1411">
        <f t="shared" si="4"/>
        <v>0</v>
      </c>
      <c r="U19" s="45">
        <f t="shared" si="2"/>
        <v>1</v>
      </c>
      <c r="V19" s="367">
        <f>1-U19</f>
        <v>0</v>
      </c>
    </row>
    <row r="20" spans="1:22" ht="25.2" customHeight="1" thickTop="1" thickBot="1" x14ac:dyDescent="0.25">
      <c r="A20" s="1"/>
      <c r="B20" s="1704"/>
      <c r="C20" s="1507" t="s">
        <v>277</v>
      </c>
      <c r="D20" s="480">
        <v>25</v>
      </c>
      <c r="E20" s="1188">
        <v>113</v>
      </c>
      <c r="F20" s="1358">
        <f t="shared" si="3"/>
        <v>25</v>
      </c>
      <c r="G20" s="9">
        <v>1</v>
      </c>
      <c r="H20" s="1458">
        <f t="shared" ref="H20" si="6">L20+P20</f>
        <v>0</v>
      </c>
      <c r="I20" s="9">
        <v>9</v>
      </c>
      <c r="J20" s="141">
        <f t="shared" ref="J20" si="7">D20-G20-I20</f>
        <v>15</v>
      </c>
      <c r="K20" s="1410">
        <v>1</v>
      </c>
      <c r="L20" s="1091">
        <v>0</v>
      </c>
      <c r="M20" s="1090">
        <v>9</v>
      </c>
      <c r="N20" s="1410">
        <f>F20-K20-M20</f>
        <v>15</v>
      </c>
      <c r="O20" s="4">
        <v>1</v>
      </c>
      <c r="P20" s="1091">
        <v>0</v>
      </c>
      <c r="Q20" s="9">
        <v>9</v>
      </c>
      <c r="R20" s="348">
        <f t="shared" ref="R20" si="8">F20-O20-Q20</f>
        <v>15</v>
      </c>
      <c r="S20" s="1411">
        <f t="shared" si="4"/>
        <v>25</v>
      </c>
      <c r="U20" s="1">
        <f t="shared" si="2"/>
        <v>25</v>
      </c>
      <c r="V20" s="367">
        <f>U20-F20</f>
        <v>0</v>
      </c>
    </row>
    <row r="21" spans="1:22" ht="25.2" customHeight="1" thickTop="1" thickBot="1" x14ac:dyDescent="0.25">
      <c r="A21" s="1"/>
      <c r="B21" s="1704"/>
      <c r="C21" s="1509"/>
      <c r="D21" s="503"/>
      <c r="E21" s="1187"/>
      <c r="F21" s="1358">
        <f t="shared" si="3"/>
        <v>0</v>
      </c>
      <c r="G21" s="545">
        <f t="shared" ref="G21" si="9">G20/D20</f>
        <v>0.04</v>
      </c>
      <c r="H21" s="648"/>
      <c r="I21" s="545">
        <f t="shared" ref="I21" si="10">I20/D20</f>
        <v>0.36</v>
      </c>
      <c r="J21" s="502">
        <f t="shared" ref="J21" si="11">J20/D20</f>
        <v>0.6</v>
      </c>
      <c r="K21" s="547">
        <f>K20/F20</f>
        <v>0.04</v>
      </c>
      <c r="L21" s="648"/>
      <c r="M21" s="545">
        <f>M20/F20</f>
        <v>0.36</v>
      </c>
      <c r="N21" s="547">
        <f>N20/F20</f>
        <v>0.6</v>
      </c>
      <c r="O21" s="547">
        <f t="shared" ref="O21" si="12">O20/F20</f>
        <v>0.04</v>
      </c>
      <c r="P21" s="648"/>
      <c r="Q21" s="545">
        <f t="shared" ref="Q21" si="13">Q20/F20</f>
        <v>0.36</v>
      </c>
      <c r="R21" s="548">
        <f t="shared" ref="R21" si="14">R20/F20</f>
        <v>0.6</v>
      </c>
      <c r="S21" s="1411">
        <f t="shared" si="4"/>
        <v>0</v>
      </c>
      <c r="U21" s="45">
        <f t="shared" si="2"/>
        <v>1</v>
      </c>
      <c r="V21" s="367">
        <f>1-U21</f>
        <v>0</v>
      </c>
    </row>
    <row r="22" spans="1:22" ht="25.2" customHeight="1" thickTop="1" thickBot="1" x14ac:dyDescent="0.25">
      <c r="A22" s="1"/>
      <c r="B22" s="1704"/>
      <c r="C22" s="1508" t="s">
        <v>278</v>
      </c>
      <c r="D22" s="480">
        <v>82</v>
      </c>
      <c r="E22" s="1188">
        <v>407</v>
      </c>
      <c r="F22" s="1358">
        <f t="shared" si="3"/>
        <v>82</v>
      </c>
      <c r="G22" s="9">
        <v>2</v>
      </c>
      <c r="H22" s="1458">
        <f t="shared" ref="H22" si="15">L22+P22</f>
        <v>2</v>
      </c>
      <c r="I22" s="9">
        <v>38</v>
      </c>
      <c r="J22" s="141">
        <f t="shared" ref="J22" si="16">D22-G22-I22</f>
        <v>42</v>
      </c>
      <c r="K22" s="1410">
        <v>1</v>
      </c>
      <c r="L22" s="1091">
        <v>0</v>
      </c>
      <c r="M22" s="1090">
        <v>39</v>
      </c>
      <c r="N22" s="1410">
        <f>F22-K22-M22</f>
        <v>42</v>
      </c>
      <c r="O22" s="4">
        <v>2</v>
      </c>
      <c r="P22" s="1091">
        <v>2</v>
      </c>
      <c r="Q22" s="9">
        <v>38</v>
      </c>
      <c r="R22" s="348">
        <f t="shared" ref="R22" si="17">F22-O22-Q22</f>
        <v>42</v>
      </c>
      <c r="S22" s="1411">
        <f t="shared" si="4"/>
        <v>82</v>
      </c>
      <c r="U22" s="1">
        <f t="shared" si="2"/>
        <v>82</v>
      </c>
      <c r="V22" s="367">
        <f>U22-F22</f>
        <v>0</v>
      </c>
    </row>
    <row r="23" spans="1:22" ht="25.2" customHeight="1" thickTop="1" thickBot="1" x14ac:dyDescent="0.25">
      <c r="A23" s="1"/>
      <c r="B23" s="1704"/>
      <c r="C23" s="1695"/>
      <c r="D23" s="503"/>
      <c r="E23" s="1187"/>
      <c r="F23" s="1358">
        <f t="shared" si="3"/>
        <v>0</v>
      </c>
      <c r="G23" s="545">
        <f t="shared" ref="G23" si="18">G22/D22</f>
        <v>2.4390243902439025E-2</v>
      </c>
      <c r="H23" s="648"/>
      <c r="I23" s="545">
        <f t="shared" ref="I23" si="19">I22/D22</f>
        <v>0.46341463414634149</v>
      </c>
      <c r="J23" s="502">
        <f t="shared" ref="J23" si="20">J22/D22</f>
        <v>0.51219512195121952</v>
      </c>
      <c r="K23" s="547">
        <f>K22/F22</f>
        <v>1.2195121951219513E-2</v>
      </c>
      <c r="L23" s="648"/>
      <c r="M23" s="545">
        <f>M22/F22</f>
        <v>0.47560975609756095</v>
      </c>
      <c r="N23" s="547">
        <f>N22/F22</f>
        <v>0.51219512195121952</v>
      </c>
      <c r="O23" s="547">
        <f t="shared" ref="O23" si="21">O22/F22</f>
        <v>2.4390243902439025E-2</v>
      </c>
      <c r="P23" s="648"/>
      <c r="Q23" s="545">
        <f t="shared" ref="Q23" si="22">Q22/F22</f>
        <v>0.46341463414634149</v>
      </c>
      <c r="R23" s="548">
        <f t="shared" ref="R23" si="23">R22/F22</f>
        <v>0.51219512195121952</v>
      </c>
      <c r="S23" s="1411">
        <f t="shared" si="4"/>
        <v>0</v>
      </c>
      <c r="U23" s="45">
        <f t="shared" si="2"/>
        <v>1</v>
      </c>
      <c r="V23" s="367">
        <f>1-U23</f>
        <v>0</v>
      </c>
    </row>
    <row r="24" spans="1:22" ht="25.2" customHeight="1" thickTop="1" thickBot="1" x14ac:dyDescent="0.25">
      <c r="A24" s="1"/>
      <c r="B24" s="1704"/>
      <c r="C24" s="1507" t="s">
        <v>279</v>
      </c>
      <c r="D24" s="480">
        <v>8</v>
      </c>
      <c r="E24" s="1188">
        <v>72</v>
      </c>
      <c r="F24" s="1358">
        <f t="shared" si="3"/>
        <v>8</v>
      </c>
      <c r="G24" s="9">
        <v>0</v>
      </c>
      <c r="H24" s="1458">
        <f t="shared" ref="H24" si="24">L24+P24</f>
        <v>0</v>
      </c>
      <c r="I24" s="9">
        <v>1</v>
      </c>
      <c r="J24" s="141">
        <f t="shared" ref="J24" si="25">D24-G24-I24</f>
        <v>7</v>
      </c>
      <c r="K24" s="1410">
        <v>0</v>
      </c>
      <c r="L24" s="1091">
        <v>0</v>
      </c>
      <c r="M24" s="1090">
        <v>1</v>
      </c>
      <c r="N24" s="1410">
        <f>F24-K24-M24</f>
        <v>7</v>
      </c>
      <c r="O24" s="4">
        <v>0</v>
      </c>
      <c r="P24" s="1091">
        <v>0</v>
      </c>
      <c r="Q24" s="9">
        <v>1</v>
      </c>
      <c r="R24" s="348">
        <f>F24-O24-Q24</f>
        <v>7</v>
      </c>
      <c r="S24" s="1411">
        <f t="shared" si="4"/>
        <v>8</v>
      </c>
      <c r="U24" s="1">
        <f t="shared" si="2"/>
        <v>8</v>
      </c>
      <c r="V24" s="367">
        <f>U24-F24</f>
        <v>0</v>
      </c>
    </row>
    <row r="25" spans="1:22" ht="25.2" customHeight="1" thickTop="1" thickBot="1" x14ac:dyDescent="0.25">
      <c r="A25" s="1"/>
      <c r="B25" s="1704"/>
      <c r="C25" s="1695"/>
      <c r="D25" s="503"/>
      <c r="E25" s="1187"/>
      <c r="F25" s="1358">
        <f t="shared" si="3"/>
        <v>0</v>
      </c>
      <c r="G25" s="545">
        <f t="shared" ref="G25" si="26">G24/D24</f>
        <v>0</v>
      </c>
      <c r="H25" s="159"/>
      <c r="I25" s="545">
        <f t="shared" ref="I25" si="27">I24/D24</f>
        <v>0.125</v>
      </c>
      <c r="J25" s="502">
        <f>J24/D24</f>
        <v>0.875</v>
      </c>
      <c r="K25" s="547">
        <f>K24/F24</f>
        <v>0</v>
      </c>
      <c r="L25" s="648"/>
      <c r="M25" s="545">
        <f>M24/F24</f>
        <v>0.125</v>
      </c>
      <c r="N25" s="547">
        <f>N24/F24</f>
        <v>0.875</v>
      </c>
      <c r="O25" s="547">
        <f t="shared" ref="O25" si="28">O24/F24</f>
        <v>0</v>
      </c>
      <c r="P25" s="648"/>
      <c r="Q25" s="545">
        <f t="shared" ref="Q25" si="29">Q24/F24</f>
        <v>0.125</v>
      </c>
      <c r="R25" s="548">
        <f t="shared" ref="R25" si="30">R24/F24</f>
        <v>0.875</v>
      </c>
      <c r="S25" s="1411">
        <f t="shared" si="4"/>
        <v>0</v>
      </c>
      <c r="U25" s="45">
        <f t="shared" si="2"/>
        <v>1</v>
      </c>
      <c r="V25" s="367">
        <f>1-U25</f>
        <v>0</v>
      </c>
    </row>
    <row r="26" spans="1:22" ht="25.2" customHeight="1" thickTop="1" thickBot="1" x14ac:dyDescent="0.25">
      <c r="A26" s="1"/>
      <c r="B26" s="1704"/>
      <c r="C26" s="1507" t="s">
        <v>280</v>
      </c>
      <c r="D26" s="480">
        <v>176</v>
      </c>
      <c r="E26" s="1192">
        <v>1298</v>
      </c>
      <c r="F26" s="1358">
        <f t="shared" si="3"/>
        <v>176</v>
      </c>
      <c r="G26" s="9">
        <v>18</v>
      </c>
      <c r="H26" s="1457">
        <f t="shared" ref="H26" si="31">L26+P26</f>
        <v>15</v>
      </c>
      <c r="I26" s="9">
        <v>86</v>
      </c>
      <c r="J26" s="141">
        <f t="shared" ref="J26" si="32">D26-G26-I26</f>
        <v>72</v>
      </c>
      <c r="K26" s="1410">
        <v>14</v>
      </c>
      <c r="L26" s="1091">
        <v>2</v>
      </c>
      <c r="M26" s="1090">
        <v>89</v>
      </c>
      <c r="N26" s="1410">
        <f>F26-K26-M26</f>
        <v>73</v>
      </c>
      <c r="O26" s="4">
        <v>17</v>
      </c>
      <c r="P26" s="1091">
        <v>13</v>
      </c>
      <c r="Q26" s="9">
        <v>86</v>
      </c>
      <c r="R26" s="348">
        <f>F26-O26-Q26</f>
        <v>73</v>
      </c>
      <c r="S26" s="1411">
        <f t="shared" si="4"/>
        <v>176</v>
      </c>
      <c r="U26" s="1">
        <f t="shared" si="2"/>
        <v>176</v>
      </c>
      <c r="V26" s="367">
        <f>U26-F26</f>
        <v>0</v>
      </c>
    </row>
    <row r="27" spans="1:22" ht="25.2" customHeight="1" thickTop="1" thickBot="1" x14ac:dyDescent="0.25">
      <c r="A27" s="1"/>
      <c r="B27" s="1704"/>
      <c r="C27" s="1695"/>
      <c r="D27" s="500"/>
      <c r="E27" s="1187"/>
      <c r="F27" s="1358">
        <f t="shared" si="3"/>
        <v>0</v>
      </c>
      <c r="G27" s="563">
        <f t="shared" ref="G27" si="33">G26/D26</f>
        <v>0.10227272727272728</v>
      </c>
      <c r="H27" s="165"/>
      <c r="I27" s="563">
        <f t="shared" ref="I27" si="34">I26/D26</f>
        <v>0.48863636363636365</v>
      </c>
      <c r="J27" s="1184">
        <f t="shared" ref="J27" si="35">J26/D26</f>
        <v>0.40909090909090912</v>
      </c>
      <c r="K27" s="547">
        <f>K26/F26</f>
        <v>7.9545454545454544E-2</v>
      </c>
      <c r="L27" s="648"/>
      <c r="M27" s="545">
        <f>M26/F26</f>
        <v>0.50568181818181823</v>
      </c>
      <c r="N27" s="547">
        <f>N26/F26</f>
        <v>0.41477272727272729</v>
      </c>
      <c r="O27" s="565">
        <f>O26/F26</f>
        <v>9.6590909090909088E-2</v>
      </c>
      <c r="P27" s="648"/>
      <c r="Q27" s="563">
        <f>Q26/F26</f>
        <v>0.48863636363636365</v>
      </c>
      <c r="R27" s="1184">
        <f t="shared" ref="R27" si="36">R26/F26</f>
        <v>0.41477272727272729</v>
      </c>
      <c r="S27" s="1411">
        <f t="shared" si="4"/>
        <v>0</v>
      </c>
      <c r="U27" s="45">
        <f t="shared" si="2"/>
        <v>1</v>
      </c>
      <c r="V27" s="367">
        <f>1-U27</f>
        <v>0</v>
      </c>
    </row>
    <row r="28" spans="1:22" ht="25.2" customHeight="1" thickTop="1" thickBot="1" x14ac:dyDescent="0.25">
      <c r="A28" s="1"/>
      <c r="B28" s="1503" t="s">
        <v>281</v>
      </c>
      <c r="C28" s="1609" t="s">
        <v>282</v>
      </c>
      <c r="D28" s="487">
        <v>106</v>
      </c>
      <c r="E28" s="1186">
        <v>76</v>
      </c>
      <c r="F28" s="1358">
        <f t="shared" si="3"/>
        <v>106</v>
      </c>
      <c r="G28" s="35">
        <v>1</v>
      </c>
      <c r="H28" s="18">
        <f>L28+P28</f>
        <v>2</v>
      </c>
      <c r="I28" s="35">
        <v>33</v>
      </c>
      <c r="J28" s="140">
        <f t="shared" ref="J28" si="37">D28-G28-I28</f>
        <v>72</v>
      </c>
      <c r="K28" s="1418">
        <v>0</v>
      </c>
      <c r="L28" s="1093">
        <v>0</v>
      </c>
      <c r="M28" s="1092">
        <v>32</v>
      </c>
      <c r="N28" s="1418">
        <f>F28-K28-M28</f>
        <v>74</v>
      </c>
      <c r="O28" s="11">
        <v>1</v>
      </c>
      <c r="P28" s="1093">
        <v>2</v>
      </c>
      <c r="Q28" s="35">
        <v>33</v>
      </c>
      <c r="R28" s="561">
        <f t="shared" ref="R28" si="38">F28-O28-Q28</f>
        <v>72</v>
      </c>
      <c r="S28" s="1411">
        <f t="shared" si="4"/>
        <v>106</v>
      </c>
      <c r="U28" s="1">
        <f t="shared" si="2"/>
        <v>106</v>
      </c>
      <c r="V28" s="367">
        <f>U28-F28</f>
        <v>0</v>
      </c>
    </row>
    <row r="29" spans="1:22" ht="25.2" customHeight="1" thickTop="1" thickBot="1" x14ac:dyDescent="0.25">
      <c r="A29" s="1"/>
      <c r="B29" s="1704"/>
      <c r="C29" s="1509"/>
      <c r="D29" s="503"/>
      <c r="E29" s="1191"/>
      <c r="F29" s="1358">
        <f t="shared" si="3"/>
        <v>0</v>
      </c>
      <c r="G29" s="545">
        <f t="shared" ref="G29" si="39">G28/D28</f>
        <v>9.433962264150943E-3</v>
      </c>
      <c r="H29" s="648"/>
      <c r="I29" s="545">
        <f t="shared" ref="I29" si="40">I28/D28</f>
        <v>0.31132075471698112</v>
      </c>
      <c r="J29" s="502">
        <f t="shared" ref="J29" si="41">J28/D28</f>
        <v>0.67924528301886788</v>
      </c>
      <c r="K29" s="1419">
        <f>K28/F28</f>
        <v>0</v>
      </c>
      <c r="L29" s="648"/>
      <c r="M29" s="287">
        <f>M28/F28</f>
        <v>0.30188679245283018</v>
      </c>
      <c r="N29" s="1419">
        <f>N28/F28</f>
        <v>0.69811320754716977</v>
      </c>
      <c r="O29" s="547">
        <f t="shared" ref="O29" si="42">O28/F28</f>
        <v>9.433962264150943E-3</v>
      </c>
      <c r="P29" s="648"/>
      <c r="Q29" s="545">
        <f t="shared" ref="Q29" si="43">Q28/F28</f>
        <v>0.31132075471698112</v>
      </c>
      <c r="R29" s="548">
        <f t="shared" ref="R29" si="44">R28/F28</f>
        <v>0.67924528301886788</v>
      </c>
      <c r="S29" s="1411">
        <f t="shared" si="4"/>
        <v>0</v>
      </c>
      <c r="U29" s="45">
        <f t="shared" si="2"/>
        <v>1</v>
      </c>
      <c r="V29" s="367">
        <f>1-U29</f>
        <v>0</v>
      </c>
    </row>
    <row r="30" spans="1:22" ht="25.2" customHeight="1" thickTop="1" thickBot="1" x14ac:dyDescent="0.25">
      <c r="A30" s="1"/>
      <c r="B30" s="1704"/>
      <c r="C30" s="1507" t="s">
        <v>283</v>
      </c>
      <c r="D30" s="491">
        <v>171</v>
      </c>
      <c r="E30" s="1189">
        <v>232</v>
      </c>
      <c r="F30" s="1358">
        <f t="shared" si="3"/>
        <v>171</v>
      </c>
      <c r="G30" s="9">
        <v>8</v>
      </c>
      <c r="H30" s="8">
        <f>L30+P30</f>
        <v>3</v>
      </c>
      <c r="I30" s="9">
        <v>67</v>
      </c>
      <c r="J30" s="141">
        <f t="shared" ref="J30" si="45">D30-G30-I30</f>
        <v>96</v>
      </c>
      <c r="K30" s="1410">
        <v>7</v>
      </c>
      <c r="L30" s="1091">
        <v>1</v>
      </c>
      <c r="M30" s="1090">
        <v>68</v>
      </c>
      <c r="N30" s="1410">
        <f>F30-K30-M30</f>
        <v>96</v>
      </c>
      <c r="O30" s="4">
        <v>7</v>
      </c>
      <c r="P30" s="1091">
        <v>2</v>
      </c>
      <c r="Q30" s="9">
        <v>67</v>
      </c>
      <c r="R30" s="348">
        <f t="shared" ref="R30" si="46">F30-O30-Q30</f>
        <v>97</v>
      </c>
      <c r="S30" s="1411">
        <f t="shared" si="4"/>
        <v>171</v>
      </c>
      <c r="U30" s="1">
        <f t="shared" si="2"/>
        <v>171</v>
      </c>
      <c r="V30" s="367">
        <f>U30-F30</f>
        <v>0</v>
      </c>
    </row>
    <row r="31" spans="1:22" ht="25.2" customHeight="1" thickTop="1" thickBot="1" x14ac:dyDescent="0.25">
      <c r="A31" s="1"/>
      <c r="B31" s="1704"/>
      <c r="C31" s="1509"/>
      <c r="D31" s="503"/>
      <c r="E31" s="1191"/>
      <c r="F31" s="1358">
        <f t="shared" si="3"/>
        <v>0</v>
      </c>
      <c r="G31" s="545">
        <f t="shared" ref="G31" si="47">G30/D30</f>
        <v>4.6783625730994149E-2</v>
      </c>
      <c r="H31" s="648"/>
      <c r="I31" s="545">
        <f t="shared" ref="I31" si="48">I30/D30</f>
        <v>0.391812865497076</v>
      </c>
      <c r="J31" s="502">
        <f t="shared" ref="J31" si="49">J30/D30</f>
        <v>0.56140350877192979</v>
      </c>
      <c r="K31" s="547">
        <f>K30/F30</f>
        <v>4.0935672514619881E-2</v>
      </c>
      <c r="L31" s="648"/>
      <c r="M31" s="545">
        <f>M30/F30</f>
        <v>0.39766081871345027</v>
      </c>
      <c r="N31" s="547">
        <f>N30/F30</f>
        <v>0.56140350877192979</v>
      </c>
      <c r="O31" s="547">
        <f t="shared" ref="O31" si="50">O30/F30</f>
        <v>4.0935672514619881E-2</v>
      </c>
      <c r="P31" s="648"/>
      <c r="Q31" s="545">
        <f t="shared" ref="Q31" si="51">Q30/F30</f>
        <v>0.391812865497076</v>
      </c>
      <c r="R31" s="548">
        <f t="shared" ref="R31" si="52">R30/F30</f>
        <v>0.56725146198830412</v>
      </c>
      <c r="S31" s="1411">
        <f t="shared" si="4"/>
        <v>0</v>
      </c>
      <c r="U31" s="45">
        <f t="shared" si="2"/>
        <v>1</v>
      </c>
      <c r="V31" s="367">
        <f>1-U31</f>
        <v>0</v>
      </c>
    </row>
    <row r="32" spans="1:22" ht="25.2" customHeight="1" thickTop="1" thickBot="1" x14ac:dyDescent="0.25">
      <c r="A32" s="1"/>
      <c r="B32" s="1704"/>
      <c r="C32" s="1507" t="s">
        <v>284</v>
      </c>
      <c r="D32" s="500">
        <v>49</v>
      </c>
      <c r="E32" s="1189">
        <v>212</v>
      </c>
      <c r="F32" s="1358">
        <f t="shared" si="3"/>
        <v>49</v>
      </c>
      <c r="G32" s="9">
        <v>4</v>
      </c>
      <c r="H32" s="8">
        <f>L32+P32</f>
        <v>2</v>
      </c>
      <c r="I32" s="9">
        <v>24</v>
      </c>
      <c r="J32" s="141">
        <f t="shared" ref="J32" si="53">D32-G32-I32</f>
        <v>21</v>
      </c>
      <c r="K32" s="4">
        <v>4</v>
      </c>
      <c r="L32" s="8">
        <v>1</v>
      </c>
      <c r="M32" s="9">
        <v>24</v>
      </c>
      <c r="N32" s="4">
        <f>F32-K32-M32</f>
        <v>21</v>
      </c>
      <c r="O32" s="4">
        <v>4</v>
      </c>
      <c r="P32" s="8">
        <v>1</v>
      </c>
      <c r="Q32" s="9">
        <v>24</v>
      </c>
      <c r="R32" s="348">
        <f t="shared" ref="R32" si="54">F32-O32-Q32</f>
        <v>21</v>
      </c>
      <c r="S32" s="1411">
        <f t="shared" si="4"/>
        <v>49</v>
      </c>
      <c r="U32" s="1">
        <f t="shared" si="2"/>
        <v>49</v>
      </c>
      <c r="V32" s="367">
        <f>U32-F32</f>
        <v>0</v>
      </c>
    </row>
    <row r="33" spans="1:22" ht="25.2" customHeight="1" thickTop="1" thickBot="1" x14ac:dyDescent="0.25">
      <c r="A33" s="1"/>
      <c r="B33" s="1704"/>
      <c r="C33" s="1509"/>
      <c r="D33" s="503"/>
      <c r="E33" s="1191"/>
      <c r="F33" s="1358">
        <f t="shared" si="3"/>
        <v>0</v>
      </c>
      <c r="G33" s="545">
        <f t="shared" ref="G33" si="55">G32/D32</f>
        <v>8.1632653061224483E-2</v>
      </c>
      <c r="H33" s="648"/>
      <c r="I33" s="545">
        <f t="shared" ref="I33" si="56">I32/D32</f>
        <v>0.48979591836734693</v>
      </c>
      <c r="J33" s="502">
        <f t="shared" ref="J33" si="57">J32/D32</f>
        <v>0.42857142857142855</v>
      </c>
      <c r="K33" s="547">
        <f>K32/F32</f>
        <v>8.1632653061224483E-2</v>
      </c>
      <c r="L33" s="648"/>
      <c r="M33" s="545">
        <f>M32/F32</f>
        <v>0.48979591836734693</v>
      </c>
      <c r="N33" s="547">
        <f>N32/F32</f>
        <v>0.42857142857142855</v>
      </c>
      <c r="O33" s="547">
        <f t="shared" ref="O33" si="58">O32/F32</f>
        <v>8.1632653061224483E-2</v>
      </c>
      <c r="P33" s="648"/>
      <c r="Q33" s="545">
        <f t="shared" ref="Q33" si="59">Q32/F32</f>
        <v>0.48979591836734693</v>
      </c>
      <c r="R33" s="548">
        <f t="shared" ref="R33" si="60">R32/F32</f>
        <v>0.42857142857142855</v>
      </c>
      <c r="S33" s="1411">
        <f t="shared" si="4"/>
        <v>0</v>
      </c>
      <c r="U33" s="45">
        <f t="shared" si="2"/>
        <v>1</v>
      </c>
      <c r="V33" s="367">
        <f>1-U33</f>
        <v>0</v>
      </c>
    </row>
    <row r="34" spans="1:22" ht="25.2" customHeight="1" thickTop="1" thickBot="1" x14ac:dyDescent="0.25">
      <c r="A34" s="1"/>
      <c r="B34" s="1704"/>
      <c r="C34" s="1507" t="s">
        <v>285</v>
      </c>
      <c r="D34" s="500">
        <v>38</v>
      </c>
      <c r="E34" s="1189">
        <v>275</v>
      </c>
      <c r="F34" s="1358">
        <f t="shared" si="3"/>
        <v>38</v>
      </c>
      <c r="G34" s="9">
        <v>6</v>
      </c>
      <c r="H34" s="8">
        <f t="shared" ref="H34" si="61">L34+P34</f>
        <v>4</v>
      </c>
      <c r="I34" s="9">
        <v>22</v>
      </c>
      <c r="J34" s="141">
        <f t="shared" ref="J34" si="62">D34-G34-I34</f>
        <v>10</v>
      </c>
      <c r="K34" s="1410">
        <v>4</v>
      </c>
      <c r="L34" s="1091">
        <v>0</v>
      </c>
      <c r="M34" s="1090">
        <v>24</v>
      </c>
      <c r="N34" s="1410">
        <f>F34-K34-M34</f>
        <v>10</v>
      </c>
      <c r="O34" s="4">
        <v>6</v>
      </c>
      <c r="P34" s="1091">
        <v>4</v>
      </c>
      <c r="Q34" s="9">
        <v>22</v>
      </c>
      <c r="R34" s="348">
        <f t="shared" ref="R34" si="63">F34-O34-Q34</f>
        <v>10</v>
      </c>
      <c r="S34" s="1411">
        <f t="shared" si="4"/>
        <v>38</v>
      </c>
      <c r="U34" s="1">
        <f t="shared" si="2"/>
        <v>38</v>
      </c>
      <c r="V34" s="367">
        <f>U34-F34</f>
        <v>0</v>
      </c>
    </row>
    <row r="35" spans="1:22" ht="25.2" customHeight="1" thickTop="1" thickBot="1" x14ac:dyDescent="0.25">
      <c r="A35" s="1"/>
      <c r="B35" s="1704"/>
      <c r="C35" s="1509"/>
      <c r="D35" s="503"/>
      <c r="E35" s="1191"/>
      <c r="F35" s="1358">
        <f t="shared" si="3"/>
        <v>0</v>
      </c>
      <c r="G35" s="545">
        <f t="shared" ref="G35" si="64">G34/D34</f>
        <v>0.15789473684210525</v>
      </c>
      <c r="H35" s="648"/>
      <c r="I35" s="545">
        <f t="shared" ref="I35" si="65">I34/D34</f>
        <v>0.57894736842105265</v>
      </c>
      <c r="J35" s="502">
        <f t="shared" ref="J35" si="66">J34/D34</f>
        <v>0.26315789473684209</v>
      </c>
      <c r="K35" s="547">
        <f>K34/F34</f>
        <v>0.10526315789473684</v>
      </c>
      <c r="L35" s="648"/>
      <c r="M35" s="545">
        <f>M34/F34</f>
        <v>0.63157894736842102</v>
      </c>
      <c r="N35" s="547">
        <f>N34/F34</f>
        <v>0.26315789473684209</v>
      </c>
      <c r="O35" s="547">
        <f t="shared" ref="O35" si="67">O34/F34</f>
        <v>0.15789473684210525</v>
      </c>
      <c r="P35" s="648"/>
      <c r="Q35" s="545">
        <f t="shared" ref="Q35" si="68">Q34/F34</f>
        <v>0.57894736842105265</v>
      </c>
      <c r="R35" s="548">
        <f t="shared" ref="R35" si="69">R34/F34</f>
        <v>0.26315789473684209</v>
      </c>
      <c r="S35" s="1411">
        <f t="shared" si="4"/>
        <v>0</v>
      </c>
      <c r="U35" s="45">
        <f t="shared" si="2"/>
        <v>1</v>
      </c>
      <c r="V35" s="367">
        <f>1-U35</f>
        <v>0</v>
      </c>
    </row>
    <row r="36" spans="1:22" ht="25.2" customHeight="1" thickTop="1" thickBot="1" x14ac:dyDescent="0.25">
      <c r="A36" s="1"/>
      <c r="B36" s="1704"/>
      <c r="C36" s="1507" t="s">
        <v>286</v>
      </c>
      <c r="D36" s="500">
        <v>33</v>
      </c>
      <c r="E36" s="1189">
        <v>390</v>
      </c>
      <c r="F36" s="1358">
        <f t="shared" si="3"/>
        <v>33</v>
      </c>
      <c r="G36" s="9">
        <v>6</v>
      </c>
      <c r="H36" s="8">
        <f t="shared" ref="H36" si="70">L36+P36</f>
        <v>7</v>
      </c>
      <c r="I36" s="9">
        <v>16</v>
      </c>
      <c r="J36" s="141">
        <f t="shared" ref="J36" si="71">D36-G36-I36</f>
        <v>11</v>
      </c>
      <c r="K36" s="1410">
        <v>2</v>
      </c>
      <c r="L36" s="1091">
        <v>1</v>
      </c>
      <c r="M36" s="1090">
        <v>20</v>
      </c>
      <c r="N36" s="1410">
        <f>F36-K36-M36</f>
        <v>11</v>
      </c>
      <c r="O36" s="4">
        <v>6</v>
      </c>
      <c r="P36" s="1091">
        <v>6</v>
      </c>
      <c r="Q36" s="9">
        <v>16</v>
      </c>
      <c r="R36" s="348">
        <f t="shared" ref="R36" si="72">F36-O36-Q36</f>
        <v>11</v>
      </c>
      <c r="S36" s="1411">
        <f t="shared" si="4"/>
        <v>33</v>
      </c>
      <c r="U36" s="1">
        <f t="shared" si="2"/>
        <v>33</v>
      </c>
      <c r="V36" s="367">
        <f>U36-F36</f>
        <v>0</v>
      </c>
    </row>
    <row r="37" spans="1:22" ht="25.2" customHeight="1" thickTop="1" thickBot="1" x14ac:dyDescent="0.25">
      <c r="A37" s="1"/>
      <c r="B37" s="1704"/>
      <c r="C37" s="1509"/>
      <c r="D37" s="503"/>
      <c r="E37" s="1191"/>
      <c r="F37" s="1358">
        <f t="shared" si="3"/>
        <v>0</v>
      </c>
      <c r="G37" s="545">
        <f t="shared" ref="G37" si="73">G36/D36</f>
        <v>0.18181818181818182</v>
      </c>
      <c r="H37" s="648"/>
      <c r="I37" s="545">
        <f t="shared" ref="I37" si="74">I36/D36</f>
        <v>0.48484848484848486</v>
      </c>
      <c r="J37" s="502">
        <f t="shared" ref="J37" si="75">J36/D36</f>
        <v>0.33333333333333331</v>
      </c>
      <c r="K37" s="547">
        <f>K36/F36</f>
        <v>6.0606060606060608E-2</v>
      </c>
      <c r="L37" s="648"/>
      <c r="M37" s="545">
        <f>M36/F36</f>
        <v>0.60606060606060608</v>
      </c>
      <c r="N37" s="547">
        <f>N36/F36</f>
        <v>0.33333333333333331</v>
      </c>
      <c r="O37" s="547">
        <f t="shared" ref="O37" si="76">O36/F36</f>
        <v>0.18181818181818182</v>
      </c>
      <c r="P37" s="648"/>
      <c r="Q37" s="545">
        <f t="shared" ref="Q37" si="77">Q36/F36</f>
        <v>0.48484848484848486</v>
      </c>
      <c r="R37" s="548">
        <f t="shared" ref="R37" si="78">R36/F36</f>
        <v>0.33333333333333331</v>
      </c>
      <c r="S37" s="1411">
        <f t="shared" si="4"/>
        <v>0</v>
      </c>
      <c r="U37" s="45">
        <f t="shared" si="2"/>
        <v>1</v>
      </c>
      <c r="V37" s="367">
        <f>1-U37</f>
        <v>0</v>
      </c>
    </row>
    <row r="38" spans="1:22" ht="25.2" customHeight="1" thickTop="1" thickBot="1" x14ac:dyDescent="0.25">
      <c r="A38" s="1"/>
      <c r="B38" s="1704"/>
      <c r="C38" s="1508" t="s">
        <v>287</v>
      </c>
      <c r="D38" s="491">
        <v>30</v>
      </c>
      <c r="E38" s="1193">
        <v>1150</v>
      </c>
      <c r="F38" s="1358">
        <f t="shared" si="3"/>
        <v>30</v>
      </c>
      <c r="G38" s="9">
        <v>7</v>
      </c>
      <c r="H38" s="8">
        <f t="shared" ref="H38" si="79">L38+P38</f>
        <v>19</v>
      </c>
      <c r="I38" s="9">
        <v>19</v>
      </c>
      <c r="J38" s="141">
        <f t="shared" ref="J38" si="80">D38-G38-I38</f>
        <v>4</v>
      </c>
      <c r="K38" s="4">
        <v>6</v>
      </c>
      <c r="L38" s="8">
        <v>12</v>
      </c>
      <c r="M38" s="9">
        <v>20</v>
      </c>
      <c r="N38" s="1410">
        <f>F38-K38-M38</f>
        <v>4</v>
      </c>
      <c r="O38" s="4">
        <v>7</v>
      </c>
      <c r="P38" s="8">
        <v>7</v>
      </c>
      <c r="Q38" s="9">
        <v>19</v>
      </c>
      <c r="R38" s="348">
        <f t="shared" ref="R38" si="81">F38-O38-Q38</f>
        <v>4</v>
      </c>
      <c r="S38" s="1411">
        <f t="shared" si="4"/>
        <v>30</v>
      </c>
      <c r="U38" s="1">
        <f t="shared" si="2"/>
        <v>30</v>
      </c>
      <c r="V38" s="367">
        <f>U38-F38</f>
        <v>0</v>
      </c>
    </row>
    <row r="39" spans="1:22" ht="25.2" customHeight="1" thickTop="1" thickBot="1" x14ac:dyDescent="0.25">
      <c r="A39" s="1"/>
      <c r="B39" s="1704"/>
      <c r="C39" s="1695"/>
      <c r="D39" s="500"/>
      <c r="E39" s="1187"/>
      <c r="F39" s="1358">
        <f t="shared" si="3"/>
        <v>0</v>
      </c>
      <c r="G39" s="545">
        <f t="shared" ref="G39" si="82">G38/D38</f>
        <v>0.23333333333333334</v>
      </c>
      <c r="H39" s="648"/>
      <c r="I39" s="545">
        <f t="shared" ref="I39" si="83">I38/D38</f>
        <v>0.6333333333333333</v>
      </c>
      <c r="J39" s="502">
        <f t="shared" ref="J39" si="84">J38/D38</f>
        <v>0.13333333333333333</v>
      </c>
      <c r="K39" s="547">
        <f>K38/F38</f>
        <v>0.2</v>
      </c>
      <c r="L39" s="648"/>
      <c r="M39" s="545">
        <f>M38/F38</f>
        <v>0.66666666666666663</v>
      </c>
      <c r="N39" s="547">
        <f>N38/F38</f>
        <v>0.13333333333333333</v>
      </c>
      <c r="O39" s="547">
        <f t="shared" ref="O39" si="85">O38/F38</f>
        <v>0.23333333333333334</v>
      </c>
      <c r="P39" s="648"/>
      <c r="Q39" s="545">
        <f t="shared" ref="Q39" si="86">Q38/F38</f>
        <v>0.6333333333333333</v>
      </c>
      <c r="R39" s="548">
        <f t="shared" ref="R39" si="87">R38/F38</f>
        <v>0.13333333333333333</v>
      </c>
      <c r="S39" s="1411">
        <f t="shared" si="4"/>
        <v>0</v>
      </c>
      <c r="U39" s="45">
        <f t="shared" si="2"/>
        <v>1</v>
      </c>
      <c r="V39" s="367">
        <f>1-U39</f>
        <v>0</v>
      </c>
    </row>
    <row r="40" spans="1:22" ht="25.2" customHeight="1" thickTop="1" x14ac:dyDescent="0.2">
      <c r="A40" s="1"/>
      <c r="B40" s="1704"/>
      <c r="C40" s="308" t="s">
        <v>288</v>
      </c>
      <c r="D40" s="309">
        <f>D30+D32+D34+D36</f>
        <v>291</v>
      </c>
      <c r="E40" s="1194">
        <f>E30+E32+E34+E36</f>
        <v>1109</v>
      </c>
      <c r="F40" s="1117">
        <f>F30+F32+F34+F36</f>
        <v>291</v>
      </c>
      <c r="G40" s="74">
        <f t="shared" ref="G40:H40" si="88">G30+G32+G34+G36</f>
        <v>24</v>
      </c>
      <c r="H40" s="76">
        <f t="shared" si="88"/>
        <v>16</v>
      </c>
      <c r="I40" s="74">
        <f>I30+I32+I34+I36</f>
        <v>129</v>
      </c>
      <c r="J40" s="139">
        <f>J30+J32+J34+J36</f>
        <v>138</v>
      </c>
      <c r="K40" s="552">
        <f t="shared" ref="K40:L40" si="89">K30+K32+K34+K36</f>
        <v>17</v>
      </c>
      <c r="L40" s="76">
        <f t="shared" si="89"/>
        <v>3</v>
      </c>
      <c r="M40" s="74">
        <f>M30+M32+M34+M36</f>
        <v>136</v>
      </c>
      <c r="N40" s="552">
        <f>N30+N32+N34+N36</f>
        <v>138</v>
      </c>
      <c r="O40" s="552">
        <f t="shared" ref="O40:P40" si="90">O30+O32+O34+O36</f>
        <v>23</v>
      </c>
      <c r="P40" s="76">
        <f t="shared" si="90"/>
        <v>13</v>
      </c>
      <c r="Q40" s="74">
        <f>Q30+Q32+Q34+Q36</f>
        <v>129</v>
      </c>
      <c r="R40" s="139">
        <f>R30+R32+R34+R36</f>
        <v>139</v>
      </c>
      <c r="S40" s="1412">
        <f>S30+S32+S34+S36</f>
        <v>291</v>
      </c>
      <c r="U40" s="1">
        <f t="shared" si="2"/>
        <v>291</v>
      </c>
      <c r="V40" s="367">
        <f>U40-F40</f>
        <v>0</v>
      </c>
    </row>
    <row r="41" spans="1:22" ht="25.2" customHeight="1" x14ac:dyDescent="0.2">
      <c r="A41" s="1"/>
      <c r="B41" s="1704"/>
      <c r="C41" s="21" t="s">
        <v>289</v>
      </c>
      <c r="D41" s="503"/>
      <c r="E41" s="1187"/>
      <c r="F41" s="1116"/>
      <c r="G41" s="545">
        <f>G40/D40</f>
        <v>8.247422680412371E-2</v>
      </c>
      <c r="H41" s="648"/>
      <c r="I41" s="545">
        <f>I40/D40</f>
        <v>0.44329896907216493</v>
      </c>
      <c r="J41" s="502">
        <f>J40/D40</f>
        <v>0.47422680412371132</v>
      </c>
      <c r="K41" s="547">
        <f>K40/F40</f>
        <v>5.8419243986254296E-2</v>
      </c>
      <c r="L41" s="648"/>
      <c r="M41" s="545">
        <f>M40/F40</f>
        <v>0.46735395189003437</v>
      </c>
      <c r="N41" s="547">
        <f>N40/F40</f>
        <v>0.47422680412371132</v>
      </c>
      <c r="O41" s="547">
        <f>O40/F40</f>
        <v>7.903780068728522E-2</v>
      </c>
      <c r="P41" s="648"/>
      <c r="Q41" s="545">
        <f>Q40/F40</f>
        <v>0.44329896907216493</v>
      </c>
      <c r="R41" s="502">
        <f>R40/F40</f>
        <v>0.47766323024054985</v>
      </c>
      <c r="S41" s="1413"/>
      <c r="U41" s="45">
        <f t="shared" si="2"/>
        <v>1</v>
      </c>
      <c r="V41" s="367">
        <f>1-U41</f>
        <v>0</v>
      </c>
    </row>
    <row r="42" spans="1:22" ht="25.2" customHeight="1" x14ac:dyDescent="0.2">
      <c r="A42" s="1"/>
      <c r="B42" s="1704"/>
      <c r="C42" s="306" t="s">
        <v>288</v>
      </c>
      <c r="D42" s="310">
        <f>D32+D34+D36+D38</f>
        <v>150</v>
      </c>
      <c r="E42" s="1195">
        <f>E32+E34+E36+E38</f>
        <v>2027</v>
      </c>
      <c r="F42" s="644">
        <f>F32+F34+F36+F38</f>
        <v>150</v>
      </c>
      <c r="G42" s="9">
        <f t="shared" ref="G42:J42" si="91">G32+G34+G36+G38</f>
        <v>23</v>
      </c>
      <c r="H42" s="8">
        <f t="shared" si="91"/>
        <v>32</v>
      </c>
      <c r="I42" s="9">
        <f t="shared" si="91"/>
        <v>81</v>
      </c>
      <c r="J42" s="141">
        <f t="shared" si="91"/>
        <v>46</v>
      </c>
      <c r="K42" s="4">
        <f t="shared" ref="K42:N42" si="92">K32+K34+K36+K38</f>
        <v>16</v>
      </c>
      <c r="L42" s="8">
        <f t="shared" si="92"/>
        <v>14</v>
      </c>
      <c r="M42" s="9">
        <f t="shared" si="92"/>
        <v>88</v>
      </c>
      <c r="N42" s="4">
        <f t="shared" si="92"/>
        <v>46</v>
      </c>
      <c r="O42" s="4">
        <f>O32+O34+O36+O38</f>
        <v>23</v>
      </c>
      <c r="P42" s="8">
        <f t="shared" ref="P42:R42" si="93">P32+P34+P36+P38</f>
        <v>18</v>
      </c>
      <c r="Q42" s="9">
        <f t="shared" si="93"/>
        <v>81</v>
      </c>
      <c r="R42" s="141">
        <f t="shared" si="93"/>
        <v>46</v>
      </c>
      <c r="S42" s="1414">
        <f>S32+S34+S36+S38</f>
        <v>150</v>
      </c>
      <c r="U42" s="1">
        <f t="shared" si="2"/>
        <v>150</v>
      </c>
      <c r="V42" s="367">
        <f>U42-F42</f>
        <v>0</v>
      </c>
    </row>
    <row r="43" spans="1:22" ht="25.2" customHeight="1" thickBot="1" x14ac:dyDescent="0.25">
      <c r="A43" s="1"/>
      <c r="B43" s="1592"/>
      <c r="C43" s="21" t="s">
        <v>290</v>
      </c>
      <c r="D43" s="503"/>
      <c r="E43" s="1190"/>
      <c r="F43" s="1116"/>
      <c r="G43" s="555">
        <f>G42/D42</f>
        <v>0.15333333333333332</v>
      </c>
      <c r="H43" s="1417"/>
      <c r="I43" s="555">
        <f>I42/D42</f>
        <v>0.54</v>
      </c>
      <c r="J43" s="505">
        <f>J42/D42</f>
        <v>0.30666666666666664</v>
      </c>
      <c r="K43" s="557">
        <f>K42/F42</f>
        <v>0.10666666666666667</v>
      </c>
      <c r="L43" s="1417"/>
      <c r="M43" s="555">
        <f>M42/F42</f>
        <v>0.58666666666666667</v>
      </c>
      <c r="N43" s="557">
        <f>N42/F42</f>
        <v>0.30666666666666664</v>
      </c>
      <c r="O43" s="579">
        <f>O42/F42</f>
        <v>0.15333333333333332</v>
      </c>
      <c r="P43" s="649"/>
      <c r="Q43" s="578">
        <f>Q42/F42</f>
        <v>0.54</v>
      </c>
      <c r="R43" s="509">
        <f>R42/F42</f>
        <v>0.30666666666666664</v>
      </c>
      <c r="S43" s="1415"/>
      <c r="U43" s="45">
        <f t="shared" si="2"/>
        <v>1</v>
      </c>
      <c r="V43" s="367">
        <f>1-U43</f>
        <v>0</v>
      </c>
    </row>
    <row r="44" spans="1:22" ht="15" customHeight="1" x14ac:dyDescent="0.2">
      <c r="B44" s="271"/>
      <c r="C44" s="335"/>
      <c r="D44"/>
      <c r="E44"/>
      <c r="F44"/>
      <c r="G44"/>
      <c r="H44"/>
      <c r="I44"/>
      <c r="J44" s="142"/>
      <c r="K44"/>
      <c r="L44"/>
      <c r="M44"/>
      <c r="N44" s="142"/>
      <c r="O44"/>
      <c r="P44"/>
      <c r="Q44"/>
      <c r="R44" s="142"/>
      <c r="S44" s="647"/>
    </row>
    <row r="45" spans="1:22" x14ac:dyDescent="0.2">
      <c r="B45" s="1" t="s">
        <v>392</v>
      </c>
      <c r="C45" s="336"/>
      <c r="D45" s="23">
        <f>D28+D30+D32+D34+D36+D38</f>
        <v>427</v>
      </c>
      <c r="E45" s="23">
        <f>E28+E30+E32+E34+E36+E38</f>
        <v>2335</v>
      </c>
      <c r="F45" s="23">
        <f>F28+F30+F32+F34+F36+F38</f>
        <v>427</v>
      </c>
      <c r="G45" s="23">
        <f t="shared" ref="G45:I45" si="94">G28+G30+G32+G34+G36+G38</f>
        <v>32</v>
      </c>
      <c r="H45" s="23">
        <f t="shared" si="94"/>
        <v>37</v>
      </c>
      <c r="I45" s="23">
        <f t="shared" si="94"/>
        <v>181</v>
      </c>
      <c r="J45" s="23">
        <f>J28+J30+J32+J34+J36+J38</f>
        <v>214</v>
      </c>
      <c r="K45" s="23">
        <f t="shared" ref="K45" si="95">K28+K30+K32+K34+K36+K38</f>
        <v>23</v>
      </c>
      <c r="L45" s="23">
        <f t="shared" ref="L45:S45" si="96">L28+L30+L32+L34+L36+L38</f>
        <v>15</v>
      </c>
      <c r="M45" s="23">
        <f t="shared" si="96"/>
        <v>188</v>
      </c>
      <c r="N45" s="23">
        <f>N28+N30+N32+N34+N36+N38</f>
        <v>216</v>
      </c>
      <c r="O45" s="23">
        <f t="shared" ref="O45:Q45" si="97">O28+O30+O32+O34+O36+O38</f>
        <v>31</v>
      </c>
      <c r="P45" s="23">
        <f t="shared" si="97"/>
        <v>22</v>
      </c>
      <c r="Q45" s="23">
        <f t="shared" si="97"/>
        <v>181</v>
      </c>
      <c r="R45" s="23">
        <f>R28+R30+R32+R34+R36+R38</f>
        <v>215</v>
      </c>
      <c r="S45" s="23">
        <f t="shared" si="96"/>
        <v>427</v>
      </c>
      <c r="T45" s="23"/>
    </row>
    <row r="46" spans="1:22" x14ac:dyDescent="0.2">
      <c r="B46" t="s">
        <v>393</v>
      </c>
      <c r="F46" s="94" t="e">
        <f>F45/#REF!</f>
        <v>#REF!</v>
      </c>
      <c r="G46" s="94">
        <f>G45/D45</f>
        <v>7.4941451990632318E-2</v>
      </c>
      <c r="H46" s="94">
        <f>H45/D45</f>
        <v>8.6651053864168617E-2</v>
      </c>
      <c r="I46" s="94">
        <f>I45/D45</f>
        <v>0.42388758782201408</v>
      </c>
      <c r="J46" s="94">
        <f>J45/D45</f>
        <v>0.50117096018735363</v>
      </c>
      <c r="K46" s="94">
        <f>K45/D45</f>
        <v>5.3864168618266976E-2</v>
      </c>
      <c r="L46" s="94">
        <f>L45/D45</f>
        <v>3.5128805620608897E-2</v>
      </c>
      <c r="M46" s="94">
        <f>M45/D45</f>
        <v>0.44028103044496486</v>
      </c>
      <c r="N46" s="94">
        <f>N45/D45</f>
        <v>0.50585480093676816</v>
      </c>
      <c r="O46" s="94">
        <f>O45/D45</f>
        <v>7.2599531615925056E-2</v>
      </c>
      <c r="P46" s="94">
        <f>P45/D45</f>
        <v>5.1522248243559721E-2</v>
      </c>
      <c r="Q46" s="94">
        <f>Q45/D45</f>
        <v>0.42388758782201408</v>
      </c>
      <c r="R46" s="94">
        <f>R45/D45</f>
        <v>0.50351288056206089</v>
      </c>
      <c r="S46" s="94" t="e">
        <f>S45/#REF!</f>
        <v>#REF!</v>
      </c>
    </row>
    <row r="47" spans="1:22" x14ac:dyDescent="0.2">
      <c r="B47"/>
      <c r="G47" s="94"/>
      <c r="H47" s="94"/>
      <c r="I47" s="94"/>
      <c r="J47" s="94"/>
      <c r="K47" s="94"/>
      <c r="L47" s="94"/>
      <c r="M47" s="94"/>
      <c r="N47" s="94"/>
      <c r="P47" s="94"/>
      <c r="Q47" s="94"/>
      <c r="R47" s="94"/>
    </row>
    <row r="48" spans="1:22" x14ac:dyDescent="0.2">
      <c r="B48" t="s">
        <v>395</v>
      </c>
      <c r="D48" s="1">
        <f>D40+D38+D28</f>
        <v>427</v>
      </c>
      <c r="E48" s="1">
        <f>E40+E38+E28</f>
        <v>2335</v>
      </c>
      <c r="F48" s="1">
        <f t="shared" ref="F48:S48" si="98">F40+F38+F28</f>
        <v>427</v>
      </c>
      <c r="G48" s="1">
        <f t="shared" ref="G48:J48" si="99">G40+G38+G28</f>
        <v>32</v>
      </c>
      <c r="H48" s="1">
        <f t="shared" si="99"/>
        <v>37</v>
      </c>
      <c r="I48" s="1">
        <f t="shared" si="99"/>
        <v>181</v>
      </c>
      <c r="J48" s="1">
        <f t="shared" si="99"/>
        <v>214</v>
      </c>
      <c r="K48" s="1">
        <f t="shared" si="98"/>
        <v>23</v>
      </c>
      <c r="L48" s="1">
        <f t="shared" si="98"/>
        <v>15</v>
      </c>
      <c r="M48" s="1">
        <f t="shared" si="98"/>
        <v>188</v>
      </c>
      <c r="N48" s="1">
        <f t="shared" si="98"/>
        <v>216</v>
      </c>
      <c r="O48" s="1">
        <f t="shared" si="98"/>
        <v>31</v>
      </c>
      <c r="P48" s="1">
        <f t="shared" si="98"/>
        <v>22</v>
      </c>
      <c r="Q48" s="1">
        <f t="shared" si="98"/>
        <v>181</v>
      </c>
      <c r="R48" s="1">
        <f t="shared" si="98"/>
        <v>215</v>
      </c>
      <c r="S48" s="1">
        <f t="shared" si="98"/>
        <v>427</v>
      </c>
    </row>
    <row r="49" spans="2:20" x14ac:dyDescent="0.2">
      <c r="B49"/>
      <c r="D49" s="1">
        <f>D42+D30+D28</f>
        <v>427</v>
      </c>
      <c r="E49" s="1">
        <f>E42+E30+E28</f>
        <v>2335</v>
      </c>
      <c r="F49" s="1">
        <f t="shared" ref="F49:S49" si="100">F42+F30+F28</f>
        <v>427</v>
      </c>
      <c r="G49" s="1">
        <f t="shared" ref="G49:J49" si="101">G42+G30+G28</f>
        <v>32</v>
      </c>
      <c r="H49" s="1">
        <f t="shared" si="101"/>
        <v>37</v>
      </c>
      <c r="I49" s="1">
        <f t="shared" si="101"/>
        <v>181</v>
      </c>
      <c r="J49" s="1">
        <f t="shared" si="101"/>
        <v>214</v>
      </c>
      <c r="K49" s="1">
        <f t="shared" si="100"/>
        <v>23</v>
      </c>
      <c r="L49" s="1">
        <f t="shared" si="100"/>
        <v>15</v>
      </c>
      <c r="M49" s="1">
        <f t="shared" si="100"/>
        <v>188</v>
      </c>
      <c r="N49" s="1">
        <f t="shared" si="100"/>
        <v>216</v>
      </c>
      <c r="O49" s="1">
        <f t="shared" si="100"/>
        <v>31</v>
      </c>
      <c r="P49" s="1">
        <f t="shared" si="100"/>
        <v>22</v>
      </c>
      <c r="Q49" s="1">
        <f t="shared" si="100"/>
        <v>181</v>
      </c>
      <c r="R49" s="1">
        <f t="shared" si="100"/>
        <v>215</v>
      </c>
      <c r="S49" s="1">
        <f t="shared" si="100"/>
        <v>427</v>
      </c>
    </row>
    <row r="50" spans="2:20" x14ac:dyDescent="0.2">
      <c r="B50"/>
      <c r="C50" s="334"/>
      <c r="D50" s="19"/>
      <c r="E50" s="19"/>
      <c r="F50" s="19"/>
      <c r="G50" s="45"/>
      <c r="J50" s="45"/>
      <c r="K50" s="45"/>
      <c r="N50" s="45"/>
      <c r="O50" s="45"/>
      <c r="R50" s="45"/>
      <c r="S50" s="19"/>
      <c r="T50" s="19"/>
    </row>
    <row r="51" spans="2:20" ht="13.5" customHeight="1" x14ac:dyDescent="0.2">
      <c r="B51" s="380" t="s">
        <v>239</v>
      </c>
      <c r="C51" s="334"/>
      <c r="D51" s="371">
        <f>D45-D14</f>
        <v>0</v>
      </c>
      <c r="E51" s="371">
        <f>E45-E14</f>
        <v>0</v>
      </c>
      <c r="F51" s="371">
        <f t="shared" ref="F51:S52" si="102">F45-F14</f>
        <v>0</v>
      </c>
      <c r="G51" s="371">
        <f t="shared" ref="G51:J52" si="103">G45-G14</f>
        <v>0</v>
      </c>
      <c r="H51" s="371">
        <f>H45-H14</f>
        <v>0</v>
      </c>
      <c r="I51" s="371">
        <f t="shared" si="103"/>
        <v>0</v>
      </c>
      <c r="J51" s="371">
        <f t="shared" si="103"/>
        <v>0</v>
      </c>
      <c r="K51" s="371">
        <f t="shared" si="102"/>
        <v>0</v>
      </c>
      <c r="L51" s="371">
        <f t="shared" si="102"/>
        <v>0</v>
      </c>
      <c r="M51" s="371">
        <f t="shared" si="102"/>
        <v>0</v>
      </c>
      <c r="N51" s="371">
        <f t="shared" si="102"/>
        <v>0</v>
      </c>
      <c r="O51" s="371">
        <f t="shared" si="102"/>
        <v>0</v>
      </c>
      <c r="P51" s="371">
        <f t="shared" si="102"/>
        <v>0</v>
      </c>
      <c r="Q51" s="371">
        <f t="shared" si="102"/>
        <v>0</v>
      </c>
      <c r="R51" s="371">
        <f t="shared" si="102"/>
        <v>0</v>
      </c>
      <c r="S51" s="371">
        <f t="shared" si="102"/>
        <v>0</v>
      </c>
      <c r="T51" s="371"/>
    </row>
    <row r="52" spans="2:20" ht="13.5" customHeight="1" x14ac:dyDescent="0.2">
      <c r="C52" s="334"/>
      <c r="D52" s="371"/>
      <c r="E52" s="371"/>
      <c r="F52" s="371" t="e">
        <f t="shared" si="102"/>
        <v>#REF!</v>
      </c>
      <c r="G52" s="371">
        <f t="shared" si="103"/>
        <v>0</v>
      </c>
      <c r="H52" s="371"/>
      <c r="I52" s="371">
        <f>I46-I15</f>
        <v>0</v>
      </c>
      <c r="J52" s="371">
        <f>J46-J15</f>
        <v>0</v>
      </c>
      <c r="K52" s="371">
        <f t="shared" ref="K52" si="104">K46-K15</f>
        <v>0</v>
      </c>
      <c r="L52" s="371"/>
      <c r="M52" s="371">
        <f>M46-M15</f>
        <v>0</v>
      </c>
      <c r="N52" s="371">
        <f>N46-N15</f>
        <v>0</v>
      </c>
      <c r="O52" s="371">
        <f t="shared" si="102"/>
        <v>0</v>
      </c>
      <c r="P52" s="371"/>
      <c r="Q52" s="371">
        <f>Q46-Q15</f>
        <v>0</v>
      </c>
      <c r="R52" s="371">
        <f>R46-R15</f>
        <v>0</v>
      </c>
      <c r="S52" s="371" t="e">
        <f t="shared" si="102"/>
        <v>#REF!</v>
      </c>
      <c r="T52" s="371"/>
    </row>
    <row r="53" spans="2:20" ht="14.25" customHeight="1" x14ac:dyDescent="0.2">
      <c r="C53" s="334"/>
      <c r="D53" s="371"/>
      <c r="E53" s="371"/>
      <c r="F53" s="371"/>
      <c r="G53" s="353"/>
      <c r="H53" s="353"/>
      <c r="I53" s="353"/>
      <c r="J53" s="353"/>
      <c r="K53" s="353"/>
      <c r="L53" s="353"/>
      <c r="M53" s="353"/>
      <c r="N53" s="353"/>
      <c r="O53" s="365"/>
      <c r="P53" s="353"/>
      <c r="Q53" s="353"/>
      <c r="R53" s="353"/>
      <c r="S53" s="371"/>
      <c r="T53" s="371"/>
    </row>
    <row r="54" spans="2:20" x14ac:dyDescent="0.2">
      <c r="C54" s="334"/>
      <c r="D54" s="371">
        <f>D48-D45</f>
        <v>0</v>
      </c>
      <c r="E54" s="371">
        <f>E48-E45</f>
        <v>0</v>
      </c>
      <c r="F54" s="371">
        <f t="shared" ref="F54:S54" si="105">F48-F45</f>
        <v>0</v>
      </c>
      <c r="G54" s="371">
        <f t="shared" ref="G54:J54" si="106">G48-G45</f>
        <v>0</v>
      </c>
      <c r="H54" s="371">
        <f t="shared" si="106"/>
        <v>0</v>
      </c>
      <c r="I54" s="371">
        <f t="shared" si="106"/>
        <v>0</v>
      </c>
      <c r="J54" s="371">
        <f t="shared" si="106"/>
        <v>0</v>
      </c>
      <c r="K54" s="371">
        <f t="shared" si="105"/>
        <v>0</v>
      </c>
      <c r="L54" s="371">
        <f t="shared" si="105"/>
        <v>0</v>
      </c>
      <c r="M54" s="371">
        <f t="shared" si="105"/>
        <v>0</v>
      </c>
      <c r="N54" s="371">
        <f t="shared" si="105"/>
        <v>0</v>
      </c>
      <c r="O54" s="371">
        <f t="shared" si="105"/>
        <v>0</v>
      </c>
      <c r="P54" s="371">
        <f t="shared" si="105"/>
        <v>0</v>
      </c>
      <c r="Q54" s="371">
        <f t="shared" si="105"/>
        <v>0</v>
      </c>
      <c r="R54" s="371">
        <f t="shared" si="105"/>
        <v>0</v>
      </c>
      <c r="S54" s="371">
        <f t="shared" si="105"/>
        <v>0</v>
      </c>
      <c r="T54" s="371"/>
    </row>
    <row r="55" spans="2:20" x14ac:dyDescent="0.2">
      <c r="C55" s="334"/>
      <c r="D55" s="371">
        <f>D49-D45</f>
        <v>0</v>
      </c>
      <c r="E55" s="371">
        <f>E49-E45</f>
        <v>0</v>
      </c>
      <c r="F55" s="371">
        <f t="shared" ref="F55:S55" si="107">F49-F45</f>
        <v>0</v>
      </c>
      <c r="G55" s="371">
        <f t="shared" ref="G55:J55" si="108">G49-G45</f>
        <v>0</v>
      </c>
      <c r="H55" s="371">
        <f t="shared" si="108"/>
        <v>0</v>
      </c>
      <c r="I55" s="371">
        <f t="shared" si="108"/>
        <v>0</v>
      </c>
      <c r="J55" s="371">
        <f t="shared" si="108"/>
        <v>0</v>
      </c>
      <c r="K55" s="371">
        <f t="shared" si="107"/>
        <v>0</v>
      </c>
      <c r="L55" s="371">
        <f t="shared" si="107"/>
        <v>0</v>
      </c>
      <c r="M55" s="371">
        <f t="shared" si="107"/>
        <v>0</v>
      </c>
      <c r="N55" s="371">
        <f t="shared" si="107"/>
        <v>0</v>
      </c>
      <c r="O55" s="371">
        <f t="shared" si="107"/>
        <v>0</v>
      </c>
      <c r="P55" s="371">
        <f t="shared" si="107"/>
        <v>0</v>
      </c>
      <c r="Q55" s="371">
        <f t="shared" si="107"/>
        <v>0</v>
      </c>
      <c r="R55" s="371">
        <f t="shared" si="107"/>
        <v>0</v>
      </c>
      <c r="S55" s="371">
        <f t="shared" si="107"/>
        <v>0</v>
      </c>
      <c r="T55" s="371"/>
    </row>
    <row r="56" spans="2:20" x14ac:dyDescent="0.2">
      <c r="C56" s="334"/>
      <c r="D56" s="19"/>
      <c r="E56" s="19"/>
      <c r="F56" s="19"/>
      <c r="S56" s="19"/>
      <c r="T56" s="19"/>
    </row>
    <row r="57" spans="2:20" x14ac:dyDescent="0.2">
      <c r="C57" s="334"/>
      <c r="D57" s="19"/>
      <c r="E57" s="19"/>
      <c r="F57" s="19"/>
      <c r="S57" s="19"/>
    </row>
    <row r="58" spans="2:20" x14ac:dyDescent="0.2">
      <c r="C58" s="334"/>
      <c r="D58" s="19"/>
      <c r="E58" s="19"/>
      <c r="F58" s="19"/>
      <c r="S58" s="19"/>
    </row>
    <row r="59" spans="2:20" x14ac:dyDescent="0.2">
      <c r="C59" s="334"/>
      <c r="D59" s="19"/>
      <c r="E59" s="19"/>
      <c r="F59" s="19"/>
      <c r="S59" s="19"/>
    </row>
    <row r="60" spans="2:20" x14ac:dyDescent="0.2">
      <c r="C60" s="334"/>
      <c r="D60" s="19"/>
      <c r="E60" s="19"/>
      <c r="F60" s="19"/>
      <c r="S60" s="19"/>
    </row>
    <row r="61" spans="2:20" x14ac:dyDescent="0.2">
      <c r="C61" s="334"/>
      <c r="D61" s="19"/>
      <c r="E61" s="19"/>
      <c r="F61" s="19"/>
      <c r="S61" s="19"/>
    </row>
    <row r="62" spans="2:20" x14ac:dyDescent="0.2">
      <c r="C62" s="334"/>
      <c r="D62" s="19"/>
      <c r="E62" s="19"/>
      <c r="F62" s="19"/>
      <c r="S62" s="19"/>
    </row>
    <row r="63" spans="2:20" x14ac:dyDescent="0.2">
      <c r="C63" s="334"/>
      <c r="D63" s="19"/>
      <c r="E63" s="19"/>
      <c r="F63" s="19"/>
      <c r="S63" s="19"/>
    </row>
    <row r="64" spans="2:20" x14ac:dyDescent="0.2">
      <c r="C64" s="334"/>
      <c r="D64" s="19"/>
      <c r="E64" s="19"/>
      <c r="F64" s="19"/>
      <c r="S64" s="19"/>
    </row>
    <row r="65" spans="3:19" x14ac:dyDescent="0.2">
      <c r="C65" s="334"/>
      <c r="D65" s="19"/>
      <c r="E65" s="19"/>
      <c r="F65" s="19"/>
      <c r="S65" s="19"/>
    </row>
    <row r="66" spans="3:19" x14ac:dyDescent="0.2">
      <c r="C66" s="334"/>
      <c r="D66" s="19"/>
      <c r="E66" s="19"/>
      <c r="F66" s="19"/>
      <c r="S66" s="19"/>
    </row>
    <row r="67" spans="3:19" x14ac:dyDescent="0.2">
      <c r="C67" s="334"/>
      <c r="D67" s="19"/>
      <c r="E67" s="19"/>
      <c r="F67" s="19"/>
      <c r="S67" s="19"/>
    </row>
    <row r="68" spans="3:19" x14ac:dyDescent="0.2">
      <c r="C68" s="334"/>
      <c r="D68" s="19"/>
      <c r="E68" s="19"/>
      <c r="F68" s="19"/>
      <c r="S68" s="19"/>
    </row>
    <row r="69" spans="3:19" x14ac:dyDescent="0.2">
      <c r="C69" s="334"/>
      <c r="D69" s="19"/>
      <c r="E69" s="19"/>
      <c r="F69" s="19"/>
      <c r="S69" s="19"/>
    </row>
    <row r="70" spans="3:19" x14ac:dyDescent="0.2">
      <c r="C70" s="334"/>
      <c r="D70" s="19"/>
      <c r="E70" s="19"/>
      <c r="F70" s="19"/>
      <c r="S70" s="19"/>
    </row>
    <row r="71" spans="3:19" x14ac:dyDescent="0.2">
      <c r="C71" s="334"/>
      <c r="D71" s="19"/>
      <c r="E71" s="19"/>
      <c r="F71" s="19"/>
      <c r="S71" s="19"/>
    </row>
    <row r="72" spans="3:19" x14ac:dyDescent="0.2">
      <c r="C72" s="334"/>
      <c r="D72" s="19"/>
      <c r="E72" s="19"/>
      <c r="F72" s="19"/>
      <c r="S72" s="19"/>
    </row>
    <row r="73" spans="3:19" x14ac:dyDescent="0.2">
      <c r="C73" s="334"/>
      <c r="D73" s="19"/>
      <c r="E73" s="19"/>
      <c r="F73" s="19"/>
      <c r="S73" s="19"/>
    </row>
    <row r="74" spans="3:19" x14ac:dyDescent="0.2">
      <c r="C74" s="334"/>
      <c r="D74" s="19"/>
      <c r="E74" s="19"/>
      <c r="F74" s="19"/>
      <c r="S74" s="19"/>
    </row>
    <row r="75" spans="3:19" x14ac:dyDescent="0.2">
      <c r="C75" s="334"/>
      <c r="D75" s="19"/>
      <c r="E75" s="19"/>
      <c r="F75" s="19"/>
      <c r="S75" s="19"/>
    </row>
    <row r="76" spans="3:19" x14ac:dyDescent="0.2">
      <c r="C76" s="334"/>
      <c r="D76" s="19"/>
      <c r="E76" s="19"/>
      <c r="F76" s="19"/>
      <c r="S76" s="19"/>
    </row>
    <row r="77" spans="3:19" x14ac:dyDescent="0.2">
      <c r="C77" s="334"/>
      <c r="D77" s="19"/>
      <c r="E77" s="19"/>
      <c r="F77" s="19"/>
      <c r="S77" s="19"/>
    </row>
    <row r="78" spans="3:19" x14ac:dyDescent="0.2">
      <c r="C78" s="334"/>
      <c r="D78" s="19"/>
      <c r="E78" s="19"/>
      <c r="F78" s="19"/>
      <c r="S78" s="19"/>
    </row>
    <row r="79" spans="3:19" x14ac:dyDescent="0.2">
      <c r="C79" s="334"/>
      <c r="D79" s="19"/>
      <c r="E79" s="19"/>
      <c r="F79" s="19"/>
      <c r="S79" s="19"/>
    </row>
    <row r="80" spans="3:19" x14ac:dyDescent="0.2">
      <c r="C80" s="334"/>
      <c r="D80" s="19"/>
      <c r="E80" s="19"/>
      <c r="F80" s="19"/>
      <c r="S80" s="19"/>
    </row>
    <row r="81" spans="1:19" x14ac:dyDescent="0.2">
      <c r="A81" s="1"/>
      <c r="B81" s="1"/>
      <c r="C81" s="334"/>
      <c r="D81" s="19"/>
      <c r="E81" s="19"/>
      <c r="F81" s="19"/>
      <c r="S81" s="19"/>
    </row>
    <row r="82" spans="1:19" x14ac:dyDescent="0.2">
      <c r="A82" s="1"/>
      <c r="B82" s="1" t="e">
        <f>SUM(#REF!)</f>
        <v>#REF!</v>
      </c>
      <c r="C82" s="334"/>
      <c r="D82" s="19"/>
      <c r="E82" s="19"/>
      <c r="F82" s="19"/>
      <c r="S82" s="19"/>
    </row>
  </sheetData>
  <mergeCells count="35">
    <mergeCell ref="S10:S13"/>
    <mergeCell ref="F10:F13"/>
    <mergeCell ref="M10:M13"/>
    <mergeCell ref="N10:N13"/>
    <mergeCell ref="Q10:Q13"/>
    <mergeCell ref="B8:C13"/>
    <mergeCell ref="D8:D13"/>
    <mergeCell ref="E8:E13"/>
    <mergeCell ref="F8:R8"/>
    <mergeCell ref="K9:N9"/>
    <mergeCell ref="O9:R9"/>
    <mergeCell ref="H11:H13"/>
    <mergeCell ref="I9:I13"/>
    <mergeCell ref="J9:J13"/>
    <mergeCell ref="R10:R13"/>
    <mergeCell ref="O11:O13"/>
    <mergeCell ref="P11:P13"/>
    <mergeCell ref="G11:G13"/>
    <mergeCell ref="K11:K13"/>
    <mergeCell ref="L11:L13"/>
    <mergeCell ref="B28:B43"/>
    <mergeCell ref="C28:C29"/>
    <mergeCell ref="C30:C31"/>
    <mergeCell ref="C32:C33"/>
    <mergeCell ref="C34:C35"/>
    <mergeCell ref="C36:C37"/>
    <mergeCell ref="C38:C39"/>
    <mergeCell ref="B14:C15"/>
    <mergeCell ref="B16:B27"/>
    <mergeCell ref="C16:C17"/>
    <mergeCell ref="C18:C19"/>
    <mergeCell ref="C20:C21"/>
    <mergeCell ref="C22:C23"/>
    <mergeCell ref="C24:C25"/>
    <mergeCell ref="C26:C27"/>
  </mergeCells>
  <phoneticPr fontId="2"/>
  <printOptions horizontalCentered="1"/>
  <pageMargins left="0.48" right="0.47244094488188981" top="0.23622047244094491" bottom="0.39370078740157483" header="0.51181102362204722" footer="0.19685039370078741"/>
  <pageSetup paperSize="9" scale="65"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0A499-22ED-4110-9E1E-3FD5FF093131}">
  <sheetPr codeName="Sheet52">
    <tabColor rgb="FF00B0F0"/>
    <pageSetUpPr fitToPage="1"/>
  </sheetPr>
  <dimension ref="A2:U82"/>
  <sheetViews>
    <sheetView view="pageBreakPreview" zoomScale="70" zoomScaleNormal="100" zoomScaleSheetLayoutView="70" workbookViewId="0">
      <selection activeCell="C26" sqref="C26:C27"/>
    </sheetView>
  </sheetViews>
  <sheetFormatPr defaultColWidth="9" defaultRowHeight="14.4" x14ac:dyDescent="0.2"/>
  <cols>
    <col min="1" max="1" width="8.6640625" style="19" customWidth="1"/>
    <col min="2" max="2" width="4.6640625" style="19" customWidth="1"/>
    <col min="3" max="3" width="16.88671875" style="26" customWidth="1"/>
    <col min="4" max="4" width="10.33203125" style="1" customWidth="1"/>
    <col min="5" max="5" width="12.33203125" style="1" hidden="1" customWidth="1"/>
    <col min="6" max="6" width="9.33203125" style="1" hidden="1" customWidth="1"/>
    <col min="7" max="18" width="9.33203125" style="1" customWidth="1"/>
    <col min="19" max="19" width="6.44140625" style="1" customWidth="1"/>
    <col min="20" max="21" width="9.33203125" style="1" customWidth="1"/>
    <col min="22" max="32" width="4.6640625" style="1" customWidth="1"/>
    <col min="33" max="16384" width="9" style="1"/>
  </cols>
  <sheetData>
    <row r="2" spans="1:21" x14ac:dyDescent="0.2">
      <c r="B2" s="26" t="s">
        <v>959</v>
      </c>
    </row>
    <row r="3" spans="1:21" x14ac:dyDescent="0.2">
      <c r="B3" s="1"/>
    </row>
    <row r="4" spans="1:21" x14ac:dyDescent="0.2">
      <c r="B4" s="1"/>
      <c r="H4" s="43"/>
      <c r="L4" s="43" t="s">
        <v>382</v>
      </c>
    </row>
    <row r="5" spans="1:21" x14ac:dyDescent="0.2">
      <c r="B5" s="1"/>
      <c r="H5" s="43"/>
      <c r="L5" s="43" t="s">
        <v>323</v>
      </c>
    </row>
    <row r="6" spans="1:21" x14ac:dyDescent="0.2">
      <c r="B6" s="1"/>
    </row>
    <row r="7" spans="1:21" ht="15" thickBot="1" x14ac:dyDescent="0.25">
      <c r="B7" s="1"/>
      <c r="R7" s="2" t="s">
        <v>348</v>
      </c>
    </row>
    <row r="8" spans="1:21" ht="21.75" customHeight="1" x14ac:dyDescent="0.2">
      <c r="B8" s="1576"/>
      <c r="C8" s="1577"/>
      <c r="D8" s="1600" t="s">
        <v>296</v>
      </c>
      <c r="E8" s="1708" t="s">
        <v>383</v>
      </c>
      <c r="F8" s="1729" t="s">
        <v>396</v>
      </c>
      <c r="G8" s="1714"/>
      <c r="H8" s="1714"/>
      <c r="I8" s="1714"/>
      <c r="J8" s="1714"/>
      <c r="K8" s="1714"/>
      <c r="L8" s="1714"/>
      <c r="M8" s="1714"/>
      <c r="N8" s="1714"/>
      <c r="O8" s="1714"/>
      <c r="P8" s="1714"/>
      <c r="Q8" s="1714"/>
      <c r="R8" s="1715"/>
    </row>
    <row r="9" spans="1:21" ht="21.75" customHeight="1" x14ac:dyDescent="0.2">
      <c r="B9" s="1578"/>
      <c r="C9" s="1579"/>
      <c r="D9" s="1623"/>
      <c r="E9" s="1728"/>
      <c r="F9" s="1449"/>
      <c r="G9" s="1452"/>
      <c r="H9" s="1452"/>
      <c r="I9" s="1716" t="s">
        <v>386</v>
      </c>
      <c r="J9" s="1741" t="s">
        <v>326</v>
      </c>
      <c r="K9" s="1743" t="s">
        <v>387</v>
      </c>
      <c r="L9" s="1743"/>
      <c r="M9" s="1743"/>
      <c r="N9" s="1744"/>
      <c r="O9" s="1745" t="s">
        <v>388</v>
      </c>
      <c r="P9" s="1743"/>
      <c r="Q9" s="1743"/>
      <c r="R9" s="1746"/>
    </row>
    <row r="10" spans="1:21" s="26" customFormat="1" ht="15" customHeight="1" x14ac:dyDescent="0.2">
      <c r="A10" s="334"/>
      <c r="B10" s="1578"/>
      <c r="C10" s="1579"/>
      <c r="D10" s="1601"/>
      <c r="E10" s="1709"/>
      <c r="F10" s="1705" t="s">
        <v>296</v>
      </c>
      <c r="G10" s="1453"/>
      <c r="H10" s="1451"/>
      <c r="I10" s="1716"/>
      <c r="J10" s="1741"/>
      <c r="K10" s="381"/>
      <c r="L10" s="346"/>
      <c r="M10" s="1699" t="s">
        <v>386</v>
      </c>
      <c r="N10" s="1725" t="s">
        <v>326</v>
      </c>
      <c r="O10" s="1408"/>
      <c r="P10" s="346"/>
      <c r="Q10" s="1699" t="s">
        <v>386</v>
      </c>
      <c r="R10" s="1696" t="s">
        <v>326</v>
      </c>
    </row>
    <row r="11" spans="1:21" s="26" customFormat="1" ht="15" customHeight="1" x14ac:dyDescent="0.2">
      <c r="A11" s="334"/>
      <c r="B11" s="1578"/>
      <c r="C11" s="1579"/>
      <c r="D11" s="1601"/>
      <c r="E11" s="1709"/>
      <c r="F11" s="1737"/>
      <c r="G11" s="1735" t="s">
        <v>389</v>
      </c>
      <c r="H11" s="1591" t="s">
        <v>390</v>
      </c>
      <c r="I11" s="1716"/>
      <c r="J11" s="1741"/>
      <c r="K11" s="1735" t="s">
        <v>389</v>
      </c>
      <c r="L11" s="1591" t="s">
        <v>390</v>
      </c>
      <c r="M11" s="1739"/>
      <c r="N11" s="1726"/>
      <c r="O11" s="1723" t="s">
        <v>389</v>
      </c>
      <c r="P11" s="1591" t="s">
        <v>390</v>
      </c>
      <c r="Q11" s="1739"/>
      <c r="R11" s="1697"/>
    </row>
    <row r="12" spans="1:21" s="26" customFormat="1" ht="10.5" customHeight="1" x14ac:dyDescent="0.2">
      <c r="A12" s="334"/>
      <c r="B12" s="1578"/>
      <c r="C12" s="1579"/>
      <c r="D12" s="1601"/>
      <c r="E12" s="1709"/>
      <c r="F12" s="1737"/>
      <c r="G12" s="1735"/>
      <c r="H12" s="1551"/>
      <c r="I12" s="1716"/>
      <c r="J12" s="1741"/>
      <c r="K12" s="1735"/>
      <c r="L12" s="1551"/>
      <c r="M12" s="1739"/>
      <c r="N12" s="1726"/>
      <c r="O12" s="1723"/>
      <c r="P12" s="1551"/>
      <c r="Q12" s="1739"/>
      <c r="R12" s="1697"/>
    </row>
    <row r="13" spans="1:21" s="26" customFormat="1" ht="37.5" customHeight="1" x14ac:dyDescent="0.2">
      <c r="A13" s="334"/>
      <c r="B13" s="1580"/>
      <c r="C13" s="1581"/>
      <c r="D13" s="1602"/>
      <c r="E13" s="1710"/>
      <c r="F13" s="1738"/>
      <c r="G13" s="1736"/>
      <c r="H13" s="1552"/>
      <c r="I13" s="1717"/>
      <c r="J13" s="1742"/>
      <c r="K13" s="1736"/>
      <c r="L13" s="1552"/>
      <c r="M13" s="1740"/>
      <c r="N13" s="1727"/>
      <c r="O13" s="1724"/>
      <c r="P13" s="1552"/>
      <c r="Q13" s="1740"/>
      <c r="R13" s="1698"/>
      <c r="T13" s="102" t="s">
        <v>398</v>
      </c>
      <c r="U13" s="360" t="s">
        <v>328</v>
      </c>
    </row>
    <row r="14" spans="1:21" ht="25.2" customHeight="1" x14ac:dyDescent="0.2">
      <c r="A14" s="1"/>
      <c r="B14" s="1500" t="s">
        <v>273</v>
      </c>
      <c r="C14" s="1702"/>
      <c r="D14" s="756">
        <v>427</v>
      </c>
      <c r="E14" s="1196">
        <f>E16+E18+E20+E22+E24+E26</f>
        <v>2335</v>
      </c>
      <c r="F14" s="530">
        <f>D14</f>
        <v>427</v>
      </c>
      <c r="G14" s="35">
        <f t="shared" ref="G14:I14" si="0">G16+G18+G20+G22+G24+G26</f>
        <v>28</v>
      </c>
      <c r="H14" s="18">
        <f t="shared" si="0"/>
        <v>139</v>
      </c>
      <c r="I14" s="9">
        <f t="shared" si="0"/>
        <v>186</v>
      </c>
      <c r="J14" s="140">
        <f>J16+J18+J20+J22+J24+J26</f>
        <v>213</v>
      </c>
      <c r="K14" s="35">
        <f t="shared" ref="K14:R14" si="1">K16+K18+K20+K22+K24+K26</f>
        <v>24</v>
      </c>
      <c r="L14" s="18">
        <f t="shared" si="1"/>
        <v>67</v>
      </c>
      <c r="M14" s="9">
        <f t="shared" si="1"/>
        <v>185</v>
      </c>
      <c r="N14" s="11">
        <f t="shared" si="1"/>
        <v>218</v>
      </c>
      <c r="O14" s="11">
        <f t="shared" si="1"/>
        <v>26</v>
      </c>
      <c r="P14" s="18">
        <f t="shared" si="1"/>
        <v>72</v>
      </c>
      <c r="Q14" s="9">
        <f t="shared" si="1"/>
        <v>184</v>
      </c>
      <c r="R14" s="561">
        <f t="shared" si="1"/>
        <v>217</v>
      </c>
      <c r="T14" s="1">
        <f t="shared" ref="T14:T43" si="2">K14+M14+N14</f>
        <v>427</v>
      </c>
      <c r="U14" s="367">
        <f>T14-F14</f>
        <v>0</v>
      </c>
    </row>
    <row r="15" spans="1:21" ht="25.2" customHeight="1" thickBot="1" x14ac:dyDescent="0.25">
      <c r="A15" s="1"/>
      <c r="B15" s="1695"/>
      <c r="C15" s="1703"/>
      <c r="D15" s="499"/>
      <c r="E15" s="1185"/>
      <c r="F15" s="652"/>
      <c r="G15" s="650">
        <f>G14/D14</f>
        <v>6.5573770491803282E-2</v>
      </c>
      <c r="H15" s="602"/>
      <c r="I15" s="483">
        <f>I14/D14</f>
        <v>0.43559718969555034</v>
      </c>
      <c r="J15" s="484">
        <f>J14/D14</f>
        <v>0.49882903981264637</v>
      </c>
      <c r="K15" s="650">
        <f>K14/F14</f>
        <v>5.6206088992974239E-2</v>
      </c>
      <c r="L15" s="602"/>
      <c r="M15" s="483">
        <f>M14/F14</f>
        <v>0.43325526932084307</v>
      </c>
      <c r="N15" s="1416">
        <f>N14/F14</f>
        <v>0.51053864168618268</v>
      </c>
      <c r="O15" s="1409">
        <f>O14/F14</f>
        <v>6.0889929742388757E-2</v>
      </c>
      <c r="P15" s="602"/>
      <c r="Q15" s="483">
        <f>Q14/F14</f>
        <v>0.43091334894613581</v>
      </c>
      <c r="R15" s="651">
        <f>R14/F14</f>
        <v>0.50819672131147542</v>
      </c>
      <c r="T15" s="1">
        <f t="shared" si="2"/>
        <v>1</v>
      </c>
      <c r="U15" s="367">
        <f>1-T15</f>
        <v>0</v>
      </c>
    </row>
    <row r="16" spans="1:21" ht="25.2" customHeight="1" thickTop="1" thickBot="1" x14ac:dyDescent="0.25">
      <c r="A16" s="1"/>
      <c r="B16" s="1503" t="s">
        <v>274</v>
      </c>
      <c r="C16" s="1609" t="s">
        <v>275</v>
      </c>
      <c r="D16" s="487">
        <v>49</v>
      </c>
      <c r="E16" s="1186">
        <v>9</v>
      </c>
      <c r="F16" s="1411">
        <f t="shared" ref="F16:F39" si="3">D16</f>
        <v>49</v>
      </c>
      <c r="G16" s="1092">
        <v>2</v>
      </c>
      <c r="H16" s="1093">
        <f>L16+P16</f>
        <v>7</v>
      </c>
      <c r="I16" s="1092">
        <v>11</v>
      </c>
      <c r="J16" s="1454">
        <f>D16-G16-I16</f>
        <v>36</v>
      </c>
      <c r="K16" s="74">
        <v>2</v>
      </c>
      <c r="L16" s="76">
        <v>7</v>
      </c>
      <c r="M16" s="74">
        <v>11</v>
      </c>
      <c r="N16" s="552">
        <f>F16-K16-M16</f>
        <v>36</v>
      </c>
      <c r="O16" s="552">
        <v>0</v>
      </c>
      <c r="P16" s="76">
        <v>0</v>
      </c>
      <c r="Q16" s="74">
        <v>11</v>
      </c>
      <c r="R16" s="347">
        <f>F16-O16-Q16</f>
        <v>38</v>
      </c>
      <c r="T16" s="1">
        <f t="shared" si="2"/>
        <v>49</v>
      </c>
      <c r="U16" s="367">
        <f>T16-F16</f>
        <v>0</v>
      </c>
    </row>
    <row r="17" spans="1:21" ht="25.2" customHeight="1" thickTop="1" thickBot="1" x14ac:dyDescent="0.25">
      <c r="A17" s="1"/>
      <c r="B17" s="1704"/>
      <c r="C17" s="1695"/>
      <c r="D17" s="500"/>
      <c r="E17" s="1187"/>
      <c r="F17" s="1411">
        <f t="shared" si="3"/>
        <v>0</v>
      </c>
      <c r="G17" s="545">
        <f>G16/D16</f>
        <v>4.0816326530612242E-2</v>
      </c>
      <c r="H17" s="287"/>
      <c r="I17" s="545">
        <f>I16/D16</f>
        <v>0.22448979591836735</v>
      </c>
      <c r="J17" s="502">
        <f>J16/D16</f>
        <v>0.73469387755102045</v>
      </c>
      <c r="K17" s="545">
        <f>K16/F16</f>
        <v>4.0816326530612242E-2</v>
      </c>
      <c r="L17" s="648"/>
      <c r="M17" s="545">
        <f>M16/F16</f>
        <v>0.22448979591836735</v>
      </c>
      <c r="N17" s="547">
        <f>N16/F16</f>
        <v>0.73469387755102045</v>
      </c>
      <c r="O17" s="547">
        <f>O16/F16</f>
        <v>0</v>
      </c>
      <c r="P17" s="648"/>
      <c r="Q17" s="545">
        <f>Q16/F16</f>
        <v>0.22448979591836735</v>
      </c>
      <c r="R17" s="548">
        <f>R16/F16</f>
        <v>0.77551020408163263</v>
      </c>
      <c r="T17" s="1">
        <f t="shared" si="2"/>
        <v>1</v>
      </c>
      <c r="U17" s="367">
        <f t="shared" ref="U17" si="4">1-T17</f>
        <v>0</v>
      </c>
    </row>
    <row r="18" spans="1:21" ht="25.2" customHeight="1" thickTop="1" thickBot="1" x14ac:dyDescent="0.25">
      <c r="A18" s="1"/>
      <c r="B18" s="1704"/>
      <c r="C18" s="1507" t="s">
        <v>276</v>
      </c>
      <c r="D18" s="480">
        <v>87</v>
      </c>
      <c r="E18" s="1188">
        <v>436</v>
      </c>
      <c r="F18" s="1411">
        <f t="shared" si="3"/>
        <v>87</v>
      </c>
      <c r="G18" s="9">
        <v>6</v>
      </c>
      <c r="H18" s="1458">
        <f t="shared" ref="H18" si="5">L18+P18</f>
        <v>66</v>
      </c>
      <c r="I18" s="9">
        <v>39</v>
      </c>
      <c r="J18" s="141">
        <f>D18-G18-I18</f>
        <v>42</v>
      </c>
      <c r="K18" s="9">
        <v>6</v>
      </c>
      <c r="L18" s="8">
        <v>48</v>
      </c>
      <c r="M18" s="9">
        <v>39</v>
      </c>
      <c r="N18" s="4">
        <f t="shared" ref="N18" si="6">F18-K18-M18</f>
        <v>42</v>
      </c>
      <c r="O18" s="4">
        <v>6</v>
      </c>
      <c r="P18" s="8">
        <v>18</v>
      </c>
      <c r="Q18" s="9">
        <v>37</v>
      </c>
      <c r="R18" s="348">
        <f>F18-O18-Q18</f>
        <v>44</v>
      </c>
      <c r="T18" s="1">
        <f t="shared" si="2"/>
        <v>87</v>
      </c>
      <c r="U18" s="367">
        <f>T18-F18</f>
        <v>0</v>
      </c>
    </row>
    <row r="19" spans="1:21" ht="25.2" customHeight="1" thickTop="1" thickBot="1" x14ac:dyDescent="0.25">
      <c r="A19" s="1"/>
      <c r="B19" s="1704"/>
      <c r="C19" s="1509"/>
      <c r="D19" s="503"/>
      <c r="E19" s="1187"/>
      <c r="F19" s="1411">
        <f t="shared" si="3"/>
        <v>0</v>
      </c>
      <c r="G19" s="545">
        <f>G18/D18</f>
        <v>6.8965517241379309E-2</v>
      </c>
      <c r="H19" s="287"/>
      <c r="I19" s="545">
        <f>I18/D18</f>
        <v>0.44827586206896552</v>
      </c>
      <c r="J19" s="502">
        <f>J18/D18</f>
        <v>0.48275862068965519</v>
      </c>
      <c r="K19" s="545">
        <f>K18/F18</f>
        <v>6.8965517241379309E-2</v>
      </c>
      <c r="L19" s="648"/>
      <c r="M19" s="545">
        <f>M18/F18</f>
        <v>0.44827586206896552</v>
      </c>
      <c r="N19" s="547">
        <f>N18/F18</f>
        <v>0.48275862068965519</v>
      </c>
      <c r="O19" s="547">
        <f>O18/F18</f>
        <v>6.8965517241379309E-2</v>
      </c>
      <c r="P19" s="648"/>
      <c r="Q19" s="545">
        <f>Q18/F18</f>
        <v>0.42528735632183906</v>
      </c>
      <c r="R19" s="548">
        <f>R18/F18</f>
        <v>0.50574712643678166</v>
      </c>
      <c r="T19" s="1">
        <f t="shared" si="2"/>
        <v>1</v>
      </c>
      <c r="U19" s="367">
        <f t="shared" ref="U19" si="7">1-T19</f>
        <v>0</v>
      </c>
    </row>
    <row r="20" spans="1:21" ht="25.2" customHeight="1" thickTop="1" thickBot="1" x14ac:dyDescent="0.25">
      <c r="A20" s="1"/>
      <c r="B20" s="1704"/>
      <c r="C20" s="1507" t="s">
        <v>277</v>
      </c>
      <c r="D20" s="480">
        <v>25</v>
      </c>
      <c r="E20" s="1188">
        <v>113</v>
      </c>
      <c r="F20" s="1411">
        <f t="shared" si="3"/>
        <v>25</v>
      </c>
      <c r="G20" s="9">
        <v>2</v>
      </c>
      <c r="H20" s="1458">
        <f t="shared" ref="H20" si="8">L20+P20</f>
        <v>0</v>
      </c>
      <c r="I20" s="9">
        <v>8</v>
      </c>
      <c r="J20" s="141">
        <f t="shared" ref="J20" si="9">D20-G20-I20</f>
        <v>15</v>
      </c>
      <c r="K20" s="9">
        <v>2</v>
      </c>
      <c r="L20" s="8">
        <v>0</v>
      </c>
      <c r="M20" s="9">
        <v>8</v>
      </c>
      <c r="N20" s="4">
        <f t="shared" ref="N20" si="10">F20-K20-M20</f>
        <v>15</v>
      </c>
      <c r="O20" s="4">
        <v>2</v>
      </c>
      <c r="P20" s="8">
        <v>0</v>
      </c>
      <c r="Q20" s="9">
        <v>8</v>
      </c>
      <c r="R20" s="348">
        <f t="shared" ref="R20" si="11">F20-O20-Q20</f>
        <v>15</v>
      </c>
      <c r="T20" s="1">
        <f t="shared" si="2"/>
        <v>25</v>
      </c>
      <c r="U20" s="367">
        <f>T20-F20</f>
        <v>0</v>
      </c>
    </row>
    <row r="21" spans="1:21" ht="25.2" customHeight="1" thickTop="1" thickBot="1" x14ac:dyDescent="0.25">
      <c r="A21" s="1"/>
      <c r="B21" s="1704"/>
      <c r="C21" s="1509"/>
      <c r="D21" s="503"/>
      <c r="E21" s="1187"/>
      <c r="F21" s="1411">
        <f t="shared" si="3"/>
        <v>0</v>
      </c>
      <c r="G21" s="545">
        <f t="shared" ref="G21" si="12">G20/D20</f>
        <v>0.08</v>
      </c>
      <c r="H21" s="648"/>
      <c r="I21" s="545">
        <f t="shared" ref="I21" si="13">I20/D20</f>
        <v>0.32</v>
      </c>
      <c r="J21" s="502">
        <f t="shared" ref="J21" si="14">J20/D20</f>
        <v>0.6</v>
      </c>
      <c r="K21" s="545">
        <f>K20/F20</f>
        <v>0.08</v>
      </c>
      <c r="L21" s="648"/>
      <c r="M21" s="545">
        <f>M20/F20</f>
        <v>0.32</v>
      </c>
      <c r="N21" s="547">
        <f t="shared" ref="N21" si="15">N20/F20</f>
        <v>0.6</v>
      </c>
      <c r="O21" s="547">
        <f t="shared" ref="O21" si="16">O20/F20</f>
        <v>0.08</v>
      </c>
      <c r="P21" s="648"/>
      <c r="Q21" s="545">
        <f>Q20/F20</f>
        <v>0.32</v>
      </c>
      <c r="R21" s="548">
        <f t="shared" ref="R21" si="17">R20/F20</f>
        <v>0.6</v>
      </c>
      <c r="T21" s="1">
        <f t="shared" si="2"/>
        <v>1</v>
      </c>
      <c r="U21" s="367">
        <f t="shared" ref="U21" si="18">1-T21</f>
        <v>0</v>
      </c>
    </row>
    <row r="22" spans="1:21" ht="25.2" customHeight="1" thickTop="1" thickBot="1" x14ac:dyDescent="0.25">
      <c r="A22" s="1"/>
      <c r="B22" s="1704"/>
      <c r="C22" s="1508" t="s">
        <v>278</v>
      </c>
      <c r="D22" s="480">
        <v>82</v>
      </c>
      <c r="E22" s="1188">
        <v>407</v>
      </c>
      <c r="F22" s="1411">
        <f t="shared" si="3"/>
        <v>82</v>
      </c>
      <c r="G22" s="9">
        <v>2</v>
      </c>
      <c r="H22" s="1458">
        <f t="shared" ref="H22" si="19">L22+P22</f>
        <v>5</v>
      </c>
      <c r="I22" s="9">
        <v>41</v>
      </c>
      <c r="J22" s="141">
        <f t="shared" ref="J22" si="20">D22-G22-I22</f>
        <v>39</v>
      </c>
      <c r="K22" s="9">
        <v>2</v>
      </c>
      <c r="L22" s="8">
        <v>4</v>
      </c>
      <c r="M22" s="9">
        <v>40</v>
      </c>
      <c r="N22" s="4">
        <f t="shared" ref="N22" si="21">F22-K22-M22</f>
        <v>40</v>
      </c>
      <c r="O22" s="4">
        <v>2</v>
      </c>
      <c r="P22" s="8">
        <v>1</v>
      </c>
      <c r="Q22" s="9">
        <v>41</v>
      </c>
      <c r="R22" s="348">
        <f t="shared" ref="R22" si="22">F22-O22-Q22</f>
        <v>39</v>
      </c>
      <c r="T22" s="1">
        <f t="shared" si="2"/>
        <v>82</v>
      </c>
      <c r="U22" s="367">
        <f>T22-F22</f>
        <v>0</v>
      </c>
    </row>
    <row r="23" spans="1:21" ht="25.2" customHeight="1" thickTop="1" thickBot="1" x14ac:dyDescent="0.25">
      <c r="A23" s="1"/>
      <c r="B23" s="1704"/>
      <c r="C23" s="1695"/>
      <c r="D23" s="503"/>
      <c r="E23" s="1187"/>
      <c r="F23" s="1411">
        <f t="shared" si="3"/>
        <v>0</v>
      </c>
      <c r="G23" s="545">
        <f t="shared" ref="G23" si="23">G22/D22</f>
        <v>2.4390243902439025E-2</v>
      </c>
      <c r="H23" s="648"/>
      <c r="I23" s="545">
        <f t="shared" ref="I23" si="24">I22/D22</f>
        <v>0.5</v>
      </c>
      <c r="J23" s="502">
        <f t="shared" ref="J23" si="25">J22/D22</f>
        <v>0.47560975609756095</v>
      </c>
      <c r="K23" s="545">
        <f>K22/F22</f>
        <v>2.4390243902439025E-2</v>
      </c>
      <c r="L23" s="648"/>
      <c r="M23" s="545">
        <f>M22/F22</f>
        <v>0.48780487804878048</v>
      </c>
      <c r="N23" s="547">
        <f t="shared" ref="N23" si="26">N22/F22</f>
        <v>0.48780487804878048</v>
      </c>
      <c r="O23" s="547">
        <f t="shared" ref="O23" si="27">O22/F22</f>
        <v>2.4390243902439025E-2</v>
      </c>
      <c r="P23" s="648"/>
      <c r="Q23" s="545">
        <f t="shared" ref="Q23" si="28">Q22/F22</f>
        <v>0.5</v>
      </c>
      <c r="R23" s="548">
        <f t="shared" ref="R23" si="29">R22/F22</f>
        <v>0.47560975609756095</v>
      </c>
      <c r="T23" s="1">
        <f t="shared" si="2"/>
        <v>1</v>
      </c>
      <c r="U23" s="367">
        <f t="shared" ref="U23" si="30">1-T23</f>
        <v>0</v>
      </c>
    </row>
    <row r="24" spans="1:21" ht="25.2" customHeight="1" thickTop="1" thickBot="1" x14ac:dyDescent="0.25">
      <c r="A24" s="1"/>
      <c r="B24" s="1704"/>
      <c r="C24" s="1507" t="s">
        <v>279</v>
      </c>
      <c r="D24" s="480">
        <v>8</v>
      </c>
      <c r="E24" s="1188">
        <v>72</v>
      </c>
      <c r="F24" s="1411">
        <f t="shared" si="3"/>
        <v>8</v>
      </c>
      <c r="G24" s="9">
        <v>1</v>
      </c>
      <c r="H24" s="1458">
        <f t="shared" ref="H24" si="31">L24+P24</f>
        <v>36</v>
      </c>
      <c r="I24" s="9">
        <v>2</v>
      </c>
      <c r="J24" s="141">
        <f t="shared" ref="J24" si="32">D24-G24-I24</f>
        <v>5</v>
      </c>
      <c r="K24" s="9">
        <v>1</v>
      </c>
      <c r="L24" s="8">
        <v>2</v>
      </c>
      <c r="M24" s="9">
        <v>1</v>
      </c>
      <c r="N24" s="4">
        <f t="shared" ref="N24" si="33">F24-K24-M24</f>
        <v>6</v>
      </c>
      <c r="O24" s="4">
        <v>1</v>
      </c>
      <c r="P24" s="8">
        <v>34</v>
      </c>
      <c r="Q24" s="9">
        <v>2</v>
      </c>
      <c r="R24" s="348">
        <f t="shared" ref="R24" si="34">F24-O24-Q24</f>
        <v>5</v>
      </c>
      <c r="T24" s="1">
        <f t="shared" si="2"/>
        <v>8</v>
      </c>
      <c r="U24" s="367">
        <f>T24-F24</f>
        <v>0</v>
      </c>
    </row>
    <row r="25" spans="1:21" ht="25.2" customHeight="1" thickTop="1" thickBot="1" x14ac:dyDescent="0.25">
      <c r="A25" s="1"/>
      <c r="B25" s="1704"/>
      <c r="C25" s="1695"/>
      <c r="D25" s="503"/>
      <c r="E25" s="1187"/>
      <c r="F25" s="1411">
        <f t="shared" si="3"/>
        <v>0</v>
      </c>
      <c r="G25" s="545">
        <f t="shared" ref="G25" si="35">G24/D24</f>
        <v>0.125</v>
      </c>
      <c r="H25" s="159"/>
      <c r="I25" s="545">
        <f t="shared" ref="I25" si="36">I24/D24</f>
        <v>0.25</v>
      </c>
      <c r="J25" s="502">
        <f>J24/D24</f>
        <v>0.625</v>
      </c>
      <c r="K25" s="545">
        <f>K24/F24</f>
        <v>0.125</v>
      </c>
      <c r="L25" s="648"/>
      <c r="M25" s="545">
        <f>M24/F24</f>
        <v>0.125</v>
      </c>
      <c r="N25" s="547">
        <f t="shared" ref="N25" si="37">N24/F24</f>
        <v>0.75</v>
      </c>
      <c r="O25" s="547">
        <f t="shared" ref="O25" si="38">O24/F24</f>
        <v>0.125</v>
      </c>
      <c r="P25" s="648"/>
      <c r="Q25" s="545">
        <f t="shared" ref="Q25" si="39">Q24/F24</f>
        <v>0.25</v>
      </c>
      <c r="R25" s="548">
        <f t="shared" ref="R25" si="40">R24/F24</f>
        <v>0.625</v>
      </c>
      <c r="T25" s="1">
        <f t="shared" si="2"/>
        <v>1</v>
      </c>
      <c r="U25" s="367">
        <f t="shared" ref="U25" si="41">1-T25</f>
        <v>0</v>
      </c>
    </row>
    <row r="26" spans="1:21" ht="25.2" customHeight="1" thickTop="1" thickBot="1" x14ac:dyDescent="0.25">
      <c r="A26" s="1"/>
      <c r="B26" s="1704"/>
      <c r="C26" s="1507" t="s">
        <v>280</v>
      </c>
      <c r="D26" s="480">
        <v>176</v>
      </c>
      <c r="E26" s="1192">
        <v>1298</v>
      </c>
      <c r="F26" s="1411">
        <f t="shared" si="3"/>
        <v>176</v>
      </c>
      <c r="G26" s="9">
        <v>15</v>
      </c>
      <c r="H26" s="1457">
        <f t="shared" ref="H26" si="42">L26+P26</f>
        <v>25</v>
      </c>
      <c r="I26" s="9">
        <v>85</v>
      </c>
      <c r="J26" s="141">
        <f t="shared" ref="J26" si="43">D26-G26-I26</f>
        <v>76</v>
      </c>
      <c r="K26" s="9">
        <v>11</v>
      </c>
      <c r="L26" s="8">
        <v>6</v>
      </c>
      <c r="M26" s="9">
        <v>86</v>
      </c>
      <c r="N26" s="4">
        <f t="shared" ref="N26" si="44">F26-K26-M26</f>
        <v>79</v>
      </c>
      <c r="O26" s="4">
        <v>15</v>
      </c>
      <c r="P26" s="8">
        <v>19</v>
      </c>
      <c r="Q26" s="9">
        <v>85</v>
      </c>
      <c r="R26" s="348">
        <f t="shared" ref="R26" si="45">F26-O26-Q26</f>
        <v>76</v>
      </c>
      <c r="T26" s="1">
        <f t="shared" si="2"/>
        <v>176</v>
      </c>
      <c r="U26" s="367">
        <f>T26-F26</f>
        <v>0</v>
      </c>
    </row>
    <row r="27" spans="1:21" ht="25.2" customHeight="1" thickTop="1" thickBot="1" x14ac:dyDescent="0.25">
      <c r="A27" s="1"/>
      <c r="B27" s="1704"/>
      <c r="C27" s="1695"/>
      <c r="D27" s="500"/>
      <c r="E27" s="1187"/>
      <c r="F27" s="1411">
        <f t="shared" si="3"/>
        <v>0</v>
      </c>
      <c r="G27" s="563">
        <f t="shared" ref="G27" si="46">G26/D26</f>
        <v>8.5227272727272721E-2</v>
      </c>
      <c r="H27" s="165"/>
      <c r="I27" s="563">
        <f t="shared" ref="I27" si="47">I26/D26</f>
        <v>0.48295454545454547</v>
      </c>
      <c r="J27" s="1184">
        <f t="shared" ref="J27" si="48">J26/D26</f>
        <v>0.43181818181818182</v>
      </c>
      <c r="K27" s="545">
        <f>K26/F26</f>
        <v>6.25E-2</v>
      </c>
      <c r="L27" s="648"/>
      <c r="M27" s="545">
        <f>M26/F26</f>
        <v>0.48863636363636365</v>
      </c>
      <c r="N27" s="547">
        <f t="shared" ref="N27" si="49">N26/F26</f>
        <v>0.44886363636363635</v>
      </c>
      <c r="O27" s="563">
        <f t="shared" ref="O27" si="50">O26/F26</f>
        <v>8.5227272727272721E-2</v>
      </c>
      <c r="P27" s="1420"/>
      <c r="Q27" s="563">
        <f t="shared" ref="Q27" si="51">Q26/F26</f>
        <v>0.48295454545454547</v>
      </c>
      <c r="R27" s="1184">
        <f t="shared" ref="R27" si="52">R26/F26</f>
        <v>0.43181818181818182</v>
      </c>
      <c r="T27" s="1">
        <f t="shared" si="2"/>
        <v>1</v>
      </c>
      <c r="U27" s="367">
        <f t="shared" ref="U27" si="53">1-T27</f>
        <v>0</v>
      </c>
    </row>
    <row r="28" spans="1:21" ht="25.2" customHeight="1" thickTop="1" thickBot="1" x14ac:dyDescent="0.25">
      <c r="A28" s="1"/>
      <c r="B28" s="1503" t="s">
        <v>281</v>
      </c>
      <c r="C28" s="1609" t="s">
        <v>282</v>
      </c>
      <c r="D28" s="487">
        <v>106</v>
      </c>
      <c r="E28" s="1186">
        <v>76</v>
      </c>
      <c r="F28" s="1411">
        <f t="shared" si="3"/>
        <v>106</v>
      </c>
      <c r="G28" s="35">
        <v>2</v>
      </c>
      <c r="H28" s="18">
        <f>L28+P28</f>
        <v>5</v>
      </c>
      <c r="I28" s="35">
        <v>32</v>
      </c>
      <c r="J28" s="140">
        <f t="shared" ref="J28" si="54">D28-G28-I28</f>
        <v>72</v>
      </c>
      <c r="K28" s="74">
        <v>2</v>
      </c>
      <c r="L28" s="76">
        <v>3</v>
      </c>
      <c r="M28" s="74">
        <v>31</v>
      </c>
      <c r="N28" s="552">
        <f>F28-K28-M28</f>
        <v>73</v>
      </c>
      <c r="O28" s="11">
        <v>2</v>
      </c>
      <c r="P28" s="18">
        <v>2</v>
      </c>
      <c r="Q28" s="35">
        <v>30</v>
      </c>
      <c r="R28" s="561">
        <f t="shared" ref="R28" si="55">F28-O28-Q28</f>
        <v>74</v>
      </c>
      <c r="T28" s="1">
        <f t="shared" si="2"/>
        <v>106</v>
      </c>
      <c r="U28" s="367">
        <f>T28-F28</f>
        <v>0</v>
      </c>
    </row>
    <row r="29" spans="1:21" ht="25.2" customHeight="1" thickTop="1" thickBot="1" x14ac:dyDescent="0.25">
      <c r="A29" s="1"/>
      <c r="B29" s="1704"/>
      <c r="C29" s="1509"/>
      <c r="D29" s="503"/>
      <c r="E29" s="1191"/>
      <c r="F29" s="1411">
        <f t="shared" si="3"/>
        <v>0</v>
      </c>
      <c r="G29" s="545">
        <f t="shared" ref="G29" si="56">G28/D28</f>
        <v>1.8867924528301886E-2</v>
      </c>
      <c r="H29" s="648"/>
      <c r="I29" s="545">
        <f t="shared" ref="I29" si="57">I28/D28</f>
        <v>0.30188679245283018</v>
      </c>
      <c r="J29" s="502">
        <f t="shared" ref="J29" si="58">J28/D28</f>
        <v>0.67924528301886788</v>
      </c>
      <c r="K29" s="545">
        <f>K28/F28</f>
        <v>1.8867924528301886E-2</v>
      </c>
      <c r="L29" s="648"/>
      <c r="M29" s="545">
        <f>M28/F28</f>
        <v>0.29245283018867924</v>
      </c>
      <c r="N29" s="547">
        <f t="shared" ref="N29" si="59">N28/F28</f>
        <v>0.68867924528301883</v>
      </c>
      <c r="O29" s="547">
        <f t="shared" ref="O29" si="60">O28/F28</f>
        <v>1.8867924528301886E-2</v>
      </c>
      <c r="P29" s="648"/>
      <c r="Q29" s="545">
        <f t="shared" ref="Q29" si="61">Q28/F28</f>
        <v>0.28301886792452829</v>
      </c>
      <c r="R29" s="548">
        <f t="shared" ref="R29" si="62">R28/F28</f>
        <v>0.69811320754716977</v>
      </c>
      <c r="T29" s="1">
        <f t="shared" si="2"/>
        <v>1</v>
      </c>
      <c r="U29" s="367">
        <f t="shared" ref="U29" si="63">1-T29</f>
        <v>0</v>
      </c>
    </row>
    <row r="30" spans="1:21" ht="25.2" customHeight="1" thickTop="1" thickBot="1" x14ac:dyDescent="0.25">
      <c r="A30" s="1"/>
      <c r="B30" s="1704"/>
      <c r="C30" s="1507" t="s">
        <v>283</v>
      </c>
      <c r="D30" s="491">
        <v>171</v>
      </c>
      <c r="E30" s="1189">
        <v>232</v>
      </c>
      <c r="F30" s="1411">
        <f t="shared" si="3"/>
        <v>171</v>
      </c>
      <c r="G30" s="9">
        <v>7</v>
      </c>
      <c r="H30" s="8">
        <f>L30+P30</f>
        <v>14</v>
      </c>
      <c r="I30" s="9">
        <v>71</v>
      </c>
      <c r="J30" s="141">
        <f t="shared" ref="J30" si="64">D30-G30-I30</f>
        <v>93</v>
      </c>
      <c r="K30" s="9">
        <v>5</v>
      </c>
      <c r="L30" s="8">
        <v>7</v>
      </c>
      <c r="M30" s="9">
        <v>70</v>
      </c>
      <c r="N30" s="4">
        <f t="shared" ref="N30" si="65">F30-K30-M30</f>
        <v>96</v>
      </c>
      <c r="O30" s="4">
        <v>5</v>
      </c>
      <c r="P30" s="8">
        <v>7</v>
      </c>
      <c r="Q30" s="9">
        <v>71</v>
      </c>
      <c r="R30" s="348">
        <f t="shared" ref="R30" si="66">F30-O30-Q30</f>
        <v>95</v>
      </c>
      <c r="T30" s="1">
        <f t="shared" si="2"/>
        <v>171</v>
      </c>
      <c r="U30" s="367">
        <f>T30-F30</f>
        <v>0</v>
      </c>
    </row>
    <row r="31" spans="1:21" ht="25.2" customHeight="1" thickTop="1" thickBot="1" x14ac:dyDescent="0.25">
      <c r="A31" s="1"/>
      <c r="B31" s="1704"/>
      <c r="C31" s="1509"/>
      <c r="D31" s="503"/>
      <c r="E31" s="1191"/>
      <c r="F31" s="1411">
        <f t="shared" si="3"/>
        <v>0</v>
      </c>
      <c r="G31" s="545">
        <f t="shared" ref="G31" si="67">G30/D30</f>
        <v>4.0935672514619881E-2</v>
      </c>
      <c r="H31" s="648"/>
      <c r="I31" s="545">
        <f t="shared" ref="I31" si="68">I30/D30</f>
        <v>0.41520467836257308</v>
      </c>
      <c r="J31" s="502">
        <f t="shared" ref="J31" si="69">J30/D30</f>
        <v>0.54385964912280704</v>
      </c>
      <c r="K31" s="545">
        <f>K30/F30</f>
        <v>2.9239766081871343E-2</v>
      </c>
      <c r="L31" s="648"/>
      <c r="M31" s="545">
        <f>M30/F30</f>
        <v>0.40935672514619881</v>
      </c>
      <c r="N31" s="547">
        <f t="shared" ref="N31" si="70">N30/F30</f>
        <v>0.56140350877192979</v>
      </c>
      <c r="O31" s="547">
        <f t="shared" ref="O31" si="71">O30/F30</f>
        <v>2.9239766081871343E-2</v>
      </c>
      <c r="P31" s="648"/>
      <c r="Q31" s="545">
        <f t="shared" ref="Q31" si="72">Q30/F30</f>
        <v>0.41520467836257308</v>
      </c>
      <c r="R31" s="548">
        <f t="shared" ref="R31" si="73">R30/F30</f>
        <v>0.55555555555555558</v>
      </c>
      <c r="T31" s="1">
        <f t="shared" si="2"/>
        <v>1</v>
      </c>
      <c r="U31" s="367">
        <f t="shared" ref="U31" si="74">1-T31</f>
        <v>0</v>
      </c>
    </row>
    <row r="32" spans="1:21" ht="25.2" customHeight="1" thickTop="1" thickBot="1" x14ac:dyDescent="0.25">
      <c r="A32" s="1"/>
      <c r="B32" s="1704"/>
      <c r="C32" s="1507" t="s">
        <v>284</v>
      </c>
      <c r="D32" s="500">
        <v>49</v>
      </c>
      <c r="E32" s="1189">
        <v>212</v>
      </c>
      <c r="F32" s="1411">
        <f t="shared" si="3"/>
        <v>49</v>
      </c>
      <c r="G32" s="9">
        <v>3</v>
      </c>
      <c r="H32" s="8">
        <f>L32+P32</f>
        <v>0</v>
      </c>
      <c r="I32" s="9">
        <v>24</v>
      </c>
      <c r="J32" s="141">
        <f t="shared" ref="J32" si="75">D32-G32-I32</f>
        <v>22</v>
      </c>
      <c r="K32" s="9">
        <v>3</v>
      </c>
      <c r="L32" s="8">
        <v>0</v>
      </c>
      <c r="M32" s="9">
        <v>24</v>
      </c>
      <c r="N32" s="4">
        <f t="shared" ref="N32" si="76">F32-K32-M32</f>
        <v>22</v>
      </c>
      <c r="O32" s="4">
        <v>3</v>
      </c>
      <c r="P32" s="8">
        <v>0</v>
      </c>
      <c r="Q32" s="9">
        <v>24</v>
      </c>
      <c r="R32" s="348">
        <f t="shared" ref="R32" si="77">F32-O32-Q32</f>
        <v>22</v>
      </c>
      <c r="T32" s="1">
        <f t="shared" si="2"/>
        <v>49</v>
      </c>
      <c r="U32" s="367">
        <f>T32-F32</f>
        <v>0</v>
      </c>
    </row>
    <row r="33" spans="1:21" ht="25.2" customHeight="1" thickTop="1" thickBot="1" x14ac:dyDescent="0.25">
      <c r="A33" s="1"/>
      <c r="B33" s="1704"/>
      <c r="C33" s="1509"/>
      <c r="D33" s="503"/>
      <c r="E33" s="1191"/>
      <c r="F33" s="1411">
        <f t="shared" si="3"/>
        <v>0</v>
      </c>
      <c r="G33" s="545">
        <f t="shared" ref="G33" si="78">G32/D32</f>
        <v>6.1224489795918366E-2</v>
      </c>
      <c r="H33" s="648"/>
      <c r="I33" s="545">
        <f t="shared" ref="I33" si="79">I32/D32</f>
        <v>0.48979591836734693</v>
      </c>
      <c r="J33" s="502">
        <f t="shared" ref="J33" si="80">J32/D32</f>
        <v>0.44897959183673469</v>
      </c>
      <c r="K33" s="545">
        <f>K32/F32</f>
        <v>6.1224489795918366E-2</v>
      </c>
      <c r="L33" s="648"/>
      <c r="M33" s="545">
        <f>M32/F32</f>
        <v>0.48979591836734693</v>
      </c>
      <c r="N33" s="547">
        <f t="shared" ref="N33" si="81">N32/F32</f>
        <v>0.44897959183673469</v>
      </c>
      <c r="O33" s="547">
        <f t="shared" ref="O33" si="82">O32/F32</f>
        <v>6.1224489795918366E-2</v>
      </c>
      <c r="P33" s="648"/>
      <c r="Q33" s="545">
        <f t="shared" ref="Q33" si="83">Q32/F32</f>
        <v>0.48979591836734693</v>
      </c>
      <c r="R33" s="548">
        <f t="shared" ref="R33" si="84">R32/F32</f>
        <v>0.44897959183673469</v>
      </c>
      <c r="T33" s="1">
        <f t="shared" si="2"/>
        <v>1</v>
      </c>
      <c r="U33" s="367">
        <f t="shared" ref="U33" si="85">1-T33</f>
        <v>0</v>
      </c>
    </row>
    <row r="34" spans="1:21" ht="25.2" customHeight="1" thickTop="1" thickBot="1" x14ac:dyDescent="0.25">
      <c r="A34" s="1"/>
      <c r="B34" s="1704"/>
      <c r="C34" s="1507" t="s">
        <v>285</v>
      </c>
      <c r="D34" s="500">
        <v>38</v>
      </c>
      <c r="E34" s="1189">
        <v>275</v>
      </c>
      <c r="F34" s="1411">
        <f t="shared" si="3"/>
        <v>38</v>
      </c>
      <c r="G34" s="9">
        <v>4</v>
      </c>
      <c r="H34" s="8">
        <f t="shared" ref="H34" si="86">L34+P34</f>
        <v>0</v>
      </c>
      <c r="I34" s="9">
        <v>25</v>
      </c>
      <c r="J34" s="141">
        <f t="shared" ref="J34" si="87">D34-G34-I34</f>
        <v>9</v>
      </c>
      <c r="K34" s="9">
        <v>4</v>
      </c>
      <c r="L34" s="8">
        <v>0</v>
      </c>
      <c r="M34" s="9">
        <v>25</v>
      </c>
      <c r="N34" s="4">
        <f t="shared" ref="N34" si="88">F34-K34-M34</f>
        <v>9</v>
      </c>
      <c r="O34" s="4">
        <v>4</v>
      </c>
      <c r="P34" s="8">
        <v>0</v>
      </c>
      <c r="Q34" s="9">
        <v>25</v>
      </c>
      <c r="R34" s="348">
        <f t="shared" ref="R34" si="89">F34-O34-Q34</f>
        <v>9</v>
      </c>
      <c r="T34" s="1">
        <f t="shared" si="2"/>
        <v>38</v>
      </c>
      <c r="U34" s="367">
        <f>T34-F34</f>
        <v>0</v>
      </c>
    </row>
    <row r="35" spans="1:21" ht="25.2" customHeight="1" thickTop="1" thickBot="1" x14ac:dyDescent="0.25">
      <c r="A35" s="1"/>
      <c r="B35" s="1704"/>
      <c r="C35" s="1509"/>
      <c r="D35" s="503"/>
      <c r="E35" s="1191"/>
      <c r="F35" s="1411">
        <f t="shared" si="3"/>
        <v>0</v>
      </c>
      <c r="G35" s="545">
        <f t="shared" ref="G35" si="90">G34/D34</f>
        <v>0.10526315789473684</v>
      </c>
      <c r="H35" s="648"/>
      <c r="I35" s="545">
        <f t="shared" ref="I35" si="91">I34/D34</f>
        <v>0.65789473684210531</v>
      </c>
      <c r="J35" s="502">
        <f t="shared" ref="J35" si="92">J34/D34</f>
        <v>0.23684210526315788</v>
      </c>
      <c r="K35" s="545">
        <f>K34/F34</f>
        <v>0.10526315789473684</v>
      </c>
      <c r="L35" s="648"/>
      <c r="M35" s="545">
        <f>M34/F34</f>
        <v>0.65789473684210531</v>
      </c>
      <c r="N35" s="547">
        <f t="shared" ref="N35" si="93">N34/F34</f>
        <v>0.23684210526315788</v>
      </c>
      <c r="O35" s="547">
        <f t="shared" ref="O35" si="94">O34/F34</f>
        <v>0.10526315789473684</v>
      </c>
      <c r="P35" s="648"/>
      <c r="Q35" s="545">
        <f t="shared" ref="Q35" si="95">Q34/F34</f>
        <v>0.65789473684210531</v>
      </c>
      <c r="R35" s="548">
        <f t="shared" ref="R35" si="96">R34/F34</f>
        <v>0.23684210526315788</v>
      </c>
      <c r="T35" s="1">
        <f t="shared" si="2"/>
        <v>1</v>
      </c>
      <c r="U35" s="367">
        <f t="shared" ref="U35" si="97">1-T35</f>
        <v>0</v>
      </c>
    </row>
    <row r="36" spans="1:21" ht="25.2" customHeight="1" thickTop="1" thickBot="1" x14ac:dyDescent="0.25">
      <c r="A36" s="1"/>
      <c r="B36" s="1704"/>
      <c r="C36" s="1507" t="s">
        <v>286</v>
      </c>
      <c r="D36" s="500">
        <v>33</v>
      </c>
      <c r="E36" s="1189">
        <v>390</v>
      </c>
      <c r="F36" s="1411">
        <f t="shared" si="3"/>
        <v>33</v>
      </c>
      <c r="G36" s="9">
        <v>5</v>
      </c>
      <c r="H36" s="8">
        <f t="shared" ref="H36" si="98">L36+P36</f>
        <v>10</v>
      </c>
      <c r="I36" s="9">
        <v>19</v>
      </c>
      <c r="J36" s="141">
        <f t="shared" ref="J36" si="99">D36-G36-I36</f>
        <v>9</v>
      </c>
      <c r="K36" s="9">
        <v>3</v>
      </c>
      <c r="L36" s="8">
        <v>4</v>
      </c>
      <c r="M36" s="9">
        <v>20</v>
      </c>
      <c r="N36" s="4">
        <f t="shared" ref="N36" si="100">F36-K36-M36</f>
        <v>10</v>
      </c>
      <c r="O36" s="4">
        <v>5</v>
      </c>
      <c r="P36" s="8">
        <v>6</v>
      </c>
      <c r="Q36" s="9">
        <v>19</v>
      </c>
      <c r="R36" s="348">
        <f t="shared" ref="R36" si="101">F36-O36-Q36</f>
        <v>9</v>
      </c>
      <c r="T36" s="1">
        <f t="shared" si="2"/>
        <v>33</v>
      </c>
      <c r="U36" s="367">
        <f>T36-F36</f>
        <v>0</v>
      </c>
    </row>
    <row r="37" spans="1:21" ht="25.2" customHeight="1" thickTop="1" thickBot="1" x14ac:dyDescent="0.25">
      <c r="A37" s="1"/>
      <c r="B37" s="1704"/>
      <c r="C37" s="1509"/>
      <c r="D37" s="503"/>
      <c r="E37" s="1191"/>
      <c r="F37" s="1411">
        <f t="shared" si="3"/>
        <v>0</v>
      </c>
      <c r="G37" s="545">
        <f t="shared" ref="G37" si="102">G36/D36</f>
        <v>0.15151515151515152</v>
      </c>
      <c r="H37" s="648"/>
      <c r="I37" s="545">
        <f t="shared" ref="I37" si="103">I36/D36</f>
        <v>0.5757575757575758</v>
      </c>
      <c r="J37" s="502">
        <f t="shared" ref="J37" si="104">J36/D36</f>
        <v>0.27272727272727271</v>
      </c>
      <c r="K37" s="545">
        <f>K36/F36</f>
        <v>9.0909090909090912E-2</v>
      </c>
      <c r="L37" s="648"/>
      <c r="M37" s="545">
        <f>M36/F36</f>
        <v>0.60606060606060608</v>
      </c>
      <c r="N37" s="547">
        <f t="shared" ref="N37" si="105">N36/F36</f>
        <v>0.30303030303030304</v>
      </c>
      <c r="O37" s="547">
        <f t="shared" ref="O37" si="106">O36/F36</f>
        <v>0.15151515151515152</v>
      </c>
      <c r="P37" s="648"/>
      <c r="Q37" s="545">
        <f t="shared" ref="Q37" si="107">Q36/F36</f>
        <v>0.5757575757575758</v>
      </c>
      <c r="R37" s="548">
        <f t="shared" ref="R37" si="108">R36/F36</f>
        <v>0.27272727272727271</v>
      </c>
      <c r="T37" s="1">
        <f t="shared" si="2"/>
        <v>1</v>
      </c>
      <c r="U37" s="367">
        <f t="shared" ref="U37" si="109">1-T37</f>
        <v>0</v>
      </c>
    </row>
    <row r="38" spans="1:21" ht="25.2" customHeight="1" thickTop="1" thickBot="1" x14ac:dyDescent="0.25">
      <c r="A38" s="1"/>
      <c r="B38" s="1704"/>
      <c r="C38" s="1508" t="s">
        <v>287</v>
      </c>
      <c r="D38" s="491">
        <v>30</v>
      </c>
      <c r="E38" s="1193">
        <v>1150</v>
      </c>
      <c r="F38" s="1411">
        <f t="shared" si="3"/>
        <v>30</v>
      </c>
      <c r="G38" s="9">
        <v>7</v>
      </c>
      <c r="H38" s="8">
        <f t="shared" ref="H38" si="110">L38+P38</f>
        <v>110</v>
      </c>
      <c r="I38" s="9">
        <v>15</v>
      </c>
      <c r="J38" s="141">
        <f t="shared" ref="J38" si="111">D38-G38-I38</f>
        <v>8</v>
      </c>
      <c r="K38" s="9">
        <v>7</v>
      </c>
      <c r="L38" s="8">
        <v>53</v>
      </c>
      <c r="M38" s="9">
        <v>15</v>
      </c>
      <c r="N38" s="4">
        <f t="shared" ref="N38" si="112">F38-K38-M38</f>
        <v>8</v>
      </c>
      <c r="O38" s="4">
        <v>7</v>
      </c>
      <c r="P38" s="8">
        <v>57</v>
      </c>
      <c r="Q38" s="9">
        <v>15</v>
      </c>
      <c r="R38" s="348">
        <f t="shared" ref="R38" si="113">F38-O38-Q38</f>
        <v>8</v>
      </c>
      <c r="T38" s="1">
        <f t="shared" si="2"/>
        <v>30</v>
      </c>
      <c r="U38" s="367">
        <f>T38-F38</f>
        <v>0</v>
      </c>
    </row>
    <row r="39" spans="1:21" ht="25.2" customHeight="1" thickTop="1" thickBot="1" x14ac:dyDescent="0.25">
      <c r="A39" s="1"/>
      <c r="B39" s="1704"/>
      <c r="C39" s="1695"/>
      <c r="D39" s="500"/>
      <c r="E39" s="1187"/>
      <c r="F39" s="1411">
        <f t="shared" si="3"/>
        <v>0</v>
      </c>
      <c r="G39" s="545">
        <f t="shared" ref="G39" si="114">G38/D38</f>
        <v>0.23333333333333334</v>
      </c>
      <c r="H39" s="648"/>
      <c r="I39" s="545">
        <f t="shared" ref="I39" si="115">I38/D38</f>
        <v>0.5</v>
      </c>
      <c r="J39" s="502">
        <f t="shared" ref="J39" si="116">J38/D38</f>
        <v>0.26666666666666666</v>
      </c>
      <c r="K39" s="545">
        <f>K38/F38</f>
        <v>0.23333333333333334</v>
      </c>
      <c r="L39" s="648"/>
      <c r="M39" s="545">
        <f>M38/F38</f>
        <v>0.5</v>
      </c>
      <c r="N39" s="547">
        <f t="shared" ref="N39" si="117">N38/F38</f>
        <v>0.26666666666666666</v>
      </c>
      <c r="O39" s="547">
        <f t="shared" ref="O39" si="118">O38/F38</f>
        <v>0.23333333333333334</v>
      </c>
      <c r="P39" s="648"/>
      <c r="Q39" s="545">
        <f t="shared" ref="Q39" si="119">Q38/F38</f>
        <v>0.5</v>
      </c>
      <c r="R39" s="548">
        <f t="shared" ref="R39" si="120">R38/F38</f>
        <v>0.26666666666666666</v>
      </c>
      <c r="T39" s="1">
        <f t="shared" si="2"/>
        <v>1</v>
      </c>
      <c r="U39" s="367">
        <f t="shared" ref="U39" si="121">1-T39</f>
        <v>0</v>
      </c>
    </row>
    <row r="40" spans="1:21" ht="25.2" customHeight="1" thickTop="1" x14ac:dyDescent="0.2">
      <c r="A40" s="1"/>
      <c r="B40" s="1704"/>
      <c r="C40" s="308" t="s">
        <v>288</v>
      </c>
      <c r="D40" s="309">
        <f>D30+D32+D34+D36</f>
        <v>291</v>
      </c>
      <c r="E40" s="1194">
        <f>E30+E32+E34+E36</f>
        <v>1109</v>
      </c>
      <c r="F40" s="1412">
        <f>F30+F32+F34+F36</f>
        <v>291</v>
      </c>
      <c r="G40" s="74">
        <f t="shared" ref="G40:H40" si="122">G30+G32+G34+G36</f>
        <v>19</v>
      </c>
      <c r="H40" s="76">
        <f t="shared" si="122"/>
        <v>24</v>
      </c>
      <c r="I40" s="74">
        <f>I30+I32+I34+I36</f>
        <v>139</v>
      </c>
      <c r="J40" s="139">
        <f>J30+J32+J34+J36</f>
        <v>133</v>
      </c>
      <c r="K40" s="74">
        <f t="shared" ref="K40:R40" si="123">K30+K32+K34+K36</f>
        <v>15</v>
      </c>
      <c r="L40" s="76">
        <f t="shared" si="123"/>
        <v>11</v>
      </c>
      <c r="M40" s="74">
        <f t="shared" si="123"/>
        <v>139</v>
      </c>
      <c r="N40" s="552">
        <f t="shared" si="123"/>
        <v>137</v>
      </c>
      <c r="O40" s="552">
        <f t="shared" si="123"/>
        <v>17</v>
      </c>
      <c r="P40" s="76">
        <f t="shared" si="123"/>
        <v>13</v>
      </c>
      <c r="Q40" s="74">
        <f t="shared" si="123"/>
        <v>139</v>
      </c>
      <c r="R40" s="347">
        <f t="shared" si="123"/>
        <v>135</v>
      </c>
      <c r="T40" s="1">
        <f t="shared" si="2"/>
        <v>291</v>
      </c>
      <c r="U40" s="367">
        <f>T40-F40</f>
        <v>0</v>
      </c>
    </row>
    <row r="41" spans="1:21" ht="25.2" customHeight="1" x14ac:dyDescent="0.2">
      <c r="A41" s="1"/>
      <c r="B41" s="1704"/>
      <c r="C41" s="21" t="s">
        <v>289</v>
      </c>
      <c r="D41" s="503"/>
      <c r="E41" s="1187"/>
      <c r="F41" s="1413"/>
      <c r="G41" s="545">
        <f>G40/D40</f>
        <v>6.5292096219931275E-2</v>
      </c>
      <c r="H41" s="648"/>
      <c r="I41" s="545">
        <f>I40/D40</f>
        <v>0.47766323024054985</v>
      </c>
      <c r="J41" s="502">
        <f>J40/D40</f>
        <v>0.45704467353951889</v>
      </c>
      <c r="K41" s="545">
        <f>K40/F40</f>
        <v>5.1546391752577317E-2</v>
      </c>
      <c r="L41" s="648"/>
      <c r="M41" s="545">
        <f>M40/F40</f>
        <v>0.47766323024054985</v>
      </c>
      <c r="N41" s="547">
        <f>N40/F40</f>
        <v>0.47079037800687284</v>
      </c>
      <c r="O41" s="547">
        <f>O40/F40</f>
        <v>5.8419243986254296E-2</v>
      </c>
      <c r="P41" s="648"/>
      <c r="Q41" s="545">
        <f>Q40/F40</f>
        <v>0.47766323024054985</v>
      </c>
      <c r="R41" s="548">
        <f>R40/F40</f>
        <v>0.46391752577319589</v>
      </c>
      <c r="T41" s="1">
        <f t="shared" si="2"/>
        <v>1</v>
      </c>
      <c r="U41" s="367">
        <f t="shared" ref="U41" si="124">1-T41</f>
        <v>0</v>
      </c>
    </row>
    <row r="42" spans="1:21" ht="25.2" customHeight="1" x14ac:dyDescent="0.2">
      <c r="A42" s="1"/>
      <c r="B42" s="1704"/>
      <c r="C42" s="306" t="s">
        <v>288</v>
      </c>
      <c r="D42" s="310">
        <f>D32+D34+D36+D38</f>
        <v>150</v>
      </c>
      <c r="E42" s="1195">
        <f>E32+E34+E36+E38</f>
        <v>2027</v>
      </c>
      <c r="F42" s="1414">
        <f>F32+F34+F36+F38</f>
        <v>150</v>
      </c>
      <c r="G42" s="9">
        <f t="shared" ref="G42:J42" si="125">G32+G34+G36+G38</f>
        <v>19</v>
      </c>
      <c r="H42" s="8">
        <f t="shared" si="125"/>
        <v>120</v>
      </c>
      <c r="I42" s="9">
        <f t="shared" si="125"/>
        <v>83</v>
      </c>
      <c r="J42" s="141">
        <f t="shared" si="125"/>
        <v>48</v>
      </c>
      <c r="K42" s="9">
        <f t="shared" ref="K42:R42" si="126">K32+K34+K36+K38</f>
        <v>17</v>
      </c>
      <c r="L42" s="8">
        <f t="shared" si="126"/>
        <v>57</v>
      </c>
      <c r="M42" s="9">
        <f t="shared" si="126"/>
        <v>84</v>
      </c>
      <c r="N42" s="4">
        <f t="shared" si="126"/>
        <v>49</v>
      </c>
      <c r="O42" s="4">
        <f t="shared" si="126"/>
        <v>19</v>
      </c>
      <c r="P42" s="8">
        <f t="shared" si="126"/>
        <v>63</v>
      </c>
      <c r="Q42" s="9">
        <f t="shared" si="126"/>
        <v>83</v>
      </c>
      <c r="R42" s="348">
        <f t="shared" si="126"/>
        <v>48</v>
      </c>
      <c r="T42" s="1">
        <f t="shared" si="2"/>
        <v>150</v>
      </c>
      <c r="U42" s="367">
        <f>T42-F42</f>
        <v>0</v>
      </c>
    </row>
    <row r="43" spans="1:21" ht="25.2" customHeight="1" thickBot="1" x14ac:dyDescent="0.25">
      <c r="A43" s="1"/>
      <c r="B43" s="1592"/>
      <c r="C43" s="21" t="s">
        <v>290</v>
      </c>
      <c r="D43" s="503"/>
      <c r="E43" s="1190"/>
      <c r="F43" s="1415"/>
      <c r="G43" s="555">
        <f>G42/D42</f>
        <v>0.12666666666666668</v>
      </c>
      <c r="H43" s="1417"/>
      <c r="I43" s="555">
        <f>I42/D42</f>
        <v>0.55333333333333334</v>
      </c>
      <c r="J43" s="505">
        <f>J42/D42</f>
        <v>0.32</v>
      </c>
      <c r="K43" s="578">
        <f>K42/F42</f>
        <v>0.11333333333333333</v>
      </c>
      <c r="L43" s="649"/>
      <c r="M43" s="578">
        <f>M42/F42</f>
        <v>0.56000000000000005</v>
      </c>
      <c r="N43" s="579">
        <f>N42/F42</f>
        <v>0.32666666666666666</v>
      </c>
      <c r="O43" s="579">
        <f>O42/F42</f>
        <v>0.12666666666666668</v>
      </c>
      <c r="P43" s="649"/>
      <c r="Q43" s="578">
        <f>Q42/F42</f>
        <v>0.55333333333333334</v>
      </c>
      <c r="R43" s="580">
        <f>R42/F42</f>
        <v>0.32</v>
      </c>
      <c r="T43" s="1">
        <f t="shared" si="2"/>
        <v>1</v>
      </c>
      <c r="U43" s="367">
        <f t="shared" ref="U43" si="127">1-T43</f>
        <v>0</v>
      </c>
    </row>
    <row r="44" spans="1:21" ht="15" customHeight="1" x14ac:dyDescent="0.2">
      <c r="B44" s="271"/>
      <c r="C44" s="335"/>
      <c r="D44"/>
      <c r="E44"/>
      <c r="F44" s="647"/>
      <c r="G44"/>
      <c r="H44"/>
      <c r="I44"/>
      <c r="J44" s="142"/>
      <c r="K44"/>
      <c r="L44"/>
      <c r="M44"/>
      <c r="N44" s="142"/>
    </row>
    <row r="45" spans="1:21" x14ac:dyDescent="0.2">
      <c r="B45" s="1" t="s">
        <v>392</v>
      </c>
      <c r="C45" s="336"/>
      <c r="D45" s="23">
        <f>D28+D30+D32+D34+D36+D38</f>
        <v>427</v>
      </c>
      <c r="E45" s="23">
        <f>E28+E30+E32+E34+E36+E38</f>
        <v>2335</v>
      </c>
      <c r="F45" s="23">
        <f t="shared" ref="F45:N45" si="128">F28+F30+F32+F34+F36+F38</f>
        <v>427</v>
      </c>
      <c r="G45" s="23">
        <f t="shared" ref="G45:J45" si="129">G28+G30+G32+G34+G36+G38</f>
        <v>28</v>
      </c>
      <c r="H45" s="23">
        <f t="shared" si="129"/>
        <v>139</v>
      </c>
      <c r="I45" s="23">
        <f t="shared" si="129"/>
        <v>186</v>
      </c>
      <c r="J45" s="23">
        <f t="shared" si="129"/>
        <v>213</v>
      </c>
      <c r="K45" s="23">
        <f t="shared" si="128"/>
        <v>24</v>
      </c>
      <c r="L45" s="23">
        <f t="shared" si="128"/>
        <v>67</v>
      </c>
      <c r="M45" s="23">
        <f t="shared" si="128"/>
        <v>185</v>
      </c>
      <c r="N45" s="23">
        <f t="shared" si="128"/>
        <v>218</v>
      </c>
      <c r="O45" s="23">
        <f>O28+O30+O32+O34+O36+O38</f>
        <v>26</v>
      </c>
      <c r="P45" s="23">
        <f t="shared" ref="P45:R45" si="130">P28+P30+P32+P34+P36+P38</f>
        <v>72</v>
      </c>
      <c r="Q45" s="23">
        <f t="shared" si="130"/>
        <v>184</v>
      </c>
      <c r="R45" s="23">
        <f t="shared" si="130"/>
        <v>217</v>
      </c>
      <c r="S45" s="23"/>
    </row>
    <row r="46" spans="1:21" x14ac:dyDescent="0.2">
      <c r="B46" t="s">
        <v>393</v>
      </c>
      <c r="F46" s="94" t="e">
        <f>F45/#REF!</f>
        <v>#REF!</v>
      </c>
      <c r="G46" s="94">
        <f>G45/D45</f>
        <v>6.5573770491803282E-2</v>
      </c>
      <c r="H46" s="94">
        <f>H45/D45</f>
        <v>0.32552693208430911</v>
      </c>
      <c r="I46" s="94">
        <f>I45/D45</f>
        <v>0.43559718969555034</v>
      </c>
      <c r="J46" s="94">
        <f>J45/D45</f>
        <v>0.49882903981264637</v>
      </c>
      <c r="K46" s="94">
        <f>K45/D45</f>
        <v>5.6206088992974239E-2</v>
      </c>
      <c r="L46" s="94">
        <f>L45/D45</f>
        <v>0.15690866510538642</v>
      </c>
      <c r="M46" s="94">
        <f>M45/D45</f>
        <v>0.43325526932084307</v>
      </c>
      <c r="N46" s="94">
        <f>N45/D45</f>
        <v>0.51053864168618268</v>
      </c>
      <c r="O46" s="94">
        <f>O45/D45</f>
        <v>6.0889929742388757E-2</v>
      </c>
      <c r="P46" s="94">
        <f>P45/D45</f>
        <v>0.16861826697892271</v>
      </c>
      <c r="Q46" s="94">
        <f>Q45/D45</f>
        <v>0.43091334894613581</v>
      </c>
      <c r="R46" s="94">
        <f>R45/D45</f>
        <v>0.50819672131147542</v>
      </c>
    </row>
    <row r="47" spans="1:21" x14ac:dyDescent="0.2">
      <c r="B47"/>
      <c r="H47" s="94"/>
      <c r="I47" s="94"/>
      <c r="J47" s="94"/>
      <c r="L47" s="94"/>
      <c r="M47" s="94"/>
      <c r="N47" s="94"/>
    </row>
    <row r="48" spans="1:21" x14ac:dyDescent="0.2">
      <c r="B48" t="s">
        <v>395</v>
      </c>
      <c r="D48" s="1">
        <f>D40+D38+D28</f>
        <v>427</v>
      </c>
      <c r="E48" s="1">
        <f>E40+E38+E28</f>
        <v>2335</v>
      </c>
      <c r="F48" s="1">
        <f t="shared" ref="F48:N48" si="131">F40+F38+F28</f>
        <v>427</v>
      </c>
      <c r="G48" s="1">
        <f t="shared" ref="G48:J48" si="132">G40+G38+G28</f>
        <v>28</v>
      </c>
      <c r="H48" s="1">
        <f t="shared" si="132"/>
        <v>139</v>
      </c>
      <c r="I48" s="1">
        <f t="shared" si="132"/>
        <v>186</v>
      </c>
      <c r="J48" s="1">
        <f t="shared" si="132"/>
        <v>213</v>
      </c>
      <c r="K48" s="1">
        <f t="shared" si="131"/>
        <v>24</v>
      </c>
      <c r="L48" s="1">
        <f t="shared" si="131"/>
        <v>67</v>
      </c>
      <c r="M48" s="1">
        <f t="shared" si="131"/>
        <v>185</v>
      </c>
      <c r="N48" s="1">
        <f t="shared" si="131"/>
        <v>218</v>
      </c>
      <c r="O48" s="1">
        <f>O40+O38+O28</f>
        <v>26</v>
      </c>
      <c r="P48" s="1">
        <f t="shared" ref="P48:R48" si="133">P40+P38+P28</f>
        <v>72</v>
      </c>
      <c r="Q48" s="1">
        <f t="shared" si="133"/>
        <v>184</v>
      </c>
      <c r="R48" s="1">
        <f t="shared" si="133"/>
        <v>217</v>
      </c>
    </row>
    <row r="49" spans="2:19" x14ac:dyDescent="0.2">
      <c r="B49"/>
      <c r="D49" s="1">
        <f>D42+D30+D28</f>
        <v>427</v>
      </c>
      <c r="E49" s="1">
        <f>E42+E30+E28</f>
        <v>2335</v>
      </c>
      <c r="F49" s="1">
        <f t="shared" ref="F49:N49" si="134">F42+F30+F28</f>
        <v>427</v>
      </c>
      <c r="G49" s="1">
        <f t="shared" ref="G49:J49" si="135">G42+G30+G28</f>
        <v>28</v>
      </c>
      <c r="H49" s="1">
        <f t="shared" si="135"/>
        <v>139</v>
      </c>
      <c r="I49" s="1">
        <f t="shared" si="135"/>
        <v>186</v>
      </c>
      <c r="J49" s="1">
        <f t="shared" si="135"/>
        <v>213</v>
      </c>
      <c r="K49" s="1">
        <f t="shared" si="134"/>
        <v>24</v>
      </c>
      <c r="L49" s="1">
        <f t="shared" si="134"/>
        <v>67</v>
      </c>
      <c r="M49" s="1">
        <f t="shared" si="134"/>
        <v>185</v>
      </c>
      <c r="N49" s="1">
        <f t="shared" si="134"/>
        <v>218</v>
      </c>
      <c r="O49" s="1">
        <f>O42+O30+O28</f>
        <v>26</v>
      </c>
      <c r="P49" s="1">
        <f t="shared" ref="P49:R49" si="136">P42+P30+P28</f>
        <v>72</v>
      </c>
      <c r="Q49" s="1">
        <f t="shared" si="136"/>
        <v>184</v>
      </c>
      <c r="R49" s="1">
        <f t="shared" si="136"/>
        <v>217</v>
      </c>
    </row>
    <row r="50" spans="2:19" x14ac:dyDescent="0.2">
      <c r="B50"/>
      <c r="C50" s="334"/>
      <c r="D50" s="19"/>
      <c r="E50" s="19"/>
      <c r="F50" s="19"/>
      <c r="G50" s="45"/>
      <c r="J50" s="45"/>
      <c r="K50" s="45"/>
      <c r="N50" s="45"/>
      <c r="O50" s="19"/>
      <c r="P50" s="19"/>
      <c r="Q50" s="19"/>
      <c r="R50" s="19"/>
      <c r="S50" s="19"/>
    </row>
    <row r="51" spans="2:19" ht="13.5" customHeight="1" x14ac:dyDescent="0.2">
      <c r="B51" s="380" t="s">
        <v>239</v>
      </c>
      <c r="C51" s="334"/>
      <c r="D51" s="371">
        <f>D45-D14</f>
        <v>0</v>
      </c>
      <c r="E51" s="371">
        <f>E45-E14</f>
        <v>0</v>
      </c>
      <c r="F51" s="371">
        <f t="shared" ref="F51:N52" si="137">F45-F14</f>
        <v>0</v>
      </c>
      <c r="G51" s="371">
        <f t="shared" ref="G51:H51" si="138">G45-G14</f>
        <v>0</v>
      </c>
      <c r="H51" s="371">
        <f t="shared" si="138"/>
        <v>0</v>
      </c>
      <c r="I51" s="371">
        <f>I45-I14</f>
        <v>0</v>
      </c>
      <c r="J51" s="371">
        <f t="shared" ref="J51" si="139">J45-J14</f>
        <v>0</v>
      </c>
      <c r="K51" s="371">
        <f t="shared" si="137"/>
        <v>0</v>
      </c>
      <c r="L51" s="371">
        <f t="shared" si="137"/>
        <v>0</v>
      </c>
      <c r="M51" s="371">
        <f>M45-M14</f>
        <v>0</v>
      </c>
      <c r="N51" s="371">
        <f t="shared" si="137"/>
        <v>0</v>
      </c>
      <c r="O51" s="371">
        <f>O45-O14</f>
        <v>0</v>
      </c>
      <c r="P51" s="371">
        <f t="shared" ref="P51:R51" si="140">P45-P14</f>
        <v>0</v>
      </c>
      <c r="Q51" s="371">
        <f t="shared" si="140"/>
        <v>0</v>
      </c>
      <c r="R51" s="371">
        <f t="shared" si="140"/>
        <v>0</v>
      </c>
      <c r="S51" s="371"/>
    </row>
    <row r="52" spans="2:19" ht="13.5" customHeight="1" x14ac:dyDescent="0.2">
      <c r="C52" s="334"/>
      <c r="D52" s="371"/>
      <c r="E52" s="371"/>
      <c r="F52" s="371" t="e">
        <f t="shared" si="137"/>
        <v>#REF!</v>
      </c>
      <c r="G52" s="371">
        <f t="shared" ref="G52" si="141">G46-G15</f>
        <v>0</v>
      </c>
      <c r="H52" s="371"/>
      <c r="I52" s="371">
        <f>I46-I15</f>
        <v>0</v>
      </c>
      <c r="J52" s="371">
        <f t="shared" ref="J52" si="142">J46-J15</f>
        <v>0</v>
      </c>
      <c r="K52" s="371">
        <f t="shared" si="137"/>
        <v>0</v>
      </c>
      <c r="L52" s="371"/>
      <c r="M52" s="371">
        <f>M46-M15</f>
        <v>0</v>
      </c>
      <c r="N52" s="371">
        <f t="shared" si="137"/>
        <v>0</v>
      </c>
      <c r="O52" s="371"/>
      <c r="P52" s="371"/>
      <c r="Q52" s="371"/>
      <c r="R52" s="371"/>
      <c r="S52" s="371"/>
    </row>
    <row r="53" spans="2:19" ht="14.25" customHeight="1" x14ac:dyDescent="0.2">
      <c r="C53" s="334"/>
      <c r="D53" s="371"/>
      <c r="E53" s="371"/>
      <c r="F53" s="371"/>
      <c r="G53" s="365"/>
      <c r="H53" s="353"/>
      <c r="I53" s="353"/>
      <c r="J53" s="353"/>
      <c r="K53" s="365"/>
      <c r="L53" s="353"/>
      <c r="M53" s="353"/>
      <c r="N53" s="353"/>
      <c r="O53" s="371"/>
      <c r="P53" s="371"/>
      <c r="Q53" s="371"/>
      <c r="R53" s="371"/>
      <c r="S53" s="371"/>
    </row>
    <row r="54" spans="2:19" x14ac:dyDescent="0.2">
      <c r="C54" s="334"/>
      <c r="D54" s="371">
        <f>D48-D45</f>
        <v>0</v>
      </c>
      <c r="E54" s="371">
        <f>E48-E45</f>
        <v>0</v>
      </c>
      <c r="F54" s="371">
        <f t="shared" ref="F54:N54" si="143">F48-F45</f>
        <v>0</v>
      </c>
      <c r="G54" s="371">
        <f t="shared" ref="G54:J54" si="144">G48-G45</f>
        <v>0</v>
      </c>
      <c r="H54" s="371">
        <f t="shared" si="144"/>
        <v>0</v>
      </c>
      <c r="I54" s="371">
        <f t="shared" si="144"/>
        <v>0</v>
      </c>
      <c r="J54" s="371">
        <f t="shared" si="144"/>
        <v>0</v>
      </c>
      <c r="K54" s="371">
        <f t="shared" si="143"/>
        <v>0</v>
      </c>
      <c r="L54" s="371">
        <f t="shared" si="143"/>
        <v>0</v>
      </c>
      <c r="M54" s="371">
        <f t="shared" si="143"/>
        <v>0</v>
      </c>
      <c r="N54" s="371">
        <f t="shared" si="143"/>
        <v>0</v>
      </c>
      <c r="O54" s="371">
        <f>O48-O45</f>
        <v>0</v>
      </c>
      <c r="P54" s="371">
        <f t="shared" ref="P54:R54" si="145">P48-P45</f>
        <v>0</v>
      </c>
      <c r="Q54" s="371">
        <f t="shared" si="145"/>
        <v>0</v>
      </c>
      <c r="R54" s="371">
        <f t="shared" si="145"/>
        <v>0</v>
      </c>
      <c r="S54" s="371"/>
    </row>
    <row r="55" spans="2:19" x14ac:dyDescent="0.2">
      <c r="C55" s="334"/>
      <c r="D55" s="371">
        <f>D49-D45</f>
        <v>0</v>
      </c>
      <c r="E55" s="371">
        <f>E49-E45</f>
        <v>0</v>
      </c>
      <c r="F55" s="371">
        <f t="shared" ref="F55:N55" si="146">F49-F45</f>
        <v>0</v>
      </c>
      <c r="G55" s="371">
        <f t="shared" ref="G55:J55" si="147">G49-G45</f>
        <v>0</v>
      </c>
      <c r="H55" s="371">
        <f t="shared" si="147"/>
        <v>0</v>
      </c>
      <c r="I55" s="371">
        <f t="shared" si="147"/>
        <v>0</v>
      </c>
      <c r="J55" s="371">
        <f t="shared" si="147"/>
        <v>0</v>
      </c>
      <c r="K55" s="371">
        <f t="shared" si="146"/>
        <v>0</v>
      </c>
      <c r="L55" s="371">
        <f t="shared" si="146"/>
        <v>0</v>
      </c>
      <c r="M55" s="371">
        <f t="shared" si="146"/>
        <v>0</v>
      </c>
      <c r="N55" s="371">
        <f t="shared" si="146"/>
        <v>0</v>
      </c>
      <c r="O55" s="371">
        <f>O49-O45</f>
        <v>0</v>
      </c>
      <c r="P55" s="371">
        <f t="shared" ref="P55:R55" si="148">P49-P45</f>
        <v>0</v>
      </c>
      <c r="Q55" s="371">
        <f t="shared" si="148"/>
        <v>0</v>
      </c>
      <c r="R55" s="371">
        <f t="shared" si="148"/>
        <v>0</v>
      </c>
      <c r="S55" s="371"/>
    </row>
    <row r="56" spans="2:19" x14ac:dyDescent="0.2">
      <c r="C56" s="334"/>
      <c r="D56" s="19"/>
      <c r="E56" s="19"/>
      <c r="F56" s="19"/>
      <c r="O56" s="19"/>
      <c r="P56" s="19"/>
      <c r="Q56" s="19"/>
      <c r="R56" s="19"/>
      <c r="S56" s="19"/>
    </row>
    <row r="57" spans="2:19" x14ac:dyDescent="0.2">
      <c r="C57" s="334"/>
      <c r="D57" s="19"/>
      <c r="E57" s="19"/>
      <c r="F57" s="19"/>
    </row>
    <row r="58" spans="2:19" x14ac:dyDescent="0.2">
      <c r="C58" s="334"/>
      <c r="D58" s="19"/>
      <c r="E58" s="19"/>
      <c r="F58" s="19"/>
    </row>
    <row r="59" spans="2:19" x14ac:dyDescent="0.2">
      <c r="C59" s="334"/>
      <c r="D59" s="19"/>
      <c r="E59" s="19"/>
      <c r="F59" s="19"/>
    </row>
    <row r="60" spans="2:19" x14ac:dyDescent="0.2">
      <c r="C60" s="334"/>
      <c r="D60" s="19"/>
      <c r="E60" s="19"/>
      <c r="F60" s="19"/>
    </row>
    <row r="61" spans="2:19" x14ac:dyDescent="0.2">
      <c r="C61" s="334"/>
      <c r="D61" s="19"/>
      <c r="E61" s="19"/>
      <c r="F61" s="19"/>
    </row>
    <row r="62" spans="2:19" x14ac:dyDescent="0.2">
      <c r="C62" s="334"/>
      <c r="D62" s="19"/>
      <c r="E62" s="19"/>
      <c r="F62" s="19"/>
    </row>
    <row r="63" spans="2:19" x14ac:dyDescent="0.2">
      <c r="C63" s="334"/>
      <c r="D63" s="19"/>
      <c r="E63" s="19"/>
      <c r="F63" s="19"/>
    </row>
    <row r="64" spans="2:19" x14ac:dyDescent="0.2">
      <c r="C64" s="334"/>
      <c r="D64" s="19"/>
      <c r="E64" s="19"/>
      <c r="F64" s="19"/>
    </row>
    <row r="65" spans="3:6" x14ac:dyDescent="0.2">
      <c r="C65" s="334"/>
      <c r="D65" s="19"/>
      <c r="E65" s="19"/>
      <c r="F65" s="19"/>
    </row>
    <row r="66" spans="3:6" x14ac:dyDescent="0.2">
      <c r="C66" s="334"/>
      <c r="D66" s="19"/>
      <c r="E66" s="19"/>
      <c r="F66" s="19"/>
    </row>
    <row r="67" spans="3:6" x14ac:dyDescent="0.2">
      <c r="C67" s="334"/>
      <c r="D67" s="19"/>
      <c r="E67" s="19"/>
      <c r="F67" s="19"/>
    </row>
    <row r="68" spans="3:6" x14ac:dyDescent="0.2">
      <c r="C68" s="334"/>
      <c r="D68" s="19"/>
      <c r="E68" s="19"/>
      <c r="F68" s="19"/>
    </row>
    <row r="69" spans="3:6" x14ac:dyDescent="0.2">
      <c r="C69" s="334"/>
      <c r="D69" s="19"/>
      <c r="E69" s="19"/>
      <c r="F69" s="19"/>
    </row>
    <row r="70" spans="3:6" x14ac:dyDescent="0.2">
      <c r="C70" s="334"/>
      <c r="D70" s="19"/>
      <c r="E70" s="19"/>
      <c r="F70" s="19"/>
    </row>
    <row r="71" spans="3:6" x14ac:dyDescent="0.2">
      <c r="C71" s="334"/>
      <c r="D71" s="19"/>
      <c r="E71" s="19"/>
      <c r="F71" s="19"/>
    </row>
    <row r="72" spans="3:6" x14ac:dyDescent="0.2">
      <c r="C72" s="334"/>
      <c r="D72" s="19"/>
      <c r="E72" s="19"/>
      <c r="F72" s="19"/>
    </row>
    <row r="73" spans="3:6" x14ac:dyDescent="0.2">
      <c r="C73" s="334"/>
      <c r="D73" s="19"/>
      <c r="E73" s="19"/>
      <c r="F73" s="19"/>
    </row>
    <row r="74" spans="3:6" x14ac:dyDescent="0.2">
      <c r="C74" s="334"/>
      <c r="D74" s="19"/>
      <c r="E74" s="19"/>
      <c r="F74" s="19"/>
    </row>
    <row r="75" spans="3:6" x14ac:dyDescent="0.2">
      <c r="C75" s="334"/>
      <c r="D75" s="19"/>
      <c r="E75" s="19"/>
      <c r="F75" s="19"/>
    </row>
    <row r="76" spans="3:6" x14ac:dyDescent="0.2">
      <c r="C76" s="334"/>
      <c r="D76" s="19"/>
      <c r="E76" s="19"/>
      <c r="F76" s="19"/>
    </row>
    <row r="77" spans="3:6" x14ac:dyDescent="0.2">
      <c r="C77" s="334"/>
      <c r="D77" s="19"/>
      <c r="E77" s="19"/>
      <c r="F77" s="19"/>
    </row>
    <row r="78" spans="3:6" x14ac:dyDescent="0.2">
      <c r="C78" s="334"/>
      <c r="D78" s="19"/>
      <c r="E78" s="19"/>
      <c r="F78" s="19"/>
    </row>
    <row r="79" spans="3:6" x14ac:dyDescent="0.2">
      <c r="C79" s="334"/>
      <c r="D79" s="19"/>
      <c r="E79" s="19"/>
      <c r="F79" s="19"/>
    </row>
    <row r="80" spans="3:6" x14ac:dyDescent="0.2">
      <c r="C80" s="334"/>
      <c r="D80" s="19"/>
      <c r="E80" s="19"/>
      <c r="F80" s="19"/>
    </row>
    <row r="81" spans="1:6" x14ac:dyDescent="0.2">
      <c r="A81" s="1"/>
      <c r="B81" s="1"/>
      <c r="C81" s="334"/>
      <c r="D81" s="19"/>
      <c r="E81" s="19"/>
      <c r="F81" s="19"/>
    </row>
    <row r="82" spans="1:6" x14ac:dyDescent="0.2">
      <c r="A82" s="1"/>
      <c r="B82" s="1" t="e">
        <f>SUM(#REF!)</f>
        <v>#REF!</v>
      </c>
      <c r="C82" s="334"/>
      <c r="D82" s="19"/>
      <c r="E82" s="19"/>
      <c r="F82" s="19"/>
    </row>
  </sheetData>
  <mergeCells count="34">
    <mergeCell ref="Q10:Q13"/>
    <mergeCell ref="R10:R13"/>
    <mergeCell ref="K9:N9"/>
    <mergeCell ref="O9:R9"/>
    <mergeCell ref="B8:C13"/>
    <mergeCell ref="D8:D13"/>
    <mergeCell ref="E8:E13"/>
    <mergeCell ref="F8:R8"/>
    <mergeCell ref="P11:P13"/>
    <mergeCell ref="G11:G13"/>
    <mergeCell ref="F10:F13"/>
    <mergeCell ref="M10:M13"/>
    <mergeCell ref="N10:N13"/>
    <mergeCell ref="C24:C25"/>
    <mergeCell ref="C26:C27"/>
    <mergeCell ref="K11:K13"/>
    <mergeCell ref="L11:L13"/>
    <mergeCell ref="O11:O13"/>
    <mergeCell ref="H11:H13"/>
    <mergeCell ref="I9:I13"/>
    <mergeCell ref="J9:J13"/>
    <mergeCell ref="B14:C15"/>
    <mergeCell ref="B16:B27"/>
    <mergeCell ref="C16:C17"/>
    <mergeCell ref="C18:C19"/>
    <mergeCell ref="C20:C21"/>
    <mergeCell ref="C22:C23"/>
    <mergeCell ref="B28:B43"/>
    <mergeCell ref="C28:C29"/>
    <mergeCell ref="C30:C31"/>
    <mergeCell ref="C32:C33"/>
    <mergeCell ref="C34:C35"/>
    <mergeCell ref="C36:C37"/>
    <mergeCell ref="C38:C39"/>
  </mergeCells>
  <phoneticPr fontId="2"/>
  <printOptions horizontalCentered="1"/>
  <pageMargins left="0.48" right="0.47244094488188981" top="0.23622047244094491" bottom="0.39370078740157483" header="0.51181102362204722" footer="0.19685039370078741"/>
  <pageSetup paperSize="9" scale="65"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00B0F0"/>
  </sheetPr>
  <dimension ref="A1:AC70"/>
  <sheetViews>
    <sheetView view="pageBreakPreview" zoomScaleNormal="100" zoomScaleSheetLayoutView="100" workbookViewId="0">
      <selection activeCell="B2" sqref="B2"/>
    </sheetView>
  </sheetViews>
  <sheetFormatPr defaultColWidth="9" defaultRowHeight="13.2" x14ac:dyDescent="0.2"/>
  <cols>
    <col min="1" max="1" width="6.6640625" style="1" customWidth="1"/>
    <col min="2" max="2" width="10.33203125" style="1" customWidth="1"/>
    <col min="3" max="3" width="3.33203125" style="1" customWidth="1"/>
    <col min="4" max="4" width="12.6640625" style="1" customWidth="1"/>
    <col min="5" max="5" width="7.33203125" style="1" customWidth="1"/>
    <col min="6" max="6" width="6.6640625" style="1" customWidth="1"/>
    <col min="7" max="11" width="7.109375" style="1" customWidth="1"/>
    <col min="12" max="12" width="6.88671875" style="1" customWidth="1"/>
    <col min="13" max="14" width="6.6640625" style="1" customWidth="1"/>
    <col min="15" max="15" width="5.109375" style="1" hidden="1" customWidth="1"/>
    <col min="16" max="16" width="3.33203125" style="1" customWidth="1"/>
    <col min="17" max="17" width="12.6640625" style="1" customWidth="1"/>
    <col min="18" max="18" width="7.33203125" style="1" customWidth="1"/>
    <col min="19" max="19" width="6.6640625" style="1" customWidth="1"/>
    <col min="20" max="24" width="7.109375" style="1" customWidth="1"/>
    <col min="25" max="27" width="6.6640625" style="1" customWidth="1"/>
    <col min="28" max="29" width="8" style="1" customWidth="1"/>
    <col min="30" max="16384" width="9" style="1"/>
  </cols>
  <sheetData>
    <row r="1" spans="1:29" x14ac:dyDescent="0.2">
      <c r="G1" s="1">
        <v>2</v>
      </c>
      <c r="H1" s="1">
        <v>2</v>
      </c>
      <c r="I1" s="1">
        <v>5</v>
      </c>
      <c r="J1" s="1">
        <v>6</v>
      </c>
      <c r="K1" s="1">
        <v>7</v>
      </c>
      <c r="M1" s="1">
        <v>8</v>
      </c>
    </row>
    <row r="2" spans="1:29" ht="14.4" x14ac:dyDescent="0.2">
      <c r="C2" s="26" t="s">
        <v>399</v>
      </c>
      <c r="P2" s="26" t="s">
        <v>400</v>
      </c>
    </row>
    <row r="3" spans="1:29" ht="9.75" customHeight="1" x14ac:dyDescent="0.2">
      <c r="C3" s="26"/>
    </row>
    <row r="5" spans="1:29" x14ac:dyDescent="0.2">
      <c r="G5" s="49" t="s">
        <v>167</v>
      </c>
      <c r="T5" s="49" t="s">
        <v>167</v>
      </c>
    </row>
    <row r="6" spans="1:29" x14ac:dyDescent="0.2">
      <c r="G6" s="49" t="s">
        <v>323</v>
      </c>
      <c r="T6" s="49" t="s">
        <v>323</v>
      </c>
    </row>
    <row r="7" spans="1:29" ht="14.25" customHeight="1" x14ac:dyDescent="0.2">
      <c r="G7" s="49" t="s">
        <v>401</v>
      </c>
      <c r="T7" s="49" t="s">
        <v>401</v>
      </c>
    </row>
    <row r="8" spans="1:29" ht="13.8" thickBot="1" x14ac:dyDescent="0.25">
      <c r="C8" s="1" t="s">
        <v>306</v>
      </c>
      <c r="M8" s="2"/>
      <c r="N8" s="2" t="s">
        <v>170</v>
      </c>
      <c r="P8" s="1" t="s">
        <v>402</v>
      </c>
      <c r="Z8" s="2"/>
      <c r="AA8" s="2" t="s">
        <v>170</v>
      </c>
    </row>
    <row r="9" spans="1:29" ht="7.5" customHeight="1" x14ac:dyDescent="0.2">
      <c r="C9" s="8"/>
      <c r="D9" s="4"/>
      <c r="E9" s="1757" t="s">
        <v>266</v>
      </c>
      <c r="F9" s="1749" t="s">
        <v>403</v>
      </c>
      <c r="G9" s="13"/>
      <c r="H9" s="13"/>
      <c r="I9" s="82"/>
      <c r="J9" s="82"/>
      <c r="K9" s="82"/>
      <c r="L9" s="83"/>
      <c r="M9" s="1754" t="s">
        <v>404</v>
      </c>
      <c r="N9" s="1754" t="s">
        <v>326</v>
      </c>
      <c r="P9" s="8"/>
      <c r="Q9" s="4"/>
      <c r="R9" s="1757" t="s">
        <v>266</v>
      </c>
      <c r="S9" s="1749" t="s">
        <v>403</v>
      </c>
      <c r="T9" s="13"/>
      <c r="U9" s="13"/>
      <c r="V9" s="82"/>
      <c r="W9" s="82"/>
      <c r="X9" s="82"/>
      <c r="Y9" s="83"/>
      <c r="Z9" s="1754" t="s">
        <v>404</v>
      </c>
      <c r="AA9" s="1754" t="s">
        <v>326</v>
      </c>
    </row>
    <row r="10" spans="1:29" ht="7.5" customHeight="1" x14ac:dyDescent="0.2">
      <c r="C10" s="18"/>
      <c r="D10" s="11"/>
      <c r="E10" s="1758"/>
      <c r="F10" s="1750"/>
      <c r="G10" s="1752" t="s">
        <v>405</v>
      </c>
      <c r="H10" s="1752" t="s">
        <v>406</v>
      </c>
      <c r="I10" s="84"/>
      <c r="J10" s="84"/>
      <c r="K10" s="84"/>
      <c r="L10" s="1747" t="s">
        <v>407</v>
      </c>
      <c r="M10" s="1755"/>
      <c r="N10" s="1755"/>
      <c r="P10" s="18"/>
      <c r="Q10" s="11"/>
      <c r="R10" s="1758"/>
      <c r="S10" s="1750"/>
      <c r="T10" s="1752" t="s">
        <v>405</v>
      </c>
      <c r="U10" s="1752" t="s">
        <v>406</v>
      </c>
      <c r="V10" s="84"/>
      <c r="W10" s="84"/>
      <c r="X10" s="84"/>
      <c r="Y10" s="1747" t="s">
        <v>407</v>
      </c>
      <c r="Z10" s="1755"/>
      <c r="AA10" s="1755"/>
    </row>
    <row r="11" spans="1:29" ht="74.25" customHeight="1" x14ac:dyDescent="0.2">
      <c r="A11" s="360" t="s">
        <v>408</v>
      </c>
      <c r="B11" s="1" t="s">
        <v>327</v>
      </c>
      <c r="C11" s="36"/>
      <c r="D11" s="37"/>
      <c r="E11" s="1759"/>
      <c r="F11" s="1751"/>
      <c r="G11" s="1753"/>
      <c r="H11" s="1753"/>
      <c r="I11" s="81" t="s">
        <v>409</v>
      </c>
      <c r="J11" s="81" t="s">
        <v>410</v>
      </c>
      <c r="K11" s="85" t="s">
        <v>411</v>
      </c>
      <c r="L11" s="1748"/>
      <c r="M11" s="1756"/>
      <c r="N11" s="1756"/>
      <c r="P11" s="36"/>
      <c r="Q11" s="37"/>
      <c r="R11" s="1759"/>
      <c r="S11" s="1751"/>
      <c r="T11" s="1753"/>
      <c r="U11" s="1753"/>
      <c r="V11" s="81" t="s">
        <v>409</v>
      </c>
      <c r="W11" s="81" t="s">
        <v>410</v>
      </c>
      <c r="X11" s="85" t="s">
        <v>411</v>
      </c>
      <c r="Y11" s="1748"/>
      <c r="Z11" s="1756"/>
      <c r="AA11" s="1756"/>
      <c r="AB11" s="1" t="s">
        <v>327</v>
      </c>
      <c r="AC11" s="360" t="s">
        <v>328</v>
      </c>
    </row>
    <row r="12" spans="1:29" ht="15" customHeight="1" x14ac:dyDescent="0.2">
      <c r="A12" s="367">
        <f>B12-E12</f>
        <v>0</v>
      </c>
      <c r="B12" s="1">
        <f>F12+M12+N12</f>
        <v>404</v>
      </c>
      <c r="C12" s="1603" t="s">
        <v>273</v>
      </c>
      <c r="D12" s="1628"/>
      <c r="E12" s="234">
        <f>F12+M12+N12</f>
        <v>404</v>
      </c>
      <c r="F12" s="53">
        <f>F15+F18+F21+F24+F27+F30</f>
        <v>302</v>
      </c>
      <c r="G12" s="54">
        <f>G15+G18+G21+G24+G27+G30</f>
        <v>152</v>
      </c>
      <c r="H12" s="54">
        <f>H15+H18+H21+H24+H27+H30</f>
        <v>85</v>
      </c>
      <c r="I12" s="54">
        <f>I15+I18+I21+I24+I27+I30</f>
        <v>43</v>
      </c>
      <c r="J12" s="54">
        <f t="shared" ref="J12" si="0">J15+J18+J21+J24+J27+J30</f>
        <v>18</v>
      </c>
      <c r="K12" s="666">
        <f>K15+K18+K21+K24+K27+K30</f>
        <v>4</v>
      </c>
      <c r="L12" s="667">
        <f>L15+L18+L21+L24+L27+L30</f>
        <v>65</v>
      </c>
      <c r="M12" s="668">
        <f>M15+M18+M21+M24+M27+M30</f>
        <v>63</v>
      </c>
      <c r="N12" s="668">
        <f>N15+N18+N21+N24+N27+N30</f>
        <v>39</v>
      </c>
      <c r="P12" s="1603" t="s">
        <v>273</v>
      </c>
      <c r="Q12" s="1628"/>
      <c r="R12" s="50">
        <f>S12+Z12+AA12</f>
        <v>303</v>
      </c>
      <c r="S12" s="53">
        <f>S15+S18+S21+S24+S27+S30</f>
        <v>175</v>
      </c>
      <c r="T12" s="54">
        <f>T15+T18+T21+T24+T27+T30</f>
        <v>82</v>
      </c>
      <c r="U12" s="54">
        <f>U15+U18+U21+U24+U27+U30</f>
        <v>60</v>
      </c>
      <c r="V12" s="54">
        <f t="shared" ref="V12:AA12" si="1">V15+V18+V21+V24+V27+V30</f>
        <v>24</v>
      </c>
      <c r="W12" s="54">
        <f>W15+W18+W21+W24+W27+W30</f>
        <v>8</v>
      </c>
      <c r="X12" s="666">
        <f t="shared" si="1"/>
        <v>1</v>
      </c>
      <c r="Y12" s="667">
        <f>Y15+Y18+Y21+Y24+Y27+Y30</f>
        <v>33</v>
      </c>
      <c r="Z12" s="668">
        <f>Z15+Z18+Z21+Z24+Z27+Z30</f>
        <v>66</v>
      </c>
      <c r="AA12" s="668">
        <f t="shared" si="1"/>
        <v>62</v>
      </c>
      <c r="AB12" s="1">
        <f>S12+Z12+AA12</f>
        <v>303</v>
      </c>
      <c r="AC12" s="367">
        <f>AB12-R12</f>
        <v>0</v>
      </c>
    </row>
    <row r="13" spans="1:29" ht="15" customHeight="1" x14ac:dyDescent="0.2">
      <c r="A13" s="367">
        <f>1-B13</f>
        <v>0</v>
      </c>
      <c r="B13" s="45">
        <f>F13+M13+N13</f>
        <v>1</v>
      </c>
      <c r="C13" s="1605"/>
      <c r="D13" s="1629"/>
      <c r="E13" s="600"/>
      <c r="F13" s="656">
        <f>IFERROR(F12/$E12,0)</f>
        <v>0.74752475247524752</v>
      </c>
      <c r="G13" s="657">
        <f t="shared" ref="G13:N13" si="2">IFERROR(G12/$E12,0)</f>
        <v>0.37623762376237624</v>
      </c>
      <c r="H13" s="657">
        <f t="shared" si="2"/>
        <v>0.21039603960396039</v>
      </c>
      <c r="I13" s="657">
        <f t="shared" si="2"/>
        <v>0.10643564356435643</v>
      </c>
      <c r="J13" s="657">
        <f t="shared" si="2"/>
        <v>4.4554455445544552E-2</v>
      </c>
      <c r="K13" s="658">
        <f t="shared" si="2"/>
        <v>9.9009900990099011E-3</v>
      </c>
      <c r="L13" s="659">
        <f t="shared" si="2"/>
        <v>0.1608910891089109</v>
      </c>
      <c r="M13" s="660">
        <f t="shared" si="2"/>
        <v>0.15594059405940594</v>
      </c>
      <c r="N13" s="660">
        <f t="shared" si="2"/>
        <v>9.6534653465346537E-2</v>
      </c>
      <c r="P13" s="1605"/>
      <c r="Q13" s="1629"/>
      <c r="R13" s="1050"/>
      <c r="S13" s="656">
        <f>IFERROR(S12/$R12,0)</f>
        <v>0.57755775577557755</v>
      </c>
      <c r="T13" s="657">
        <f t="shared" ref="T13:AA13" si="3">IFERROR(T12/$R12,0)</f>
        <v>0.27062706270627063</v>
      </c>
      <c r="U13" s="657">
        <f t="shared" si="3"/>
        <v>0.19801980198019803</v>
      </c>
      <c r="V13" s="657">
        <f t="shared" si="3"/>
        <v>7.9207920792079209E-2</v>
      </c>
      <c r="W13" s="657">
        <f t="shared" si="3"/>
        <v>2.6402640264026403E-2</v>
      </c>
      <c r="X13" s="658">
        <f t="shared" si="3"/>
        <v>3.3003300330033004E-3</v>
      </c>
      <c r="Y13" s="659">
        <f t="shared" si="3"/>
        <v>0.10891089108910891</v>
      </c>
      <c r="Z13" s="660">
        <f t="shared" si="3"/>
        <v>0.21782178217821782</v>
      </c>
      <c r="AA13" s="660">
        <f t="shared" si="3"/>
        <v>0.20462046204620463</v>
      </c>
      <c r="AB13" s="45">
        <f>S13+Z13+AA13</f>
        <v>1</v>
      </c>
      <c r="AC13" s="367">
        <f>1-AB13</f>
        <v>0</v>
      </c>
    </row>
    <row r="14" spans="1:29" ht="15" customHeight="1" thickBot="1" x14ac:dyDescent="0.25">
      <c r="A14" s="367">
        <f>1-B14</f>
        <v>0</v>
      </c>
      <c r="B14" s="45">
        <f>SUM(G14:K14)</f>
        <v>1</v>
      </c>
      <c r="C14" s="1607"/>
      <c r="D14" s="1669"/>
      <c r="E14" s="604"/>
      <c r="F14" s="674"/>
      <c r="G14" s="675">
        <f>G12/F12</f>
        <v>0.50331125827814571</v>
      </c>
      <c r="H14" s="675">
        <f>H12/F12</f>
        <v>0.2814569536423841</v>
      </c>
      <c r="I14" s="675">
        <f>I12/F12</f>
        <v>0.14238410596026491</v>
      </c>
      <c r="J14" s="675">
        <f>J12/F12</f>
        <v>5.9602649006622516E-2</v>
      </c>
      <c r="K14" s="676">
        <f>K12/F12</f>
        <v>1.3245033112582781E-2</v>
      </c>
      <c r="L14" s="677">
        <f>L12/F12</f>
        <v>0.21523178807947019</v>
      </c>
      <c r="M14" s="678"/>
      <c r="N14" s="678"/>
      <c r="P14" s="1607"/>
      <c r="Q14" s="1669"/>
      <c r="R14" s="1051"/>
      <c r="S14" s="674"/>
      <c r="T14" s="675">
        <f>IFERROR(T12/$S12,0)</f>
        <v>0.46857142857142858</v>
      </c>
      <c r="U14" s="675">
        <f>U12/S12</f>
        <v>0.34285714285714286</v>
      </c>
      <c r="V14" s="675">
        <f>V12/S12</f>
        <v>0.13714285714285715</v>
      </c>
      <c r="W14" s="675">
        <f>W12/S12</f>
        <v>4.5714285714285714E-2</v>
      </c>
      <c r="X14" s="676">
        <f>X12/S12</f>
        <v>5.7142857142857143E-3</v>
      </c>
      <c r="Y14" s="677">
        <f>Y12/S12</f>
        <v>0.18857142857142858</v>
      </c>
      <c r="Z14" s="678"/>
      <c r="AA14" s="678"/>
      <c r="AB14" s="45">
        <f>SUM(T14:X14)</f>
        <v>0.99999999999999989</v>
      </c>
      <c r="AC14" s="367">
        <f>1-AB14</f>
        <v>0</v>
      </c>
    </row>
    <row r="15" spans="1:29" ht="15" customHeight="1" thickTop="1" x14ac:dyDescent="0.2">
      <c r="A15" s="367">
        <f>B15-E15</f>
        <v>0</v>
      </c>
      <c r="B15" s="1">
        <f>F15+M15+N15</f>
        <v>49</v>
      </c>
      <c r="C15" s="1503" t="s">
        <v>310</v>
      </c>
      <c r="D15" s="1609" t="s">
        <v>275</v>
      </c>
      <c r="E15" s="1146">
        <f>表1!E14</f>
        <v>49</v>
      </c>
      <c r="F15" s="55">
        <f>SUM(G15:K15)</f>
        <v>30</v>
      </c>
      <c r="G15" s="56">
        <v>18</v>
      </c>
      <c r="H15" s="56">
        <v>5</v>
      </c>
      <c r="I15" s="56">
        <v>5</v>
      </c>
      <c r="J15" s="56">
        <v>2</v>
      </c>
      <c r="K15" s="653">
        <v>0</v>
      </c>
      <c r="L15" s="654">
        <f>SUM(I15:K15)</f>
        <v>7</v>
      </c>
      <c r="M15" s="655">
        <v>9</v>
      </c>
      <c r="N15" s="668">
        <f t="shared" ref="N15" si="4">E15-F15-M15</f>
        <v>10</v>
      </c>
      <c r="P15" s="1503" t="s">
        <v>310</v>
      </c>
      <c r="Q15" s="1609" t="s">
        <v>275</v>
      </c>
      <c r="R15" s="1146">
        <f>表1!G14</f>
        <v>20</v>
      </c>
      <c r="S15" s="55">
        <f>SUM(T15:X15)</f>
        <v>9</v>
      </c>
      <c r="T15" s="56">
        <v>6</v>
      </c>
      <c r="U15" s="56">
        <v>1</v>
      </c>
      <c r="V15" s="56">
        <v>1</v>
      </c>
      <c r="W15" s="56">
        <v>1</v>
      </c>
      <c r="X15" s="653">
        <v>0</v>
      </c>
      <c r="Y15" s="654">
        <f>SUM(V15:X15)</f>
        <v>2</v>
      </c>
      <c r="Z15" s="655">
        <v>4</v>
      </c>
      <c r="AA15" s="655">
        <f>R15-S15-Z15</f>
        <v>7</v>
      </c>
      <c r="AB15" s="1">
        <f>S15+Z15+AA15</f>
        <v>20</v>
      </c>
      <c r="AC15" s="367">
        <f t="shared" ref="AC15" si="5">AB15-R15</f>
        <v>0</v>
      </c>
    </row>
    <row r="16" spans="1:29" ht="15" customHeight="1" x14ac:dyDescent="0.2">
      <c r="A16" s="367">
        <f>1-B16</f>
        <v>0</v>
      </c>
      <c r="B16" s="45">
        <f>F16+M16+N16</f>
        <v>1</v>
      </c>
      <c r="C16" s="1504"/>
      <c r="D16" s="1508"/>
      <c r="E16" s="499"/>
      <c r="F16" s="656">
        <f>IFERROR(F15/$E15,0)</f>
        <v>0.61224489795918369</v>
      </c>
      <c r="G16" s="657">
        <f t="shared" ref="G16" si="6">IFERROR(G15/$E15,0)</f>
        <v>0.36734693877551022</v>
      </c>
      <c r="H16" s="657">
        <f t="shared" ref="H16" si="7">IFERROR(H15/$E15,0)</f>
        <v>0.10204081632653061</v>
      </c>
      <c r="I16" s="657">
        <f t="shared" ref="I16" si="8">IFERROR(I15/$E15,0)</f>
        <v>0.10204081632653061</v>
      </c>
      <c r="J16" s="657">
        <f t="shared" ref="J16" si="9">IFERROR(J15/$E15,0)</f>
        <v>4.0816326530612242E-2</v>
      </c>
      <c r="K16" s="658">
        <f t="shared" ref="K16" si="10">IFERROR(K15/$E15,0)</f>
        <v>0</v>
      </c>
      <c r="L16" s="659">
        <f t="shared" ref="L16" si="11">IFERROR(L15/$E15,0)</f>
        <v>0.14285714285714285</v>
      </c>
      <c r="M16" s="660">
        <f t="shared" ref="M16" si="12">IFERROR(M15/$E15,0)</f>
        <v>0.18367346938775511</v>
      </c>
      <c r="N16" s="660">
        <f t="shared" ref="N16" si="13">IFERROR(N15/$E15,0)</f>
        <v>0.20408163265306123</v>
      </c>
      <c r="P16" s="1504"/>
      <c r="Q16" s="1508"/>
      <c r="R16" s="499"/>
      <c r="S16" s="656">
        <f>IFERROR(S15/$R15,0)</f>
        <v>0.45</v>
      </c>
      <c r="T16" s="657">
        <f t="shared" ref="T16" si="14">IFERROR(T15/$R15,0)</f>
        <v>0.3</v>
      </c>
      <c r="U16" s="657">
        <f t="shared" ref="U16" si="15">IFERROR(U15/$R15,0)</f>
        <v>0.05</v>
      </c>
      <c r="V16" s="657">
        <f t="shared" ref="V16" si="16">IFERROR(V15/$R15,0)</f>
        <v>0.05</v>
      </c>
      <c r="W16" s="657">
        <f t="shared" ref="W16" si="17">IFERROR(W15/$R15,0)</f>
        <v>0.05</v>
      </c>
      <c r="X16" s="658">
        <f t="shared" ref="X16" si="18">IFERROR(X15/$R15,0)</f>
        <v>0</v>
      </c>
      <c r="Y16" s="659">
        <f t="shared" ref="Y16" si="19">IFERROR(Y15/$R15,0)</f>
        <v>0.1</v>
      </c>
      <c r="Z16" s="660">
        <f t="shared" ref="Z16" si="20">IFERROR(Z15/$R15,0)</f>
        <v>0.2</v>
      </c>
      <c r="AA16" s="660">
        <f t="shared" ref="AA16" si="21">IFERROR(AA15/$R15,0)</f>
        <v>0.35</v>
      </c>
      <c r="AB16" s="45">
        <f>S16+Z16+AA16</f>
        <v>1</v>
      </c>
      <c r="AC16" s="367">
        <f t="shared" ref="AC16:AC17" si="22">1-AB16</f>
        <v>0</v>
      </c>
    </row>
    <row r="17" spans="1:29" ht="15" customHeight="1" x14ac:dyDescent="0.2">
      <c r="A17" s="367">
        <f>1-B17</f>
        <v>0</v>
      </c>
      <c r="B17" s="45">
        <f>SUM(G17:K17)</f>
        <v>0.99999999999999989</v>
      </c>
      <c r="C17" s="1504"/>
      <c r="D17" s="1508"/>
      <c r="E17" s="307"/>
      <c r="F17" s="661"/>
      <c r="G17" s="662">
        <f>G15/F15</f>
        <v>0.6</v>
      </c>
      <c r="H17" s="662">
        <f>H15/F15</f>
        <v>0.16666666666666666</v>
      </c>
      <c r="I17" s="662">
        <f>I15/F15</f>
        <v>0.16666666666666666</v>
      </c>
      <c r="J17" s="662">
        <f>J15/F15</f>
        <v>6.6666666666666666E-2</v>
      </c>
      <c r="K17" s="663">
        <f>K15/F15</f>
        <v>0</v>
      </c>
      <c r="L17" s="664">
        <f>L15/F15</f>
        <v>0.23333333333333334</v>
      </c>
      <c r="M17" s="665"/>
      <c r="N17" s="665"/>
      <c r="P17" s="1504"/>
      <c r="Q17" s="1508"/>
      <c r="R17" s="326"/>
      <c r="S17" s="661"/>
      <c r="T17" s="662">
        <f>T15/S15</f>
        <v>0.66666666666666663</v>
      </c>
      <c r="U17" s="662">
        <f>U15/S15</f>
        <v>0.1111111111111111</v>
      </c>
      <c r="V17" s="662">
        <f>V15/S15</f>
        <v>0.1111111111111111</v>
      </c>
      <c r="W17" s="662">
        <f>W15/S15</f>
        <v>0.1111111111111111</v>
      </c>
      <c r="X17" s="663">
        <f>X15/S15</f>
        <v>0</v>
      </c>
      <c r="Y17" s="664">
        <f>Y15/S15</f>
        <v>0.22222222222222221</v>
      </c>
      <c r="Z17" s="665"/>
      <c r="AA17" s="665"/>
      <c r="AB17" s="45">
        <f>SUM(T17:X17)</f>
        <v>1</v>
      </c>
      <c r="AC17" s="367">
        <f t="shared" si="22"/>
        <v>0</v>
      </c>
    </row>
    <row r="18" spans="1:29" ht="15" customHeight="1" x14ac:dyDescent="0.2">
      <c r="A18" s="367">
        <f t="shared" ref="A18" si="23">B18-E18</f>
        <v>0</v>
      </c>
      <c r="B18" s="1">
        <f t="shared" ref="B18:B19" si="24">F18+M18+N18</f>
        <v>85</v>
      </c>
      <c r="C18" s="1504"/>
      <c r="D18" s="1507" t="s">
        <v>276</v>
      </c>
      <c r="E18" s="1147">
        <f>表1!E17</f>
        <v>85</v>
      </c>
      <c r="F18" s="53">
        <f>SUM(G18:K18)</f>
        <v>64</v>
      </c>
      <c r="G18" s="54">
        <v>27</v>
      </c>
      <c r="H18" s="54">
        <v>18</v>
      </c>
      <c r="I18" s="54">
        <v>14</v>
      </c>
      <c r="J18" s="54">
        <v>4</v>
      </c>
      <c r="K18" s="666">
        <v>1</v>
      </c>
      <c r="L18" s="667">
        <f>SUM(I18:K18)</f>
        <v>19</v>
      </c>
      <c r="M18" s="668">
        <v>14</v>
      </c>
      <c r="N18" s="1421">
        <f>E18-F18-M18</f>
        <v>7</v>
      </c>
      <c r="P18" s="1504"/>
      <c r="Q18" s="1507" t="s">
        <v>276</v>
      </c>
      <c r="R18" s="1148">
        <f>表1!G17</f>
        <v>64</v>
      </c>
      <c r="S18" s="53">
        <f>SUM(T18:X18)</f>
        <v>38</v>
      </c>
      <c r="T18" s="54">
        <v>17</v>
      </c>
      <c r="U18" s="54">
        <v>13</v>
      </c>
      <c r="V18" s="54">
        <v>6</v>
      </c>
      <c r="W18" s="54">
        <v>2</v>
      </c>
      <c r="X18" s="666">
        <v>0</v>
      </c>
      <c r="Y18" s="667">
        <f>SUM(V18:X18)</f>
        <v>8</v>
      </c>
      <c r="Z18" s="668">
        <v>14</v>
      </c>
      <c r="AA18" s="668">
        <f t="shared" ref="AA18" si="25">R18-S18-Z18</f>
        <v>12</v>
      </c>
      <c r="AB18" s="1">
        <f t="shared" ref="AB18:AB19" si="26">S18+Z18+AA18</f>
        <v>64</v>
      </c>
      <c r="AC18" s="367">
        <f t="shared" ref="AC18" si="27">AB18-R18</f>
        <v>0</v>
      </c>
    </row>
    <row r="19" spans="1:29" ht="15" customHeight="1" x14ac:dyDescent="0.2">
      <c r="A19" s="367">
        <f t="shared" ref="A19:A20" si="28">1-B19</f>
        <v>0</v>
      </c>
      <c r="B19" s="45">
        <f t="shared" si="24"/>
        <v>1</v>
      </c>
      <c r="C19" s="1504"/>
      <c r="D19" s="1508"/>
      <c r="E19" s="499"/>
      <c r="F19" s="656">
        <f>IFERROR(F18/$E18,0)</f>
        <v>0.75294117647058822</v>
      </c>
      <c r="G19" s="657">
        <f t="shared" ref="G19" si="29">IFERROR(G18/$E18,0)</f>
        <v>0.31764705882352939</v>
      </c>
      <c r="H19" s="657">
        <f t="shared" ref="H19" si="30">IFERROR(H18/$E18,0)</f>
        <v>0.21176470588235294</v>
      </c>
      <c r="I19" s="657">
        <f t="shared" ref="I19" si="31">IFERROR(I18/$E18,0)</f>
        <v>0.16470588235294117</v>
      </c>
      <c r="J19" s="657">
        <f t="shared" ref="J19" si="32">IFERROR(J18/$E18,0)</f>
        <v>4.7058823529411764E-2</v>
      </c>
      <c r="K19" s="658">
        <f t="shared" ref="K19" si="33">IFERROR(K18/$E18,0)</f>
        <v>1.1764705882352941E-2</v>
      </c>
      <c r="L19" s="659">
        <f t="shared" ref="L19" si="34">IFERROR(L18/$E18,0)</f>
        <v>0.22352941176470589</v>
      </c>
      <c r="M19" s="660">
        <f t="shared" ref="M19" si="35">IFERROR(M18/$E18,0)</f>
        <v>0.16470588235294117</v>
      </c>
      <c r="N19" s="660">
        <f t="shared" ref="N19" si="36">IFERROR(N18/$E18,0)</f>
        <v>8.2352941176470587E-2</v>
      </c>
      <c r="P19" s="1504"/>
      <c r="Q19" s="1508"/>
      <c r="R19" s="499"/>
      <c r="S19" s="656">
        <f>IFERROR(S18/$R18,0)</f>
        <v>0.59375</v>
      </c>
      <c r="T19" s="657">
        <f t="shared" ref="T19" si="37">IFERROR(T18/$R18,0)</f>
        <v>0.265625</v>
      </c>
      <c r="U19" s="657">
        <f t="shared" ref="U19" si="38">IFERROR(U18/$R18,0)</f>
        <v>0.203125</v>
      </c>
      <c r="V19" s="657">
        <f t="shared" ref="V19" si="39">IFERROR(V18/$R18,0)</f>
        <v>9.375E-2</v>
      </c>
      <c r="W19" s="657">
        <f t="shared" ref="W19" si="40">IFERROR(W18/$R18,0)</f>
        <v>3.125E-2</v>
      </c>
      <c r="X19" s="658">
        <f t="shared" ref="X19" si="41">IFERROR(X18/$R18,0)</f>
        <v>0</v>
      </c>
      <c r="Y19" s="659">
        <f t="shared" ref="Y19" si="42">IFERROR(Y18/$R18,0)</f>
        <v>0.125</v>
      </c>
      <c r="Z19" s="660">
        <f t="shared" ref="Z19" si="43">IFERROR(Z18/$R18,0)</f>
        <v>0.21875</v>
      </c>
      <c r="AA19" s="660">
        <f t="shared" ref="AA19" si="44">IFERROR(AA18/$R18,0)</f>
        <v>0.1875</v>
      </c>
      <c r="AB19" s="45">
        <f t="shared" si="26"/>
        <v>1</v>
      </c>
      <c r="AC19" s="367">
        <f t="shared" ref="AC19:AC20" si="45">1-AB19</f>
        <v>0</v>
      </c>
    </row>
    <row r="20" spans="1:29" ht="15" customHeight="1" x14ac:dyDescent="0.2">
      <c r="A20" s="367">
        <f t="shared" si="28"/>
        <v>0</v>
      </c>
      <c r="B20" s="45">
        <f t="shared" ref="B20" si="46">SUM(G20:K20)</f>
        <v>1</v>
      </c>
      <c r="C20" s="1504"/>
      <c r="D20" s="1508"/>
      <c r="E20" s="1123"/>
      <c r="F20" s="661"/>
      <c r="G20" s="662">
        <f>G18/F18</f>
        <v>0.421875</v>
      </c>
      <c r="H20" s="662">
        <f>H18/F18</f>
        <v>0.28125</v>
      </c>
      <c r="I20" s="662">
        <f>I18/F18</f>
        <v>0.21875</v>
      </c>
      <c r="J20" s="662">
        <f>J18/F18</f>
        <v>6.25E-2</v>
      </c>
      <c r="K20" s="663">
        <f>K18/F18</f>
        <v>1.5625E-2</v>
      </c>
      <c r="L20" s="664">
        <f>L18/F18</f>
        <v>0.296875</v>
      </c>
      <c r="M20" s="665"/>
      <c r="N20" s="665"/>
      <c r="P20" s="1504"/>
      <c r="Q20" s="1508"/>
      <c r="R20" s="1123"/>
      <c r="S20" s="661"/>
      <c r="T20" s="662">
        <f>T18/S18</f>
        <v>0.44736842105263158</v>
      </c>
      <c r="U20" s="662">
        <f>U18/S18</f>
        <v>0.34210526315789475</v>
      </c>
      <c r="V20" s="662">
        <f>V18/S18</f>
        <v>0.15789473684210525</v>
      </c>
      <c r="W20" s="662">
        <f>W18/S18</f>
        <v>5.2631578947368418E-2</v>
      </c>
      <c r="X20" s="663">
        <f>X18/S18</f>
        <v>0</v>
      </c>
      <c r="Y20" s="664">
        <f>Y18/S18</f>
        <v>0.21052631578947367</v>
      </c>
      <c r="Z20" s="665"/>
      <c r="AA20" s="665"/>
      <c r="AB20" s="45">
        <f t="shared" ref="AB20" si="47">SUM(T20:X20)</f>
        <v>1</v>
      </c>
      <c r="AC20" s="367">
        <f t="shared" si="45"/>
        <v>0</v>
      </c>
    </row>
    <row r="21" spans="1:29" ht="15" customHeight="1" x14ac:dyDescent="0.2">
      <c r="A21" s="367">
        <f t="shared" ref="A21" si="48">B21-E21</f>
        <v>0</v>
      </c>
      <c r="B21" s="1">
        <f t="shared" ref="B21:B22" si="49">F21+M21+N21</f>
        <v>25</v>
      </c>
      <c r="C21" s="1504"/>
      <c r="D21" s="1762" t="s">
        <v>311</v>
      </c>
      <c r="E21" s="1148">
        <f>表1!E20</f>
        <v>25</v>
      </c>
      <c r="F21" s="53">
        <f>SUM(G21:K21)</f>
        <v>19</v>
      </c>
      <c r="G21" s="54">
        <v>10</v>
      </c>
      <c r="H21" s="54">
        <v>4</v>
      </c>
      <c r="I21" s="54">
        <v>1</v>
      </c>
      <c r="J21" s="54">
        <v>3</v>
      </c>
      <c r="K21" s="666">
        <v>1</v>
      </c>
      <c r="L21" s="667">
        <f>SUM(I21:K21)</f>
        <v>5</v>
      </c>
      <c r="M21" s="668">
        <v>5</v>
      </c>
      <c r="N21" s="668">
        <f t="shared" ref="N21" si="50">E21-F21-M21</f>
        <v>1</v>
      </c>
      <c r="P21" s="1504"/>
      <c r="Q21" s="1762" t="s">
        <v>311</v>
      </c>
      <c r="R21" s="1148">
        <f>表1!G20</f>
        <v>16</v>
      </c>
      <c r="S21" s="53">
        <f>SUM(T21:X21)</f>
        <v>11</v>
      </c>
      <c r="T21" s="54">
        <v>5</v>
      </c>
      <c r="U21" s="54">
        <v>4</v>
      </c>
      <c r="V21" s="54">
        <v>0</v>
      </c>
      <c r="W21" s="54">
        <v>2</v>
      </c>
      <c r="X21" s="666">
        <v>0</v>
      </c>
      <c r="Y21" s="667">
        <f>SUM(V21:X21)</f>
        <v>2</v>
      </c>
      <c r="Z21" s="668">
        <v>3</v>
      </c>
      <c r="AA21" s="668">
        <f t="shared" ref="AA21" si="51">R21-S21-Z21</f>
        <v>2</v>
      </c>
      <c r="AB21" s="1">
        <f t="shared" ref="AB21:AB22" si="52">S21+Z21+AA21</f>
        <v>16</v>
      </c>
      <c r="AC21" s="367">
        <f t="shared" ref="AC21" si="53">AB21-R21</f>
        <v>0</v>
      </c>
    </row>
    <row r="22" spans="1:29" ht="15" customHeight="1" x14ac:dyDescent="0.2">
      <c r="A22" s="367">
        <f t="shared" ref="A22:A23" si="54">1-B22</f>
        <v>0</v>
      </c>
      <c r="B22" s="45">
        <f t="shared" si="49"/>
        <v>1</v>
      </c>
      <c r="C22" s="1504"/>
      <c r="D22" s="1763"/>
      <c r="E22" s="499"/>
      <c r="F22" s="656">
        <f>IFERROR(F21/$E21,0)</f>
        <v>0.76</v>
      </c>
      <c r="G22" s="657">
        <f t="shared" ref="G22" si="55">IFERROR(G21/$E21,0)</f>
        <v>0.4</v>
      </c>
      <c r="H22" s="657">
        <f t="shared" ref="H22" si="56">IFERROR(H21/$E21,0)</f>
        <v>0.16</v>
      </c>
      <c r="I22" s="657">
        <f t="shared" ref="I22" si="57">IFERROR(I21/$E21,0)</f>
        <v>0.04</v>
      </c>
      <c r="J22" s="657">
        <f t="shared" ref="J22" si="58">IFERROR(J21/$E21,0)</f>
        <v>0.12</v>
      </c>
      <c r="K22" s="658">
        <f t="shared" ref="K22" si="59">IFERROR(K21/$E21,0)</f>
        <v>0.04</v>
      </c>
      <c r="L22" s="659">
        <f t="shared" ref="L22" si="60">IFERROR(L21/$E21,0)</f>
        <v>0.2</v>
      </c>
      <c r="M22" s="660">
        <f t="shared" ref="M22" si="61">IFERROR(M21/$E21,0)</f>
        <v>0.2</v>
      </c>
      <c r="N22" s="660">
        <f t="shared" ref="N22" si="62">IFERROR(N21/$E21,0)</f>
        <v>0.04</v>
      </c>
      <c r="P22" s="1504"/>
      <c r="Q22" s="1763"/>
      <c r="R22" s="499"/>
      <c r="S22" s="656">
        <f>IFERROR(S21/$R21,0)</f>
        <v>0.6875</v>
      </c>
      <c r="T22" s="657">
        <f t="shared" ref="T22" si="63">IFERROR(T21/$R21,0)</f>
        <v>0.3125</v>
      </c>
      <c r="U22" s="657">
        <f t="shared" ref="U22" si="64">IFERROR(U21/$R21,0)</f>
        <v>0.25</v>
      </c>
      <c r="V22" s="657">
        <f t="shared" ref="V22" si="65">IFERROR(V21/$R21,0)</f>
        <v>0</v>
      </c>
      <c r="W22" s="657">
        <f t="shared" ref="W22" si="66">IFERROR(W21/$R21,0)</f>
        <v>0.125</v>
      </c>
      <c r="X22" s="658">
        <f t="shared" ref="X22" si="67">IFERROR(X21/$R21,0)</f>
        <v>0</v>
      </c>
      <c r="Y22" s="659">
        <f t="shared" ref="Y22" si="68">IFERROR(Y21/$R21,0)</f>
        <v>0.125</v>
      </c>
      <c r="Z22" s="660">
        <f t="shared" ref="Z22" si="69">IFERROR(Z21/$R21,0)</f>
        <v>0.1875</v>
      </c>
      <c r="AA22" s="660">
        <f t="shared" ref="AA22" si="70">IFERROR(AA21/$R21,0)</f>
        <v>0.125</v>
      </c>
      <c r="AB22" s="45">
        <f t="shared" si="52"/>
        <v>1</v>
      </c>
      <c r="AC22" s="367">
        <f t="shared" ref="AC22:AC23" si="71">1-AB22</f>
        <v>0</v>
      </c>
    </row>
    <row r="23" spans="1:29" ht="15" customHeight="1" x14ac:dyDescent="0.2">
      <c r="A23" s="367">
        <f t="shared" si="54"/>
        <v>0</v>
      </c>
      <c r="B23" s="45">
        <f t="shared" ref="B23" si="72">SUM(G23:K23)</f>
        <v>1</v>
      </c>
      <c r="C23" s="1504"/>
      <c r="D23" s="1763"/>
      <c r="E23" s="1123"/>
      <c r="F23" s="661"/>
      <c r="G23" s="662">
        <f>G21/F21</f>
        <v>0.52631578947368418</v>
      </c>
      <c r="H23" s="662">
        <f>H21/F21</f>
        <v>0.21052631578947367</v>
      </c>
      <c r="I23" s="662">
        <f>I21/F21</f>
        <v>5.2631578947368418E-2</v>
      </c>
      <c r="J23" s="662">
        <f>J21/F21</f>
        <v>0.15789473684210525</v>
      </c>
      <c r="K23" s="663">
        <f>K21/F21</f>
        <v>5.2631578947368418E-2</v>
      </c>
      <c r="L23" s="664">
        <f>L21/F21</f>
        <v>0.26315789473684209</v>
      </c>
      <c r="M23" s="665"/>
      <c r="N23" s="665"/>
      <c r="P23" s="1504"/>
      <c r="Q23" s="1763"/>
      <c r="R23" s="1123"/>
      <c r="S23" s="661"/>
      <c r="T23" s="662">
        <f>T21/S21</f>
        <v>0.45454545454545453</v>
      </c>
      <c r="U23" s="662">
        <f>U21/S21</f>
        <v>0.36363636363636365</v>
      </c>
      <c r="V23" s="662">
        <f>V21/S21</f>
        <v>0</v>
      </c>
      <c r="W23" s="662">
        <f>W21/S21</f>
        <v>0.18181818181818182</v>
      </c>
      <c r="X23" s="663">
        <f>X21/S21</f>
        <v>0</v>
      </c>
      <c r="Y23" s="664">
        <f>Y21/S21</f>
        <v>0.18181818181818182</v>
      </c>
      <c r="Z23" s="665"/>
      <c r="AA23" s="665"/>
      <c r="AB23" s="45">
        <f t="shared" ref="AB23" si="73">SUM(T23:X23)</f>
        <v>1</v>
      </c>
      <c r="AC23" s="367">
        <f t="shared" si="71"/>
        <v>0</v>
      </c>
    </row>
    <row r="24" spans="1:29" ht="15" customHeight="1" x14ac:dyDescent="0.2">
      <c r="A24" s="367">
        <f t="shared" ref="A24" si="74">B24-E24</f>
        <v>0</v>
      </c>
      <c r="B24" s="1">
        <f>F24+M24+N24</f>
        <v>75</v>
      </c>
      <c r="C24" s="1504"/>
      <c r="D24" s="1621" t="s">
        <v>278</v>
      </c>
      <c r="E24" s="1148">
        <f>表1!E23</f>
        <v>75</v>
      </c>
      <c r="F24" s="53">
        <f>SUM(G24:K24)</f>
        <v>54</v>
      </c>
      <c r="G24" s="54">
        <v>27</v>
      </c>
      <c r="H24" s="54">
        <v>16</v>
      </c>
      <c r="I24" s="54">
        <v>7</v>
      </c>
      <c r="J24" s="54">
        <v>4</v>
      </c>
      <c r="K24" s="666">
        <v>0</v>
      </c>
      <c r="L24" s="667">
        <f>SUM(I24:K24)</f>
        <v>11</v>
      </c>
      <c r="M24" s="668">
        <v>15</v>
      </c>
      <c r="N24" s="668">
        <f t="shared" ref="N24" si="75">E24-F24-M24</f>
        <v>6</v>
      </c>
      <c r="P24" s="1504"/>
      <c r="Q24" s="1621" t="s">
        <v>278</v>
      </c>
      <c r="R24" s="1148">
        <f>表1!G23</f>
        <v>54</v>
      </c>
      <c r="S24" s="53">
        <f>SUM(T24:X24)</f>
        <v>28</v>
      </c>
      <c r="T24" s="54">
        <v>12</v>
      </c>
      <c r="U24" s="54">
        <v>9</v>
      </c>
      <c r="V24" s="54">
        <v>5</v>
      </c>
      <c r="W24" s="54">
        <v>2</v>
      </c>
      <c r="X24" s="666">
        <v>0</v>
      </c>
      <c r="Y24" s="667">
        <f>SUM(V24:X24)</f>
        <v>7</v>
      </c>
      <c r="Z24" s="668">
        <v>15</v>
      </c>
      <c r="AA24" s="668">
        <f t="shared" ref="AA24" si="76">R24-S24-Z24</f>
        <v>11</v>
      </c>
      <c r="AB24" s="1">
        <f t="shared" ref="AB24:AB25" si="77">S24+Z24+AA24</f>
        <v>54</v>
      </c>
      <c r="AC24" s="367">
        <f t="shared" ref="AC24" si="78">AB24-R24</f>
        <v>0</v>
      </c>
    </row>
    <row r="25" spans="1:29" ht="15" customHeight="1" x14ac:dyDescent="0.2">
      <c r="A25" s="367">
        <f t="shared" ref="A25:A26" si="79">1-B25</f>
        <v>0</v>
      </c>
      <c r="B25" s="45">
        <f t="shared" ref="B25" si="80">F25+M25+N25</f>
        <v>0.99999999999999989</v>
      </c>
      <c r="C25" s="1504"/>
      <c r="D25" s="1593"/>
      <c r="E25" s="499"/>
      <c r="F25" s="656">
        <f>IFERROR(F24/$E24,0)</f>
        <v>0.72</v>
      </c>
      <c r="G25" s="657">
        <f t="shared" ref="G25" si="81">IFERROR(G24/$E24,0)</f>
        <v>0.36</v>
      </c>
      <c r="H25" s="657">
        <f t="shared" ref="H25" si="82">IFERROR(H24/$E24,0)</f>
        <v>0.21333333333333335</v>
      </c>
      <c r="I25" s="657">
        <f t="shared" ref="I25" si="83">IFERROR(I24/$E24,0)</f>
        <v>9.3333333333333338E-2</v>
      </c>
      <c r="J25" s="657">
        <f t="shared" ref="J25" si="84">IFERROR(J24/$E24,0)</f>
        <v>5.3333333333333337E-2</v>
      </c>
      <c r="K25" s="658">
        <f t="shared" ref="K25" si="85">IFERROR(K24/$E24,0)</f>
        <v>0</v>
      </c>
      <c r="L25" s="659">
        <f t="shared" ref="L25" si="86">IFERROR(L24/$E24,0)</f>
        <v>0.14666666666666667</v>
      </c>
      <c r="M25" s="660">
        <f t="shared" ref="M25" si="87">IFERROR(M24/$E24,0)</f>
        <v>0.2</v>
      </c>
      <c r="N25" s="660">
        <f t="shared" ref="N25" si="88">IFERROR(N24/$E24,0)</f>
        <v>0.08</v>
      </c>
      <c r="P25" s="1504"/>
      <c r="Q25" s="1593"/>
      <c r="R25" s="499"/>
      <c r="S25" s="656">
        <f>IFERROR(S24/$R24,0)</f>
        <v>0.51851851851851849</v>
      </c>
      <c r="T25" s="657">
        <f t="shared" ref="T25" si="89">IFERROR(T24/$R24,0)</f>
        <v>0.22222222222222221</v>
      </c>
      <c r="U25" s="657">
        <f t="shared" ref="U25" si="90">IFERROR(U24/$R24,0)</f>
        <v>0.16666666666666666</v>
      </c>
      <c r="V25" s="657">
        <f t="shared" ref="V25" si="91">IFERROR(V24/$R24,0)</f>
        <v>9.2592592592592587E-2</v>
      </c>
      <c r="W25" s="657">
        <f t="shared" ref="W25" si="92">IFERROR(W24/$R24,0)</f>
        <v>3.7037037037037035E-2</v>
      </c>
      <c r="X25" s="658">
        <f t="shared" ref="X25" si="93">IFERROR(X24/$R24,0)</f>
        <v>0</v>
      </c>
      <c r="Y25" s="659">
        <f t="shared" ref="Y25" si="94">IFERROR(Y24/$R24,0)</f>
        <v>0.12962962962962962</v>
      </c>
      <c r="Z25" s="660">
        <f t="shared" ref="Z25" si="95">IFERROR(Z24/$R24,0)</f>
        <v>0.27777777777777779</v>
      </c>
      <c r="AA25" s="660">
        <f t="shared" ref="AA25" si="96">IFERROR(AA24/$R24,0)</f>
        <v>0.20370370370370369</v>
      </c>
      <c r="AB25" s="45">
        <f t="shared" si="77"/>
        <v>1</v>
      </c>
      <c r="AC25" s="367">
        <f t="shared" ref="AC25:AC26" si="97">1-AB25</f>
        <v>0</v>
      </c>
    </row>
    <row r="26" spans="1:29" ht="15" customHeight="1" x14ac:dyDescent="0.2">
      <c r="A26" s="367">
        <f t="shared" si="79"/>
        <v>0</v>
      </c>
      <c r="B26" s="45">
        <f t="shared" ref="B26" si="98">SUM(G26:K26)</f>
        <v>1</v>
      </c>
      <c r="C26" s="1504"/>
      <c r="D26" s="1622"/>
      <c r="E26" s="1123"/>
      <c r="F26" s="661"/>
      <c r="G26" s="662">
        <f>G24/F24</f>
        <v>0.5</v>
      </c>
      <c r="H26" s="662">
        <f>H24/F24</f>
        <v>0.29629629629629628</v>
      </c>
      <c r="I26" s="662">
        <f>I24/F24</f>
        <v>0.12962962962962962</v>
      </c>
      <c r="J26" s="662">
        <f>J24/F24</f>
        <v>7.407407407407407E-2</v>
      </c>
      <c r="K26" s="663">
        <f>K24/F24</f>
        <v>0</v>
      </c>
      <c r="L26" s="664">
        <f>L24/F24</f>
        <v>0.20370370370370369</v>
      </c>
      <c r="M26" s="665"/>
      <c r="N26" s="665"/>
      <c r="P26" s="1504"/>
      <c r="Q26" s="1622"/>
      <c r="R26" s="1123"/>
      <c r="S26" s="661"/>
      <c r="T26" s="662">
        <f>T24/S24</f>
        <v>0.42857142857142855</v>
      </c>
      <c r="U26" s="662">
        <f>U24/S24</f>
        <v>0.32142857142857145</v>
      </c>
      <c r="V26" s="662">
        <f>V24/S24</f>
        <v>0.17857142857142858</v>
      </c>
      <c r="W26" s="662">
        <f>W24/S24</f>
        <v>7.1428571428571425E-2</v>
      </c>
      <c r="X26" s="663">
        <f>X24/S24</f>
        <v>0</v>
      </c>
      <c r="Y26" s="664">
        <f>Y24/S24</f>
        <v>0.25</v>
      </c>
      <c r="Z26" s="665"/>
      <c r="AA26" s="665"/>
      <c r="AB26" s="45">
        <f t="shared" ref="AB26" si="99">SUM(T26:X26)</f>
        <v>1</v>
      </c>
      <c r="AC26" s="367">
        <f t="shared" si="97"/>
        <v>0</v>
      </c>
    </row>
    <row r="27" spans="1:29" ht="15" customHeight="1" x14ac:dyDescent="0.2">
      <c r="A27" s="367">
        <f t="shared" ref="A27" si="100">B27-E27</f>
        <v>0</v>
      </c>
      <c r="B27" s="1">
        <f t="shared" ref="B27:B28" si="101">F27+M27+N27</f>
        <v>8</v>
      </c>
      <c r="C27" s="1504"/>
      <c r="D27" s="1621" t="s">
        <v>279</v>
      </c>
      <c r="E27" s="1148">
        <f>表1!E26</f>
        <v>8</v>
      </c>
      <c r="F27" s="53">
        <f>SUM(G27:K27)</f>
        <v>8</v>
      </c>
      <c r="G27" s="54">
        <v>3</v>
      </c>
      <c r="H27" s="54">
        <v>3</v>
      </c>
      <c r="I27" s="54">
        <v>2</v>
      </c>
      <c r="J27" s="54">
        <v>0</v>
      </c>
      <c r="K27" s="666">
        <v>0</v>
      </c>
      <c r="L27" s="667">
        <f>SUM(I27:K27)</f>
        <v>2</v>
      </c>
      <c r="M27" s="668">
        <v>0</v>
      </c>
      <c r="N27" s="668">
        <f t="shared" ref="N27" si="102">E27-F27-M27</f>
        <v>0</v>
      </c>
      <c r="P27" s="1504"/>
      <c r="Q27" s="1621" t="s">
        <v>279</v>
      </c>
      <c r="R27" s="1148">
        <f>表1!G26</f>
        <v>4</v>
      </c>
      <c r="S27" s="53">
        <f>SUM(T27:X27)</f>
        <v>1</v>
      </c>
      <c r="T27" s="54">
        <v>0</v>
      </c>
      <c r="U27" s="54">
        <v>1</v>
      </c>
      <c r="V27" s="54">
        <v>0</v>
      </c>
      <c r="W27" s="54">
        <v>0</v>
      </c>
      <c r="X27" s="666">
        <v>0</v>
      </c>
      <c r="Y27" s="667">
        <f>SUM(V27:X27)</f>
        <v>0</v>
      </c>
      <c r="Z27" s="668">
        <v>1</v>
      </c>
      <c r="AA27" s="668">
        <f t="shared" ref="AA27" si="103">R27-S27-Z27</f>
        <v>2</v>
      </c>
      <c r="AB27" s="1">
        <f t="shared" ref="AB27:AB28" si="104">S27+Z27+AA27</f>
        <v>4</v>
      </c>
      <c r="AC27" s="367">
        <f t="shared" ref="AC27" si="105">AB27-R27</f>
        <v>0</v>
      </c>
    </row>
    <row r="28" spans="1:29" ht="15" customHeight="1" x14ac:dyDescent="0.2">
      <c r="A28" s="367">
        <f t="shared" ref="A28:A29" si="106">1-B28</f>
        <v>0</v>
      </c>
      <c r="B28" s="45">
        <f t="shared" si="101"/>
        <v>1</v>
      </c>
      <c r="C28" s="1504"/>
      <c r="D28" s="1593"/>
      <c r="E28" s="499"/>
      <c r="F28" s="656">
        <f>IFERROR(F27/$E27,0)</f>
        <v>1</v>
      </c>
      <c r="G28" s="657">
        <f t="shared" ref="G28" si="107">IFERROR(G27/$E27,0)</f>
        <v>0.375</v>
      </c>
      <c r="H28" s="657">
        <f t="shared" ref="H28" si="108">IFERROR(H27/$E27,0)</f>
        <v>0.375</v>
      </c>
      <c r="I28" s="657">
        <f t="shared" ref="I28" si="109">IFERROR(I27/$E27,0)</f>
        <v>0.25</v>
      </c>
      <c r="J28" s="657">
        <f t="shared" ref="J28" si="110">IFERROR(J27/$E27,0)</f>
        <v>0</v>
      </c>
      <c r="K28" s="658">
        <f t="shared" ref="K28" si="111">IFERROR(K27/$E27,0)</f>
        <v>0</v>
      </c>
      <c r="L28" s="659">
        <f t="shared" ref="L28" si="112">IFERROR(L27/$E27,0)</f>
        <v>0.25</v>
      </c>
      <c r="M28" s="660">
        <f t="shared" ref="M28" si="113">IFERROR(M27/$E27,0)</f>
        <v>0</v>
      </c>
      <c r="N28" s="660">
        <f t="shared" ref="N28" si="114">IFERROR(N27/$E27,0)</f>
        <v>0</v>
      </c>
      <c r="P28" s="1504"/>
      <c r="Q28" s="1593"/>
      <c r="R28" s="499"/>
      <c r="S28" s="656">
        <f>IFERROR(S27/$R27,0)</f>
        <v>0.25</v>
      </c>
      <c r="T28" s="657">
        <f t="shared" ref="T28" si="115">IFERROR(T27/$R27,0)</f>
        <v>0</v>
      </c>
      <c r="U28" s="657">
        <f t="shared" ref="U28" si="116">IFERROR(U27/$R27,0)</f>
        <v>0.25</v>
      </c>
      <c r="V28" s="657">
        <f t="shared" ref="V28" si="117">IFERROR(V27/$R27,0)</f>
        <v>0</v>
      </c>
      <c r="W28" s="657">
        <f t="shared" ref="W28" si="118">IFERROR(W27/$R27,0)</f>
        <v>0</v>
      </c>
      <c r="X28" s="658">
        <f t="shared" ref="X28" si="119">IFERROR(X27/$R27,0)</f>
        <v>0</v>
      </c>
      <c r="Y28" s="659">
        <f t="shared" ref="Y28" si="120">IFERROR(Y27/$R27,0)</f>
        <v>0</v>
      </c>
      <c r="Z28" s="660">
        <f t="shared" ref="Z28" si="121">IFERROR(Z27/$R27,0)</f>
        <v>0.25</v>
      </c>
      <c r="AA28" s="660">
        <f t="shared" ref="AA28" si="122">IFERROR(AA27/$R27,0)</f>
        <v>0.5</v>
      </c>
      <c r="AB28" s="45">
        <f t="shared" si="104"/>
        <v>1</v>
      </c>
      <c r="AC28" s="367">
        <f t="shared" ref="AC28:AC29" si="123">1-AB28</f>
        <v>0</v>
      </c>
    </row>
    <row r="29" spans="1:29" ht="15" customHeight="1" x14ac:dyDescent="0.2">
      <c r="A29" s="367">
        <f t="shared" si="106"/>
        <v>0</v>
      </c>
      <c r="B29" s="45">
        <f t="shared" ref="B29" si="124">SUM(G29:K29)</f>
        <v>1</v>
      </c>
      <c r="C29" s="1504"/>
      <c r="D29" s="1593"/>
      <c r="E29" s="1123"/>
      <c r="F29" s="661"/>
      <c r="G29" s="662">
        <f>G27/F27</f>
        <v>0.375</v>
      </c>
      <c r="H29" s="662">
        <f>H27/F27</f>
        <v>0.375</v>
      </c>
      <c r="I29" s="662">
        <f>I27/F27</f>
        <v>0.25</v>
      </c>
      <c r="J29" s="662">
        <f>J27/F27</f>
        <v>0</v>
      </c>
      <c r="K29" s="663">
        <f>K27/F27</f>
        <v>0</v>
      </c>
      <c r="L29" s="664">
        <f>L27/F27</f>
        <v>0.25</v>
      </c>
      <c r="M29" s="665"/>
      <c r="N29" s="665"/>
      <c r="P29" s="1504"/>
      <c r="Q29" s="1593"/>
      <c r="R29" s="1123"/>
      <c r="S29" s="661"/>
      <c r="T29" s="662">
        <f>T27/S27</f>
        <v>0</v>
      </c>
      <c r="U29" s="662">
        <f>U27/S27</f>
        <v>1</v>
      </c>
      <c r="V29" s="662">
        <f>V27/S27</f>
        <v>0</v>
      </c>
      <c r="W29" s="662">
        <f>W27/S27</f>
        <v>0</v>
      </c>
      <c r="X29" s="663">
        <f>X27/S27</f>
        <v>0</v>
      </c>
      <c r="Y29" s="664">
        <f>Y27/S27</f>
        <v>0</v>
      </c>
      <c r="Z29" s="665"/>
      <c r="AA29" s="665"/>
      <c r="AB29" s="45">
        <f t="shared" ref="AB29" si="125">SUM(T29:X29)</f>
        <v>1</v>
      </c>
      <c r="AC29" s="367">
        <f t="shared" si="123"/>
        <v>0</v>
      </c>
    </row>
    <row r="30" spans="1:29" ht="15" customHeight="1" x14ac:dyDescent="0.2">
      <c r="A30" s="367">
        <f t="shared" ref="A30" si="126">B30-E30</f>
        <v>0</v>
      </c>
      <c r="B30" s="1">
        <f t="shared" ref="B30:B31" si="127">F30+M30+N30</f>
        <v>162</v>
      </c>
      <c r="C30" s="1504"/>
      <c r="D30" s="1507" t="s">
        <v>280</v>
      </c>
      <c r="E30" s="1148">
        <f>表1!E29</f>
        <v>162</v>
      </c>
      <c r="F30" s="53">
        <f>SUM(G30:K30)</f>
        <v>127</v>
      </c>
      <c r="G30" s="54">
        <v>67</v>
      </c>
      <c r="H30" s="54">
        <v>39</v>
      </c>
      <c r="I30" s="54">
        <v>14</v>
      </c>
      <c r="J30" s="54">
        <v>5</v>
      </c>
      <c r="K30" s="666">
        <v>2</v>
      </c>
      <c r="L30" s="667">
        <f>SUM(I30:K30)</f>
        <v>21</v>
      </c>
      <c r="M30" s="668">
        <v>20</v>
      </c>
      <c r="N30" s="668">
        <f t="shared" ref="N30" si="128">E30-F30-M30</f>
        <v>15</v>
      </c>
      <c r="P30" s="1504"/>
      <c r="Q30" s="1507" t="s">
        <v>280</v>
      </c>
      <c r="R30" s="1148">
        <f>表1!G29</f>
        <v>145</v>
      </c>
      <c r="S30" s="53">
        <f>SUM(T30:X30)</f>
        <v>88</v>
      </c>
      <c r="T30" s="54">
        <v>42</v>
      </c>
      <c r="U30" s="54">
        <v>32</v>
      </c>
      <c r="V30" s="54">
        <v>12</v>
      </c>
      <c r="W30" s="54">
        <v>1</v>
      </c>
      <c r="X30" s="666">
        <v>1</v>
      </c>
      <c r="Y30" s="667">
        <f>SUM(V30:X30)</f>
        <v>14</v>
      </c>
      <c r="Z30" s="668">
        <v>29</v>
      </c>
      <c r="AA30" s="668">
        <f t="shared" ref="AA30" si="129">R30-S30-Z30</f>
        <v>28</v>
      </c>
      <c r="AB30" s="1">
        <f t="shared" ref="AB30:AB31" si="130">S30+Z30+AA30</f>
        <v>145</v>
      </c>
      <c r="AC30" s="367">
        <f t="shared" ref="AC30" si="131">AB30-R30</f>
        <v>0</v>
      </c>
    </row>
    <row r="31" spans="1:29" ht="15" customHeight="1" x14ac:dyDescent="0.2">
      <c r="A31" s="367">
        <f t="shared" ref="A31:A32" si="132">1-B31</f>
        <v>0</v>
      </c>
      <c r="B31" s="45">
        <f t="shared" si="127"/>
        <v>1</v>
      </c>
      <c r="C31" s="1504"/>
      <c r="D31" s="1508"/>
      <c r="E31" s="499"/>
      <c r="F31" s="656">
        <f>IFERROR(F30/$E30,0)</f>
        <v>0.78395061728395066</v>
      </c>
      <c r="G31" s="657">
        <f t="shared" ref="G31" si="133">IFERROR(G30/$E30,0)</f>
        <v>0.41358024691358025</v>
      </c>
      <c r="H31" s="657">
        <f t="shared" ref="H31" si="134">IFERROR(H30/$E30,0)</f>
        <v>0.24074074074074073</v>
      </c>
      <c r="I31" s="657">
        <f t="shared" ref="I31" si="135">IFERROR(I30/$E30,0)</f>
        <v>8.6419753086419748E-2</v>
      </c>
      <c r="J31" s="657">
        <f t="shared" ref="J31" si="136">IFERROR(J30/$E30,0)</f>
        <v>3.0864197530864196E-2</v>
      </c>
      <c r="K31" s="658">
        <f t="shared" ref="K31" si="137">IFERROR(K30/$E30,0)</f>
        <v>1.2345679012345678E-2</v>
      </c>
      <c r="L31" s="659">
        <f t="shared" ref="L31" si="138">IFERROR(L30/$E30,0)</f>
        <v>0.12962962962962962</v>
      </c>
      <c r="M31" s="660">
        <f t="shared" ref="M31" si="139">IFERROR(M30/$E30,0)</f>
        <v>0.12345679012345678</v>
      </c>
      <c r="N31" s="660">
        <f t="shared" ref="N31" si="140">IFERROR(N30/$E30,0)</f>
        <v>9.2592592592592587E-2</v>
      </c>
      <c r="P31" s="1504"/>
      <c r="Q31" s="1508"/>
      <c r="R31" s="499"/>
      <c r="S31" s="656">
        <f>IFERROR(S30/$R30,0)</f>
        <v>0.60689655172413792</v>
      </c>
      <c r="T31" s="657">
        <f t="shared" ref="T31" si="141">IFERROR(T30/$R30,0)</f>
        <v>0.28965517241379313</v>
      </c>
      <c r="U31" s="657">
        <f t="shared" ref="U31" si="142">IFERROR(U30/$R30,0)</f>
        <v>0.22068965517241379</v>
      </c>
      <c r="V31" s="657">
        <f t="shared" ref="V31" si="143">IFERROR(V30/$R30,0)</f>
        <v>8.2758620689655171E-2</v>
      </c>
      <c r="W31" s="657">
        <f t="shared" ref="W31" si="144">IFERROR(W30/$R30,0)</f>
        <v>6.8965517241379309E-3</v>
      </c>
      <c r="X31" s="658">
        <f t="shared" ref="X31" si="145">IFERROR(X30/$R30,0)</f>
        <v>6.8965517241379309E-3</v>
      </c>
      <c r="Y31" s="659">
        <f t="shared" ref="Y31" si="146">IFERROR(Y30/$R30,0)</f>
        <v>9.6551724137931033E-2</v>
      </c>
      <c r="Z31" s="660">
        <f t="shared" ref="Z31" si="147">IFERROR(Z30/$R30,0)</f>
        <v>0.2</v>
      </c>
      <c r="AA31" s="660">
        <f t="shared" ref="AA31" si="148">IFERROR(AA30/$R30,0)</f>
        <v>0.19310344827586207</v>
      </c>
      <c r="AB31" s="45">
        <f t="shared" si="130"/>
        <v>1</v>
      </c>
      <c r="AC31" s="367">
        <f t="shared" ref="AC31:AC32" si="149">1-AB31</f>
        <v>0</v>
      </c>
    </row>
    <row r="32" spans="1:29" ht="15" customHeight="1" thickBot="1" x14ac:dyDescent="0.25">
      <c r="A32" s="367">
        <f t="shared" si="132"/>
        <v>0</v>
      </c>
      <c r="B32" s="45">
        <f t="shared" ref="B32" si="150">SUM(G32:K32)</f>
        <v>1</v>
      </c>
      <c r="C32" s="1505"/>
      <c r="D32" s="1508"/>
      <c r="E32" s="1124"/>
      <c r="F32" s="669"/>
      <c r="G32" s="670">
        <f>G30/F30</f>
        <v>0.52755905511811019</v>
      </c>
      <c r="H32" s="670">
        <f>H30/F30</f>
        <v>0.30708661417322836</v>
      </c>
      <c r="I32" s="670">
        <f>I30/F30</f>
        <v>0.11023622047244094</v>
      </c>
      <c r="J32" s="670">
        <f>J30/F30</f>
        <v>3.937007874015748E-2</v>
      </c>
      <c r="K32" s="1049">
        <f>K30/F30</f>
        <v>1.5748031496062992E-2</v>
      </c>
      <c r="L32" s="671">
        <f>L30/F30</f>
        <v>0.16535433070866143</v>
      </c>
      <c r="M32" s="672"/>
      <c r="N32" s="672"/>
      <c r="P32" s="1505"/>
      <c r="Q32" s="1508"/>
      <c r="R32" s="1124"/>
      <c r="S32" s="669"/>
      <c r="T32" s="670">
        <f>T30/S30</f>
        <v>0.47727272727272729</v>
      </c>
      <c r="U32" s="670">
        <f>U30/S30</f>
        <v>0.36363636363636365</v>
      </c>
      <c r="V32" s="670">
        <f>V30/S30</f>
        <v>0.13636363636363635</v>
      </c>
      <c r="W32" s="670">
        <f>W30/S30</f>
        <v>1.1363636363636364E-2</v>
      </c>
      <c r="X32" s="1049">
        <f>X30/S30</f>
        <v>1.1363636363636364E-2</v>
      </c>
      <c r="Y32" s="671">
        <f>Y30/S30</f>
        <v>0.15909090909090909</v>
      </c>
      <c r="Z32" s="672"/>
      <c r="AA32" s="672"/>
      <c r="AB32" s="45">
        <f t="shared" ref="AB32" si="151">SUM(T32:X32)</f>
        <v>1</v>
      </c>
      <c r="AC32" s="367">
        <f t="shared" si="149"/>
        <v>0</v>
      </c>
    </row>
    <row r="33" spans="1:29" ht="15" customHeight="1" thickTop="1" x14ac:dyDescent="0.2">
      <c r="A33" s="367">
        <f t="shared" ref="A33" si="152">B33-E33</f>
        <v>0</v>
      </c>
      <c r="B33" s="1">
        <f t="shared" ref="B33:B34" si="153">F33+M33+N33</f>
        <v>92</v>
      </c>
      <c r="C33" s="1503" t="s">
        <v>312</v>
      </c>
      <c r="D33" s="1761" t="s">
        <v>191</v>
      </c>
      <c r="E33" s="1148">
        <f>表1!E32</f>
        <v>92</v>
      </c>
      <c r="F33" s="53">
        <f>SUM(G33:K33)</f>
        <v>39</v>
      </c>
      <c r="G33" s="56">
        <v>24</v>
      </c>
      <c r="H33" s="56">
        <v>11</v>
      </c>
      <c r="I33" s="56">
        <v>3</v>
      </c>
      <c r="J33" s="56">
        <v>0</v>
      </c>
      <c r="K33" s="653">
        <v>1</v>
      </c>
      <c r="L33" s="654">
        <f>SUM(I33:K33)</f>
        <v>4</v>
      </c>
      <c r="M33" s="655">
        <v>36</v>
      </c>
      <c r="N33" s="673">
        <f t="shared" ref="N33" si="154">E33-F33-M33</f>
        <v>17</v>
      </c>
      <c r="P33" s="1503" t="s">
        <v>312</v>
      </c>
      <c r="Q33" s="1761" t="s">
        <v>191</v>
      </c>
      <c r="R33" s="1148">
        <f>表1!G32</f>
        <v>53</v>
      </c>
      <c r="S33" s="53">
        <f>SUM(T33:X33)</f>
        <v>14</v>
      </c>
      <c r="T33" s="56">
        <v>9</v>
      </c>
      <c r="U33" s="56">
        <v>4</v>
      </c>
      <c r="V33" s="56">
        <v>1</v>
      </c>
      <c r="W33" s="56">
        <v>0</v>
      </c>
      <c r="X33" s="653">
        <v>0</v>
      </c>
      <c r="Y33" s="654">
        <f>SUM(V33:X33)</f>
        <v>1</v>
      </c>
      <c r="Z33" s="655">
        <v>24</v>
      </c>
      <c r="AA33" s="655">
        <f t="shared" ref="AA33" si="155">R33-S33-Z33</f>
        <v>15</v>
      </c>
      <c r="AB33" s="1">
        <f t="shared" ref="AB33:AB34" si="156">S33+Z33+AA33</f>
        <v>53</v>
      </c>
      <c r="AC33" s="367">
        <f t="shared" ref="AC33" si="157">AB33-R33</f>
        <v>0</v>
      </c>
    </row>
    <row r="34" spans="1:29" ht="15" customHeight="1" x14ac:dyDescent="0.2">
      <c r="A34" s="367">
        <f t="shared" ref="A34:A35" si="158">1-B34</f>
        <v>0</v>
      </c>
      <c r="B34" s="45">
        <f t="shared" si="153"/>
        <v>1</v>
      </c>
      <c r="C34" s="1504"/>
      <c r="D34" s="1502"/>
      <c r="E34" s="499"/>
      <c r="F34" s="656">
        <f>IFERROR(F33/$E33,0)</f>
        <v>0.42391304347826086</v>
      </c>
      <c r="G34" s="657">
        <f t="shared" ref="G34" si="159">IFERROR(G33/$E33,0)</f>
        <v>0.2608695652173913</v>
      </c>
      <c r="H34" s="657">
        <f t="shared" ref="H34" si="160">IFERROR(H33/$E33,0)</f>
        <v>0.11956521739130435</v>
      </c>
      <c r="I34" s="657">
        <f t="shared" ref="I34" si="161">IFERROR(I33/$E33,0)</f>
        <v>3.2608695652173912E-2</v>
      </c>
      <c r="J34" s="657">
        <f t="shared" ref="J34" si="162">IFERROR(J33/$E33,0)</f>
        <v>0</v>
      </c>
      <c r="K34" s="658">
        <f t="shared" ref="K34" si="163">IFERROR(K33/$E33,0)</f>
        <v>1.0869565217391304E-2</v>
      </c>
      <c r="L34" s="659">
        <f t="shared" ref="L34" si="164">IFERROR(L33/$E33,0)</f>
        <v>4.3478260869565216E-2</v>
      </c>
      <c r="M34" s="660">
        <f t="shared" ref="M34" si="165">IFERROR(M33/$E33,0)</f>
        <v>0.39130434782608697</v>
      </c>
      <c r="N34" s="660">
        <f t="shared" ref="N34" si="166">IFERROR(N33/$E33,0)</f>
        <v>0.18478260869565216</v>
      </c>
      <c r="P34" s="1504"/>
      <c r="Q34" s="1502"/>
      <c r="R34" s="499"/>
      <c r="S34" s="656">
        <f>IFERROR(S33/$R33,0)</f>
        <v>0.26415094339622641</v>
      </c>
      <c r="T34" s="657">
        <f t="shared" ref="T34" si="167">IFERROR(T33/$R33,0)</f>
        <v>0.16981132075471697</v>
      </c>
      <c r="U34" s="657">
        <f t="shared" ref="U34" si="168">IFERROR(U33/$R33,0)</f>
        <v>7.5471698113207544E-2</v>
      </c>
      <c r="V34" s="657">
        <f t="shared" ref="V34" si="169">IFERROR(V33/$R33,0)</f>
        <v>1.8867924528301886E-2</v>
      </c>
      <c r="W34" s="657">
        <f t="shared" ref="W34" si="170">IFERROR(W33/$R33,0)</f>
        <v>0</v>
      </c>
      <c r="X34" s="658">
        <f t="shared" ref="X34" si="171">IFERROR(X33/$R33,0)</f>
        <v>0</v>
      </c>
      <c r="Y34" s="659">
        <f t="shared" ref="Y34" si="172">IFERROR(Y33/$R33,0)</f>
        <v>1.8867924528301886E-2</v>
      </c>
      <c r="Z34" s="660">
        <f t="shared" ref="Z34" si="173">IFERROR(Z33/$R33,0)</f>
        <v>0.45283018867924529</v>
      </c>
      <c r="AA34" s="660">
        <f t="shared" ref="AA34" si="174">IFERROR(AA33/$R33,0)</f>
        <v>0.28301886792452829</v>
      </c>
      <c r="AB34" s="45">
        <f t="shared" si="156"/>
        <v>1</v>
      </c>
      <c r="AC34" s="367">
        <f t="shared" ref="AC34:AC35" si="175">1-AB34</f>
        <v>0</v>
      </c>
    </row>
    <row r="35" spans="1:29" ht="15" customHeight="1" x14ac:dyDescent="0.2">
      <c r="A35" s="367">
        <f t="shared" si="158"/>
        <v>0</v>
      </c>
      <c r="B35" s="45">
        <f t="shared" ref="B35" si="176">SUM(G35:K35)</f>
        <v>1</v>
      </c>
      <c r="C35" s="1504"/>
      <c r="D35" s="1745"/>
      <c r="E35" s="1123"/>
      <c r="F35" s="661"/>
      <c r="G35" s="662">
        <f>G33/F33</f>
        <v>0.61538461538461542</v>
      </c>
      <c r="H35" s="662">
        <f>H33/F33</f>
        <v>0.28205128205128205</v>
      </c>
      <c r="I35" s="662">
        <f>I33/F33</f>
        <v>7.6923076923076927E-2</v>
      </c>
      <c r="J35" s="662">
        <f>J33/F33</f>
        <v>0</v>
      </c>
      <c r="K35" s="663">
        <f>K33/F33</f>
        <v>2.564102564102564E-2</v>
      </c>
      <c r="L35" s="664">
        <f>L33/F33</f>
        <v>0.10256410256410256</v>
      </c>
      <c r="M35" s="665"/>
      <c r="N35" s="665"/>
      <c r="P35" s="1504"/>
      <c r="Q35" s="1745"/>
      <c r="R35" s="1123"/>
      <c r="S35" s="661"/>
      <c r="T35" s="662">
        <f>IFERROR(T33/$S33,0)</f>
        <v>0.6428571428571429</v>
      </c>
      <c r="U35" s="662">
        <f t="shared" ref="U35:Y35" si="177">IFERROR(U33/$S33,0)</f>
        <v>0.2857142857142857</v>
      </c>
      <c r="V35" s="662">
        <f t="shared" si="177"/>
        <v>7.1428571428571425E-2</v>
      </c>
      <c r="W35" s="662">
        <f t="shared" si="177"/>
        <v>0</v>
      </c>
      <c r="X35" s="663">
        <f t="shared" si="177"/>
        <v>0</v>
      </c>
      <c r="Y35" s="664">
        <f t="shared" si="177"/>
        <v>7.1428571428571425E-2</v>
      </c>
      <c r="Z35" s="665"/>
      <c r="AA35" s="665"/>
      <c r="AB35" s="45">
        <f t="shared" ref="AB35" si="178">SUM(T35:X35)</f>
        <v>1</v>
      </c>
      <c r="AC35" s="367">
        <f t="shared" si="175"/>
        <v>0</v>
      </c>
    </row>
    <row r="36" spans="1:29" ht="15" customHeight="1" x14ac:dyDescent="0.2">
      <c r="A36" s="367">
        <f t="shared" ref="A36" si="179">B36-E36</f>
        <v>0</v>
      </c>
      <c r="B36" s="1">
        <f t="shared" ref="B36:B37" si="180">F36+M36+N36</f>
        <v>163</v>
      </c>
      <c r="C36" s="1504"/>
      <c r="D36" s="1745" t="s">
        <v>192</v>
      </c>
      <c r="E36" s="1148">
        <f>表1!E35</f>
        <v>163</v>
      </c>
      <c r="F36" s="53">
        <f>SUM(G36:K36)</f>
        <v>124</v>
      </c>
      <c r="G36" s="54">
        <v>69</v>
      </c>
      <c r="H36" s="54">
        <v>25</v>
      </c>
      <c r="I36" s="54">
        <v>21</v>
      </c>
      <c r="J36" s="54">
        <v>9</v>
      </c>
      <c r="K36" s="666">
        <v>0</v>
      </c>
      <c r="L36" s="667">
        <f>SUM(I36:K36)</f>
        <v>30</v>
      </c>
      <c r="M36" s="668">
        <v>21</v>
      </c>
      <c r="N36" s="668">
        <f t="shared" ref="N36" si="181">E36-F36-M36</f>
        <v>18</v>
      </c>
      <c r="P36" s="1504"/>
      <c r="Q36" s="1745" t="s">
        <v>192</v>
      </c>
      <c r="R36" s="1148">
        <f>表1!G35</f>
        <v>119</v>
      </c>
      <c r="S36" s="53">
        <f>SUM(T36:X36)</f>
        <v>70</v>
      </c>
      <c r="T36" s="54">
        <v>33</v>
      </c>
      <c r="U36" s="54">
        <v>21</v>
      </c>
      <c r="V36" s="54">
        <v>11</v>
      </c>
      <c r="W36" s="54">
        <v>5</v>
      </c>
      <c r="X36" s="666">
        <v>0</v>
      </c>
      <c r="Y36" s="667">
        <f>SUM(V36:X36)</f>
        <v>16</v>
      </c>
      <c r="Z36" s="668">
        <v>26</v>
      </c>
      <c r="AA36" s="668">
        <f t="shared" ref="AA36" si="182">R36-S36-Z36</f>
        <v>23</v>
      </c>
      <c r="AB36" s="1">
        <f t="shared" ref="AB36:AB37" si="183">S36+Z36+AA36</f>
        <v>119</v>
      </c>
      <c r="AC36" s="367">
        <f t="shared" ref="AC36" si="184">AB36-R36</f>
        <v>0</v>
      </c>
    </row>
    <row r="37" spans="1:29" ht="15" customHeight="1" x14ac:dyDescent="0.2">
      <c r="A37" s="367">
        <f t="shared" ref="A37:A38" si="185">1-B37</f>
        <v>0</v>
      </c>
      <c r="B37" s="45">
        <f t="shared" si="180"/>
        <v>1</v>
      </c>
      <c r="C37" s="1504"/>
      <c r="D37" s="1745"/>
      <c r="E37" s="499"/>
      <c r="F37" s="656">
        <f>IFERROR(F36/$E36,0)</f>
        <v>0.76073619631901845</v>
      </c>
      <c r="G37" s="657">
        <f t="shared" ref="G37" si="186">IFERROR(G36/$E36,0)</f>
        <v>0.42331288343558282</v>
      </c>
      <c r="H37" s="657">
        <f t="shared" ref="H37" si="187">IFERROR(H36/$E36,0)</f>
        <v>0.15337423312883436</v>
      </c>
      <c r="I37" s="657">
        <f t="shared" ref="I37" si="188">IFERROR(I36/$E36,0)</f>
        <v>0.12883435582822086</v>
      </c>
      <c r="J37" s="657">
        <f t="shared" ref="J37" si="189">IFERROR(J36/$E36,0)</f>
        <v>5.5214723926380369E-2</v>
      </c>
      <c r="K37" s="658">
        <f t="shared" ref="K37" si="190">IFERROR(K36/$E36,0)</f>
        <v>0</v>
      </c>
      <c r="L37" s="659">
        <f t="shared" ref="L37" si="191">IFERROR(L36/$E36,0)</f>
        <v>0.18404907975460122</v>
      </c>
      <c r="M37" s="660">
        <f t="shared" ref="M37" si="192">IFERROR(M36/$E36,0)</f>
        <v>0.12883435582822086</v>
      </c>
      <c r="N37" s="660">
        <f t="shared" ref="N37" si="193">IFERROR(N36/$E36,0)</f>
        <v>0.11042944785276074</v>
      </c>
      <c r="P37" s="1504"/>
      <c r="Q37" s="1745"/>
      <c r="R37" s="499"/>
      <c r="S37" s="656">
        <f>IFERROR(S36/$R36,0)</f>
        <v>0.58823529411764708</v>
      </c>
      <c r="T37" s="657">
        <f t="shared" ref="T37" si="194">IFERROR(T36/$R36,0)</f>
        <v>0.27731092436974791</v>
      </c>
      <c r="U37" s="657">
        <f t="shared" ref="U37" si="195">IFERROR(U36/$R36,0)</f>
        <v>0.17647058823529413</v>
      </c>
      <c r="V37" s="657">
        <f t="shared" ref="V37" si="196">IFERROR(V36/$R36,0)</f>
        <v>9.2436974789915971E-2</v>
      </c>
      <c r="W37" s="657">
        <f t="shared" ref="W37" si="197">IFERROR(W36/$R36,0)</f>
        <v>4.2016806722689079E-2</v>
      </c>
      <c r="X37" s="658">
        <f t="shared" ref="X37" si="198">IFERROR(X36/$R36,0)</f>
        <v>0</v>
      </c>
      <c r="Y37" s="659">
        <f t="shared" ref="Y37" si="199">IFERROR(Y36/$R36,0)</f>
        <v>0.13445378151260504</v>
      </c>
      <c r="Z37" s="660">
        <f t="shared" ref="Z37" si="200">IFERROR(Z36/$R36,0)</f>
        <v>0.21848739495798319</v>
      </c>
      <c r="AA37" s="660">
        <f t="shared" ref="AA37" si="201">IFERROR(AA36/$R36,0)</f>
        <v>0.19327731092436976</v>
      </c>
      <c r="AB37" s="45">
        <f t="shared" si="183"/>
        <v>1</v>
      </c>
      <c r="AC37" s="367">
        <f t="shared" ref="AC37:AC38" si="202">1-AB37</f>
        <v>0</v>
      </c>
    </row>
    <row r="38" spans="1:29" ht="15" customHeight="1" x14ac:dyDescent="0.2">
      <c r="A38" s="367">
        <f t="shared" si="185"/>
        <v>0</v>
      </c>
      <c r="B38" s="45">
        <f t="shared" ref="B38" si="203">SUM(G38:K38)</f>
        <v>1</v>
      </c>
      <c r="C38" s="1504"/>
      <c r="D38" s="1745"/>
      <c r="E38" s="1123"/>
      <c r="F38" s="661"/>
      <c r="G38" s="662">
        <f>G36/F36</f>
        <v>0.55645161290322576</v>
      </c>
      <c r="H38" s="662">
        <f>H36/F36</f>
        <v>0.20161290322580644</v>
      </c>
      <c r="I38" s="662">
        <f>I36/F36</f>
        <v>0.16935483870967741</v>
      </c>
      <c r="J38" s="662">
        <f>J36/F36</f>
        <v>7.2580645161290328E-2</v>
      </c>
      <c r="K38" s="663">
        <f>K36/F36</f>
        <v>0</v>
      </c>
      <c r="L38" s="664">
        <f>L36/F36</f>
        <v>0.24193548387096775</v>
      </c>
      <c r="M38" s="665"/>
      <c r="N38" s="665"/>
      <c r="P38" s="1504"/>
      <c r="Q38" s="1745"/>
      <c r="R38" s="1123"/>
      <c r="S38" s="661"/>
      <c r="T38" s="662">
        <f>IFERROR(T36/$S36,0)</f>
        <v>0.47142857142857142</v>
      </c>
      <c r="U38" s="662">
        <f t="shared" ref="U38:Y38" si="204">IFERROR(U36/$S36,0)</f>
        <v>0.3</v>
      </c>
      <c r="V38" s="662">
        <f t="shared" si="204"/>
        <v>0.15714285714285714</v>
      </c>
      <c r="W38" s="662">
        <f t="shared" si="204"/>
        <v>7.1428571428571425E-2</v>
      </c>
      <c r="X38" s="663">
        <f t="shared" si="204"/>
        <v>0</v>
      </c>
      <c r="Y38" s="664">
        <f t="shared" si="204"/>
        <v>0.22857142857142856</v>
      </c>
      <c r="Z38" s="665"/>
      <c r="AA38" s="665"/>
      <c r="AB38" s="45">
        <f t="shared" ref="AB38" si="205">SUM(T38:X38)</f>
        <v>0.99999999999999989</v>
      </c>
      <c r="AC38" s="367">
        <f t="shared" si="202"/>
        <v>0</v>
      </c>
    </row>
    <row r="39" spans="1:29" ht="15" customHeight="1" x14ac:dyDescent="0.2">
      <c r="A39" s="367">
        <f t="shared" ref="A39" si="206">B39-E39</f>
        <v>0</v>
      </c>
      <c r="B39" s="1">
        <f t="shared" ref="B39:B40" si="207">F39+M39+N39</f>
        <v>48</v>
      </c>
      <c r="C39" s="1504"/>
      <c r="D39" s="1502" t="s">
        <v>193</v>
      </c>
      <c r="E39" s="1148">
        <f>表1!E38</f>
        <v>48</v>
      </c>
      <c r="F39" s="53">
        <f>SUM(G39:K39)</f>
        <v>40</v>
      </c>
      <c r="G39" s="54">
        <v>24</v>
      </c>
      <c r="H39" s="54">
        <v>9</v>
      </c>
      <c r="I39" s="54">
        <v>5</v>
      </c>
      <c r="J39" s="54">
        <v>2</v>
      </c>
      <c r="K39" s="666">
        <v>0</v>
      </c>
      <c r="L39" s="667">
        <f>SUM(I39:K39)</f>
        <v>7</v>
      </c>
      <c r="M39" s="668">
        <v>5</v>
      </c>
      <c r="N39" s="668">
        <f t="shared" ref="N39" si="208">E39-F39-M39</f>
        <v>3</v>
      </c>
      <c r="P39" s="1504"/>
      <c r="Q39" s="1502" t="s">
        <v>193</v>
      </c>
      <c r="R39" s="1148">
        <f>表1!G38</f>
        <v>42</v>
      </c>
      <c r="S39" s="53">
        <f>SUM(T39:X39)</f>
        <v>24</v>
      </c>
      <c r="T39" s="54">
        <v>15</v>
      </c>
      <c r="U39" s="54">
        <v>5</v>
      </c>
      <c r="V39" s="54">
        <v>4</v>
      </c>
      <c r="W39" s="54">
        <v>0</v>
      </c>
      <c r="X39" s="666">
        <v>0</v>
      </c>
      <c r="Y39" s="667">
        <f>SUM(V39:X39)</f>
        <v>4</v>
      </c>
      <c r="Z39" s="668">
        <v>8</v>
      </c>
      <c r="AA39" s="668">
        <f t="shared" ref="AA39" si="209">R39-S39-Z39</f>
        <v>10</v>
      </c>
      <c r="AB39" s="1">
        <f t="shared" ref="AB39:AB40" si="210">S39+Z39+AA39</f>
        <v>42</v>
      </c>
      <c r="AC39" s="367">
        <f t="shared" ref="AC39" si="211">AB39-R39</f>
        <v>0</v>
      </c>
    </row>
    <row r="40" spans="1:29" ht="15" customHeight="1" x14ac:dyDescent="0.2">
      <c r="A40" s="367">
        <f t="shared" ref="A40:A41" si="212">1-B40</f>
        <v>0</v>
      </c>
      <c r="B40" s="45">
        <f t="shared" si="207"/>
        <v>1</v>
      </c>
      <c r="C40" s="1504"/>
      <c r="D40" s="1745"/>
      <c r="E40" s="499"/>
      <c r="F40" s="656">
        <f>IFERROR(F39/$E39,0)</f>
        <v>0.83333333333333337</v>
      </c>
      <c r="G40" s="657">
        <f t="shared" ref="G40" si="213">IFERROR(G39/$E39,0)</f>
        <v>0.5</v>
      </c>
      <c r="H40" s="657">
        <f t="shared" ref="H40" si="214">IFERROR(H39/$E39,0)</f>
        <v>0.1875</v>
      </c>
      <c r="I40" s="657">
        <f t="shared" ref="I40" si="215">IFERROR(I39/$E39,0)</f>
        <v>0.10416666666666667</v>
      </c>
      <c r="J40" s="657">
        <f t="shared" ref="J40" si="216">IFERROR(J39/$E39,0)</f>
        <v>4.1666666666666664E-2</v>
      </c>
      <c r="K40" s="658">
        <f t="shared" ref="K40" si="217">IFERROR(K39/$E39,0)</f>
        <v>0</v>
      </c>
      <c r="L40" s="659">
        <f t="shared" ref="L40" si="218">IFERROR(L39/$E39,0)</f>
        <v>0.14583333333333334</v>
      </c>
      <c r="M40" s="660">
        <f t="shared" ref="M40" si="219">IFERROR(M39/$E39,0)</f>
        <v>0.10416666666666667</v>
      </c>
      <c r="N40" s="660">
        <f t="shared" ref="N40" si="220">IFERROR(N39/$E39,0)</f>
        <v>6.25E-2</v>
      </c>
      <c r="P40" s="1504"/>
      <c r="Q40" s="1745"/>
      <c r="R40" s="499"/>
      <c r="S40" s="656">
        <f>IFERROR(S39/$R39,0)</f>
        <v>0.5714285714285714</v>
      </c>
      <c r="T40" s="657">
        <f t="shared" ref="T40" si="221">IFERROR(T39/$R39,0)</f>
        <v>0.35714285714285715</v>
      </c>
      <c r="U40" s="657">
        <f t="shared" ref="U40" si="222">IFERROR(U39/$R39,0)</f>
        <v>0.11904761904761904</v>
      </c>
      <c r="V40" s="657">
        <f t="shared" ref="V40" si="223">IFERROR(V39/$R39,0)</f>
        <v>9.5238095238095233E-2</v>
      </c>
      <c r="W40" s="657">
        <f t="shared" ref="W40" si="224">IFERROR(W39/$R39,0)</f>
        <v>0</v>
      </c>
      <c r="X40" s="658">
        <f t="shared" ref="X40" si="225">IFERROR(X39/$R39,0)</f>
        <v>0</v>
      </c>
      <c r="Y40" s="659">
        <f t="shared" ref="Y40" si="226">IFERROR(Y39/$R39,0)</f>
        <v>9.5238095238095233E-2</v>
      </c>
      <c r="Z40" s="660">
        <f t="shared" ref="Z40" si="227">IFERROR(Z39/$R39,0)</f>
        <v>0.19047619047619047</v>
      </c>
      <c r="AA40" s="660">
        <f t="shared" ref="AA40" si="228">IFERROR(AA39/$R39,0)</f>
        <v>0.23809523809523808</v>
      </c>
      <c r="AB40" s="45">
        <f t="shared" si="210"/>
        <v>1</v>
      </c>
      <c r="AC40" s="367">
        <f t="shared" ref="AC40:AC41" si="229">1-AB40</f>
        <v>0</v>
      </c>
    </row>
    <row r="41" spans="1:29" ht="15" customHeight="1" x14ac:dyDescent="0.2">
      <c r="A41" s="367">
        <f t="shared" si="212"/>
        <v>0</v>
      </c>
      <c r="B41" s="45">
        <f t="shared" ref="B41" si="230">SUM(G41:K41)</f>
        <v>1</v>
      </c>
      <c r="C41" s="1504"/>
      <c r="D41" s="1745"/>
      <c r="E41" s="1123"/>
      <c r="F41" s="661"/>
      <c r="G41" s="662">
        <f>G39/F39</f>
        <v>0.6</v>
      </c>
      <c r="H41" s="662">
        <f>H39/F39</f>
        <v>0.22500000000000001</v>
      </c>
      <c r="I41" s="662">
        <f>I39/F39</f>
        <v>0.125</v>
      </c>
      <c r="J41" s="662">
        <f>J39/F39</f>
        <v>0.05</v>
      </c>
      <c r="K41" s="663">
        <f>K39/F39</f>
        <v>0</v>
      </c>
      <c r="L41" s="664">
        <f>L39/F39</f>
        <v>0.17499999999999999</v>
      </c>
      <c r="M41" s="665"/>
      <c r="N41" s="665"/>
      <c r="P41" s="1504"/>
      <c r="Q41" s="1745"/>
      <c r="R41" s="1123"/>
      <c r="S41" s="661"/>
      <c r="T41" s="662">
        <f>IFERROR(T39/$S39,0)</f>
        <v>0.625</v>
      </c>
      <c r="U41" s="662">
        <f t="shared" ref="U41:Y41" si="231">IFERROR(U39/$S39,0)</f>
        <v>0.20833333333333334</v>
      </c>
      <c r="V41" s="662">
        <f t="shared" si="231"/>
        <v>0.16666666666666666</v>
      </c>
      <c r="W41" s="662">
        <f t="shared" si="231"/>
        <v>0</v>
      </c>
      <c r="X41" s="663">
        <f t="shared" si="231"/>
        <v>0</v>
      </c>
      <c r="Y41" s="664">
        <f t="shared" si="231"/>
        <v>0.16666666666666666</v>
      </c>
      <c r="Z41" s="665"/>
      <c r="AA41" s="665"/>
      <c r="AB41" s="45">
        <f t="shared" ref="AB41" si="232">SUM(T41:X41)</f>
        <v>1</v>
      </c>
      <c r="AC41" s="367">
        <f t="shared" si="229"/>
        <v>0</v>
      </c>
    </row>
    <row r="42" spans="1:29" ht="15" customHeight="1" x14ac:dyDescent="0.2">
      <c r="A42" s="367">
        <f t="shared" ref="A42" si="233">B42-E42</f>
        <v>0</v>
      </c>
      <c r="B42" s="1">
        <f t="shared" ref="B42:B43" si="234">F42+M42+N42</f>
        <v>38</v>
      </c>
      <c r="C42" s="1504"/>
      <c r="D42" s="1745" t="s">
        <v>194</v>
      </c>
      <c r="E42" s="1148">
        <f>表1!E41</f>
        <v>38</v>
      </c>
      <c r="F42" s="53">
        <f>SUM(G42:K42)</f>
        <v>37</v>
      </c>
      <c r="G42" s="54">
        <v>23</v>
      </c>
      <c r="H42" s="54">
        <v>12</v>
      </c>
      <c r="I42" s="54">
        <v>1</v>
      </c>
      <c r="J42" s="54">
        <v>1</v>
      </c>
      <c r="K42" s="666">
        <v>0</v>
      </c>
      <c r="L42" s="667">
        <f>SUM(I42:K42)</f>
        <v>2</v>
      </c>
      <c r="M42" s="668">
        <v>1</v>
      </c>
      <c r="N42" s="668">
        <f t="shared" ref="N42" si="235">E42-F42-M42</f>
        <v>0</v>
      </c>
      <c r="P42" s="1504"/>
      <c r="Q42" s="1745" t="s">
        <v>194</v>
      </c>
      <c r="R42" s="1148">
        <f>表1!G41</f>
        <v>36</v>
      </c>
      <c r="S42" s="53">
        <f>SUM(T42:X42)</f>
        <v>25</v>
      </c>
      <c r="T42" s="54">
        <v>14</v>
      </c>
      <c r="U42" s="54">
        <v>10</v>
      </c>
      <c r="V42" s="54">
        <v>1</v>
      </c>
      <c r="W42" s="54">
        <v>0</v>
      </c>
      <c r="X42" s="666">
        <v>0</v>
      </c>
      <c r="Y42" s="667">
        <f>SUM(V42:X42)</f>
        <v>1</v>
      </c>
      <c r="Z42" s="668">
        <v>7</v>
      </c>
      <c r="AA42" s="668">
        <f t="shared" ref="AA42" si="236">R42-S42-Z42</f>
        <v>4</v>
      </c>
      <c r="AB42" s="1">
        <f t="shared" ref="AB42:AB43" si="237">S42+Z42+AA42</f>
        <v>36</v>
      </c>
      <c r="AC42" s="367">
        <f t="shared" ref="AC42" si="238">AB42-R42</f>
        <v>0</v>
      </c>
    </row>
    <row r="43" spans="1:29" ht="15" customHeight="1" x14ac:dyDescent="0.2">
      <c r="A43" s="367">
        <f t="shared" ref="A43:A44" si="239">1-B43</f>
        <v>0</v>
      </c>
      <c r="B43" s="45">
        <f t="shared" si="234"/>
        <v>1</v>
      </c>
      <c r="C43" s="1504"/>
      <c r="D43" s="1745"/>
      <c r="E43" s="499"/>
      <c r="F43" s="656">
        <f>IFERROR(F42/$E42,0)</f>
        <v>0.97368421052631582</v>
      </c>
      <c r="G43" s="657">
        <f t="shared" ref="G43" si="240">IFERROR(G42/$E42,0)</f>
        <v>0.60526315789473684</v>
      </c>
      <c r="H43" s="657">
        <f t="shared" ref="H43" si="241">IFERROR(H42/$E42,0)</f>
        <v>0.31578947368421051</v>
      </c>
      <c r="I43" s="657">
        <f t="shared" ref="I43" si="242">IFERROR(I42/$E42,0)</f>
        <v>2.6315789473684209E-2</v>
      </c>
      <c r="J43" s="657">
        <f t="shared" ref="J43" si="243">IFERROR(J42/$E42,0)</f>
        <v>2.6315789473684209E-2</v>
      </c>
      <c r="K43" s="658">
        <f t="shared" ref="K43" si="244">IFERROR(K42/$E42,0)</f>
        <v>0</v>
      </c>
      <c r="L43" s="659">
        <f t="shared" ref="L43" si="245">IFERROR(L42/$E42,0)</f>
        <v>5.2631578947368418E-2</v>
      </c>
      <c r="M43" s="660">
        <f t="shared" ref="M43" si="246">IFERROR(M42/$E42,0)</f>
        <v>2.6315789473684209E-2</v>
      </c>
      <c r="N43" s="660">
        <f t="shared" ref="N43" si="247">IFERROR(N42/$E42,0)</f>
        <v>0</v>
      </c>
      <c r="P43" s="1504"/>
      <c r="Q43" s="1745"/>
      <c r="R43" s="499"/>
      <c r="S43" s="656">
        <f>IFERROR(S42/$R42,0)</f>
        <v>0.69444444444444442</v>
      </c>
      <c r="T43" s="657">
        <f t="shared" ref="T43" si="248">IFERROR(T42/$R42,0)</f>
        <v>0.3888888888888889</v>
      </c>
      <c r="U43" s="657">
        <f t="shared" ref="U43" si="249">IFERROR(U42/$R42,0)</f>
        <v>0.27777777777777779</v>
      </c>
      <c r="V43" s="657">
        <f t="shared" ref="V43" si="250">IFERROR(V42/$R42,0)</f>
        <v>2.7777777777777776E-2</v>
      </c>
      <c r="W43" s="657">
        <f t="shared" ref="W43" si="251">IFERROR(W42/$R42,0)</f>
        <v>0</v>
      </c>
      <c r="X43" s="658">
        <f t="shared" ref="X43" si="252">IFERROR(X42/$R42,0)</f>
        <v>0</v>
      </c>
      <c r="Y43" s="659">
        <f t="shared" ref="Y43" si="253">IFERROR(Y42/$R42,0)</f>
        <v>2.7777777777777776E-2</v>
      </c>
      <c r="Z43" s="660">
        <f t="shared" ref="Z43" si="254">IFERROR(Z42/$R42,0)</f>
        <v>0.19444444444444445</v>
      </c>
      <c r="AA43" s="660">
        <f t="shared" ref="AA43" si="255">IFERROR(AA42/$R42,0)</f>
        <v>0.1111111111111111</v>
      </c>
      <c r="AB43" s="45">
        <f t="shared" si="237"/>
        <v>1</v>
      </c>
      <c r="AC43" s="367">
        <f t="shared" ref="AC43:AC44" si="256">1-AB43</f>
        <v>0</v>
      </c>
    </row>
    <row r="44" spans="1:29" ht="15" customHeight="1" x14ac:dyDescent="0.2">
      <c r="A44" s="367">
        <f t="shared" si="239"/>
        <v>0</v>
      </c>
      <c r="B44" s="45">
        <f t="shared" ref="B44" si="257">SUM(G44:K44)</f>
        <v>1</v>
      </c>
      <c r="C44" s="1504"/>
      <c r="D44" s="1745"/>
      <c r="E44" s="1123"/>
      <c r="F44" s="661"/>
      <c r="G44" s="662">
        <f>G42/F42</f>
        <v>0.6216216216216216</v>
      </c>
      <c r="H44" s="662">
        <f>H42/F42</f>
        <v>0.32432432432432434</v>
      </c>
      <c r="I44" s="662">
        <f>I42/F42</f>
        <v>2.7027027027027029E-2</v>
      </c>
      <c r="J44" s="662">
        <f>J42/F42</f>
        <v>2.7027027027027029E-2</v>
      </c>
      <c r="K44" s="663">
        <f>K42/F42</f>
        <v>0</v>
      </c>
      <c r="L44" s="664">
        <f>L42/F42</f>
        <v>5.4054054054054057E-2</v>
      </c>
      <c r="M44" s="665"/>
      <c r="N44" s="665"/>
      <c r="P44" s="1504"/>
      <c r="Q44" s="1745"/>
      <c r="R44" s="1123"/>
      <c r="S44" s="661"/>
      <c r="T44" s="662">
        <f>IFERROR(T42/$S42,0)</f>
        <v>0.56000000000000005</v>
      </c>
      <c r="U44" s="662">
        <f t="shared" ref="U44:Y44" si="258">IFERROR(U42/$S42,0)</f>
        <v>0.4</v>
      </c>
      <c r="V44" s="662">
        <f t="shared" si="258"/>
        <v>0.04</v>
      </c>
      <c r="W44" s="662">
        <f t="shared" si="258"/>
        <v>0</v>
      </c>
      <c r="X44" s="663">
        <f t="shared" si="258"/>
        <v>0</v>
      </c>
      <c r="Y44" s="664">
        <f t="shared" si="258"/>
        <v>0.04</v>
      </c>
      <c r="Z44" s="665"/>
      <c r="AA44" s="665"/>
      <c r="AB44" s="45">
        <f t="shared" ref="AB44" si="259">SUM(T44:X44)</f>
        <v>1</v>
      </c>
      <c r="AC44" s="367">
        <f t="shared" si="256"/>
        <v>0</v>
      </c>
    </row>
    <row r="45" spans="1:29" ht="15" customHeight="1" x14ac:dyDescent="0.2">
      <c r="A45" s="367">
        <f t="shared" ref="A45" si="260">B45-E45</f>
        <v>0</v>
      </c>
      <c r="B45" s="1">
        <f t="shared" ref="B45:B46" si="261">F45+M45+N45</f>
        <v>33</v>
      </c>
      <c r="C45" s="1504"/>
      <c r="D45" s="1745" t="s">
        <v>195</v>
      </c>
      <c r="E45" s="1148">
        <f>表1!E44</f>
        <v>33</v>
      </c>
      <c r="F45" s="53">
        <f>SUM(G45:K45)</f>
        <v>33</v>
      </c>
      <c r="G45" s="54">
        <v>6</v>
      </c>
      <c r="H45" s="54">
        <v>17</v>
      </c>
      <c r="I45" s="54">
        <v>9</v>
      </c>
      <c r="J45" s="54">
        <v>1</v>
      </c>
      <c r="K45" s="666">
        <v>0</v>
      </c>
      <c r="L45" s="667">
        <f>SUM(I45:K45)</f>
        <v>10</v>
      </c>
      <c r="M45" s="668">
        <v>0</v>
      </c>
      <c r="N45" s="668">
        <f t="shared" ref="N45" si="262">E45-F45-M45</f>
        <v>0</v>
      </c>
      <c r="P45" s="1504"/>
      <c r="Q45" s="1745" t="s">
        <v>195</v>
      </c>
      <c r="R45" s="1148">
        <f>表1!G44</f>
        <v>26</v>
      </c>
      <c r="S45" s="53">
        <f>SUM(T45:X45)</f>
        <v>20</v>
      </c>
      <c r="T45" s="54">
        <v>5</v>
      </c>
      <c r="U45" s="54">
        <v>9</v>
      </c>
      <c r="V45" s="54">
        <v>5</v>
      </c>
      <c r="W45" s="54">
        <v>1</v>
      </c>
      <c r="X45" s="666">
        <v>0</v>
      </c>
      <c r="Y45" s="667">
        <f>SUM(V45:X45)</f>
        <v>6</v>
      </c>
      <c r="Z45" s="668">
        <v>1</v>
      </c>
      <c r="AA45" s="668">
        <f t="shared" ref="AA45" si="263">R45-S45-Z45</f>
        <v>5</v>
      </c>
      <c r="AB45" s="1">
        <f t="shared" ref="AB45:AB46" si="264">S45+Z45+AA45</f>
        <v>26</v>
      </c>
      <c r="AC45" s="367">
        <f t="shared" ref="AC45" si="265">AB45-R45</f>
        <v>0</v>
      </c>
    </row>
    <row r="46" spans="1:29" ht="15" customHeight="1" x14ac:dyDescent="0.2">
      <c r="A46" s="367">
        <f t="shared" ref="A46:A47" si="266">1-B46</f>
        <v>0</v>
      </c>
      <c r="B46" s="45">
        <f t="shared" si="261"/>
        <v>1</v>
      </c>
      <c r="C46" s="1504"/>
      <c r="D46" s="1500"/>
      <c r="E46" s="499"/>
      <c r="F46" s="656">
        <f>IFERROR(F45/$E45,0)</f>
        <v>1</v>
      </c>
      <c r="G46" s="657">
        <f t="shared" ref="G46" si="267">IFERROR(G45/$E45,0)</f>
        <v>0.18181818181818182</v>
      </c>
      <c r="H46" s="657">
        <f t="shared" ref="H46" si="268">IFERROR(H45/$E45,0)</f>
        <v>0.51515151515151514</v>
      </c>
      <c r="I46" s="657">
        <f t="shared" ref="I46" si="269">IFERROR(I45/$E45,0)</f>
        <v>0.27272727272727271</v>
      </c>
      <c r="J46" s="657">
        <f t="shared" ref="J46" si="270">IFERROR(J45/$E45,0)</f>
        <v>3.0303030303030304E-2</v>
      </c>
      <c r="K46" s="658">
        <f t="shared" ref="K46" si="271">IFERROR(K45/$E45,0)</f>
        <v>0</v>
      </c>
      <c r="L46" s="659">
        <f t="shared" ref="L46" si="272">IFERROR(L45/$E45,0)</f>
        <v>0.30303030303030304</v>
      </c>
      <c r="M46" s="660">
        <f t="shared" ref="M46" si="273">IFERROR(M45/$E45,0)</f>
        <v>0</v>
      </c>
      <c r="N46" s="660">
        <f t="shared" ref="N46" si="274">IFERROR(N45/$E45,0)</f>
        <v>0</v>
      </c>
      <c r="P46" s="1504"/>
      <c r="Q46" s="1500"/>
      <c r="R46" s="499"/>
      <c r="S46" s="656">
        <f>IFERROR(S45/$R45,0)</f>
        <v>0.76923076923076927</v>
      </c>
      <c r="T46" s="657">
        <f t="shared" ref="T46" si="275">IFERROR(T45/$R45,0)</f>
        <v>0.19230769230769232</v>
      </c>
      <c r="U46" s="657">
        <f t="shared" ref="U46" si="276">IFERROR(U45/$R45,0)</f>
        <v>0.34615384615384615</v>
      </c>
      <c r="V46" s="657">
        <f t="shared" ref="V46" si="277">IFERROR(V45/$R45,0)</f>
        <v>0.19230769230769232</v>
      </c>
      <c r="W46" s="657">
        <f t="shared" ref="W46" si="278">IFERROR(W45/$R45,0)</f>
        <v>3.8461538461538464E-2</v>
      </c>
      <c r="X46" s="658">
        <f t="shared" ref="X46" si="279">IFERROR(X45/$R45,0)</f>
        <v>0</v>
      </c>
      <c r="Y46" s="659">
        <f t="shared" ref="Y46" si="280">IFERROR(Y45/$R45,0)</f>
        <v>0.23076923076923078</v>
      </c>
      <c r="Z46" s="660">
        <f t="shared" ref="Z46" si="281">IFERROR(Z45/$R45,0)</f>
        <v>3.8461538461538464E-2</v>
      </c>
      <c r="AA46" s="660">
        <f t="shared" ref="AA46" si="282">IFERROR(AA45/$R45,0)</f>
        <v>0.19230769230769232</v>
      </c>
      <c r="AB46" s="45">
        <f t="shared" si="264"/>
        <v>1</v>
      </c>
      <c r="AC46" s="367">
        <f t="shared" ref="AC46:AC47" si="283">1-AB46</f>
        <v>0</v>
      </c>
    </row>
    <row r="47" spans="1:29" ht="15" customHeight="1" x14ac:dyDescent="0.2">
      <c r="A47" s="367">
        <f t="shared" si="266"/>
        <v>0</v>
      </c>
      <c r="B47" s="45">
        <f t="shared" ref="B47" si="284">SUM(G47:K47)</f>
        <v>1</v>
      </c>
      <c r="C47" s="1504"/>
      <c r="D47" s="1500"/>
      <c r="E47" s="1123"/>
      <c r="F47" s="661"/>
      <c r="G47" s="662">
        <f>G45/F45</f>
        <v>0.18181818181818182</v>
      </c>
      <c r="H47" s="662">
        <f>H45/F45</f>
        <v>0.51515151515151514</v>
      </c>
      <c r="I47" s="662">
        <f>I45/F45</f>
        <v>0.27272727272727271</v>
      </c>
      <c r="J47" s="662">
        <f>J45/F45</f>
        <v>3.0303030303030304E-2</v>
      </c>
      <c r="K47" s="663">
        <f>K45/F45</f>
        <v>0</v>
      </c>
      <c r="L47" s="664">
        <f>L45/F45</f>
        <v>0.30303030303030304</v>
      </c>
      <c r="M47" s="665"/>
      <c r="N47" s="665"/>
      <c r="P47" s="1504"/>
      <c r="Q47" s="1500"/>
      <c r="R47" s="1123"/>
      <c r="S47" s="661"/>
      <c r="T47" s="662">
        <f>IFERROR(T45/$S45,0)</f>
        <v>0.25</v>
      </c>
      <c r="U47" s="662">
        <f t="shared" ref="U47:Y47" si="285">IFERROR(U45/$S45,0)</f>
        <v>0.45</v>
      </c>
      <c r="V47" s="662">
        <f t="shared" si="285"/>
        <v>0.25</v>
      </c>
      <c r="W47" s="662">
        <f t="shared" si="285"/>
        <v>0.05</v>
      </c>
      <c r="X47" s="663">
        <f t="shared" si="285"/>
        <v>0</v>
      </c>
      <c r="Y47" s="664">
        <f t="shared" si="285"/>
        <v>0.3</v>
      </c>
      <c r="Z47" s="665"/>
      <c r="AA47" s="665"/>
      <c r="AB47" s="45">
        <f t="shared" ref="AB47" si="286">SUM(T47:X47)</f>
        <v>1</v>
      </c>
      <c r="AC47" s="367">
        <f t="shared" si="283"/>
        <v>0</v>
      </c>
    </row>
    <row r="48" spans="1:29" ht="15" customHeight="1" x14ac:dyDescent="0.2">
      <c r="A48" s="367">
        <f t="shared" ref="A48" si="287">B48-E48</f>
        <v>0</v>
      </c>
      <c r="B48" s="1">
        <f t="shared" ref="B48:B49" si="288">F48+M48+N48</f>
        <v>30</v>
      </c>
      <c r="C48" s="1504"/>
      <c r="D48" s="1745" t="s">
        <v>196</v>
      </c>
      <c r="E48" s="1148">
        <f>表1!E47</f>
        <v>30</v>
      </c>
      <c r="F48" s="53">
        <f>SUM(G48:K48)</f>
        <v>29</v>
      </c>
      <c r="G48" s="54">
        <v>6</v>
      </c>
      <c r="H48" s="54">
        <v>11</v>
      </c>
      <c r="I48" s="54">
        <v>4</v>
      </c>
      <c r="J48" s="54">
        <v>5</v>
      </c>
      <c r="K48" s="666">
        <v>3</v>
      </c>
      <c r="L48" s="667">
        <f>SUM(I48:K48)</f>
        <v>12</v>
      </c>
      <c r="M48" s="668">
        <v>0</v>
      </c>
      <c r="N48" s="668">
        <f t="shared" ref="N48" si="289">E48-F48-M48</f>
        <v>1</v>
      </c>
      <c r="P48" s="1504"/>
      <c r="Q48" s="1745" t="s">
        <v>196</v>
      </c>
      <c r="R48" s="1148">
        <f>表1!G47</f>
        <v>27</v>
      </c>
      <c r="S48" s="53">
        <f>SUM(T48:X48)</f>
        <v>22</v>
      </c>
      <c r="T48" s="54">
        <v>6</v>
      </c>
      <c r="U48" s="54">
        <v>11</v>
      </c>
      <c r="V48" s="54">
        <v>2</v>
      </c>
      <c r="W48" s="54">
        <v>2</v>
      </c>
      <c r="X48" s="666">
        <v>1</v>
      </c>
      <c r="Y48" s="667">
        <f>SUM(V48:X48)</f>
        <v>5</v>
      </c>
      <c r="Z48" s="668">
        <v>0</v>
      </c>
      <c r="AA48" s="668">
        <f t="shared" ref="AA48" si="290">R48-S48-Z48</f>
        <v>5</v>
      </c>
      <c r="AB48" s="1">
        <f t="shared" ref="AB48:AB49" si="291">S48+Z48+AA48</f>
        <v>27</v>
      </c>
      <c r="AC48" s="367">
        <f t="shared" ref="AC48" si="292">AB48-R48</f>
        <v>0</v>
      </c>
    </row>
    <row r="49" spans="1:29" ht="15" customHeight="1" x14ac:dyDescent="0.2">
      <c r="A49" s="367">
        <f t="shared" ref="A49:A50" si="293">1-B49</f>
        <v>0</v>
      </c>
      <c r="B49" s="45">
        <f t="shared" si="288"/>
        <v>1</v>
      </c>
      <c r="C49" s="1504"/>
      <c r="D49" s="1500"/>
      <c r="E49" s="499"/>
      <c r="F49" s="656">
        <f>IFERROR(F48/$E48,0)</f>
        <v>0.96666666666666667</v>
      </c>
      <c r="G49" s="657">
        <f t="shared" ref="G49" si="294">IFERROR(G48/$E48,0)</f>
        <v>0.2</v>
      </c>
      <c r="H49" s="657">
        <f t="shared" ref="H49" si="295">IFERROR(H48/$E48,0)</f>
        <v>0.36666666666666664</v>
      </c>
      <c r="I49" s="657">
        <f t="shared" ref="I49" si="296">IFERROR(I48/$E48,0)</f>
        <v>0.13333333333333333</v>
      </c>
      <c r="J49" s="657">
        <f t="shared" ref="J49" si="297">IFERROR(J48/$E48,0)</f>
        <v>0.16666666666666666</v>
      </c>
      <c r="K49" s="658">
        <f t="shared" ref="K49" si="298">IFERROR(K48/$E48,0)</f>
        <v>0.1</v>
      </c>
      <c r="L49" s="659">
        <f t="shared" ref="L49" si="299">IFERROR(L48/$E48,0)</f>
        <v>0.4</v>
      </c>
      <c r="M49" s="660">
        <f t="shared" ref="M49" si="300">IFERROR(M48/$E48,0)</f>
        <v>0</v>
      </c>
      <c r="N49" s="660">
        <f t="shared" ref="N49" si="301">IFERROR(N48/$E48,0)</f>
        <v>3.3333333333333333E-2</v>
      </c>
      <c r="P49" s="1504"/>
      <c r="Q49" s="1500"/>
      <c r="R49" s="499"/>
      <c r="S49" s="656">
        <f>IFERROR(S48/$R48,0)</f>
        <v>0.81481481481481477</v>
      </c>
      <c r="T49" s="657">
        <f t="shared" ref="T49" si="302">IFERROR(T48/$R48,0)</f>
        <v>0.22222222222222221</v>
      </c>
      <c r="U49" s="657">
        <f t="shared" ref="U49" si="303">IFERROR(U48/$R48,0)</f>
        <v>0.40740740740740738</v>
      </c>
      <c r="V49" s="657">
        <f t="shared" ref="V49" si="304">IFERROR(V48/$R48,0)</f>
        <v>7.407407407407407E-2</v>
      </c>
      <c r="W49" s="657">
        <f t="shared" ref="W49" si="305">IFERROR(W48/$R48,0)</f>
        <v>7.407407407407407E-2</v>
      </c>
      <c r="X49" s="658">
        <f t="shared" ref="X49" si="306">IFERROR(X48/$R48,0)</f>
        <v>3.7037037037037035E-2</v>
      </c>
      <c r="Y49" s="659">
        <f t="shared" ref="Y49" si="307">IFERROR(Y48/$R48,0)</f>
        <v>0.18518518518518517</v>
      </c>
      <c r="Z49" s="660">
        <f t="shared" ref="Z49" si="308">IFERROR(Z48/$R48,0)</f>
        <v>0</v>
      </c>
      <c r="AA49" s="660">
        <f t="shared" ref="AA49" si="309">IFERROR(AA48/$R48,0)</f>
        <v>0.18518518518518517</v>
      </c>
      <c r="AB49" s="45">
        <f t="shared" si="291"/>
        <v>1</v>
      </c>
      <c r="AC49" s="367">
        <f t="shared" ref="AC49:AC50" si="310">1-AB49</f>
        <v>0</v>
      </c>
    </row>
    <row r="50" spans="1:29" ht="15" customHeight="1" thickBot="1" x14ac:dyDescent="0.25">
      <c r="A50" s="367">
        <f t="shared" si="293"/>
        <v>0</v>
      </c>
      <c r="B50" s="45">
        <f t="shared" ref="B50" si="311">SUM(G50:K50)</f>
        <v>0.99999999999999989</v>
      </c>
      <c r="C50" s="1504"/>
      <c r="D50" s="1760"/>
      <c r="E50" s="1124"/>
      <c r="F50" s="674"/>
      <c r="G50" s="675">
        <f>G48/F48</f>
        <v>0.20689655172413793</v>
      </c>
      <c r="H50" s="675">
        <f>H48/F48</f>
        <v>0.37931034482758619</v>
      </c>
      <c r="I50" s="675">
        <f>I48/F48</f>
        <v>0.13793103448275862</v>
      </c>
      <c r="J50" s="675">
        <f>J48/F48</f>
        <v>0.17241379310344829</v>
      </c>
      <c r="K50" s="676">
        <f>K48/F48</f>
        <v>0.10344827586206896</v>
      </c>
      <c r="L50" s="677">
        <f>L48/F48</f>
        <v>0.41379310344827586</v>
      </c>
      <c r="M50" s="678"/>
      <c r="N50" s="678"/>
      <c r="P50" s="1504"/>
      <c r="Q50" s="1760"/>
      <c r="R50" s="1124"/>
      <c r="S50" s="674"/>
      <c r="T50" s="675">
        <f>IFERROR(T48/$S48,0)</f>
        <v>0.27272727272727271</v>
      </c>
      <c r="U50" s="675">
        <f t="shared" ref="U50:Y50" si="312">IFERROR(U48/$S48,0)</f>
        <v>0.5</v>
      </c>
      <c r="V50" s="675">
        <f t="shared" si="312"/>
        <v>9.0909090909090912E-2</v>
      </c>
      <c r="W50" s="675">
        <f t="shared" si="312"/>
        <v>9.0909090909090912E-2</v>
      </c>
      <c r="X50" s="676">
        <f t="shared" si="312"/>
        <v>4.5454545454545456E-2</v>
      </c>
      <c r="Y50" s="677">
        <f t="shared" si="312"/>
        <v>0.22727272727272727</v>
      </c>
      <c r="Z50" s="678"/>
      <c r="AA50" s="678"/>
      <c r="AB50" s="45">
        <f t="shared" ref="AB50" si="313">SUM(T50:X50)</f>
        <v>1</v>
      </c>
      <c r="AC50" s="367">
        <f t="shared" si="310"/>
        <v>0</v>
      </c>
    </row>
    <row r="51" spans="1:29" ht="15" customHeight="1" thickTop="1" x14ac:dyDescent="0.2">
      <c r="A51" s="367">
        <f t="shared" ref="A51" si="314">B51-E51</f>
        <v>0</v>
      </c>
      <c r="B51" s="1">
        <f t="shared" ref="B51:B52" si="315">F51+M51+N51</f>
        <v>282</v>
      </c>
      <c r="C51" s="1504"/>
      <c r="D51" s="960" t="s">
        <v>197</v>
      </c>
      <c r="E51" s="1125">
        <f>E36+E39+E42+E45</f>
        <v>282</v>
      </c>
      <c r="F51" s="55">
        <f t="shared" ref="F51:M51" si="316">F36+F39+F42+F45</f>
        <v>234</v>
      </c>
      <c r="G51" s="56">
        <f t="shared" si="316"/>
        <v>122</v>
      </c>
      <c r="H51" s="56">
        <f t="shared" si="316"/>
        <v>63</v>
      </c>
      <c r="I51" s="56">
        <f t="shared" si="316"/>
        <v>36</v>
      </c>
      <c r="J51" s="56">
        <f t="shared" si="316"/>
        <v>13</v>
      </c>
      <c r="K51" s="653">
        <f t="shared" si="316"/>
        <v>0</v>
      </c>
      <c r="L51" s="654">
        <f t="shared" si="316"/>
        <v>49</v>
      </c>
      <c r="M51" s="655">
        <f t="shared" si="316"/>
        <v>27</v>
      </c>
      <c r="N51" s="655">
        <f>N36+N39+N42+N45</f>
        <v>21</v>
      </c>
      <c r="P51" s="1504"/>
      <c r="Q51" s="44" t="s">
        <v>197</v>
      </c>
      <c r="R51" s="1125">
        <f>R36+R39+R42+R45</f>
        <v>223</v>
      </c>
      <c r="S51" s="55">
        <f t="shared" ref="S51:AA51" si="317">S36+S39+S42+S45</f>
        <v>139</v>
      </c>
      <c r="T51" s="56">
        <f t="shared" si="317"/>
        <v>67</v>
      </c>
      <c r="U51" s="56">
        <f t="shared" si="317"/>
        <v>45</v>
      </c>
      <c r="V51" s="56">
        <f t="shared" si="317"/>
        <v>21</v>
      </c>
      <c r="W51" s="56">
        <f t="shared" si="317"/>
        <v>6</v>
      </c>
      <c r="X51" s="653">
        <f t="shared" si="317"/>
        <v>0</v>
      </c>
      <c r="Y51" s="654">
        <f t="shared" si="317"/>
        <v>27</v>
      </c>
      <c r="Z51" s="655">
        <f t="shared" si="317"/>
        <v>42</v>
      </c>
      <c r="AA51" s="655">
        <f t="shared" si="317"/>
        <v>42</v>
      </c>
      <c r="AB51" s="1">
        <f t="shared" ref="AB51:AB52" si="318">S51+Z51+AA51</f>
        <v>223</v>
      </c>
      <c r="AC51" s="367">
        <f t="shared" ref="AC51" si="319">AB51-R51</f>
        <v>0</v>
      </c>
    </row>
    <row r="52" spans="1:29" ht="15" customHeight="1" x14ac:dyDescent="0.2">
      <c r="A52" s="367">
        <f t="shared" ref="A52:A53" si="320">1-B52</f>
        <v>0</v>
      </c>
      <c r="B52" s="45">
        <f t="shared" si="315"/>
        <v>1</v>
      </c>
      <c r="C52" s="1504"/>
      <c r="D52" s="885" t="s">
        <v>198</v>
      </c>
      <c r="E52" s="499"/>
      <c r="F52" s="656">
        <f>IFERROR(F51/$E51,0)</f>
        <v>0.82978723404255317</v>
      </c>
      <c r="G52" s="657">
        <f t="shared" ref="G52" si="321">IFERROR(G51/$E51,0)</f>
        <v>0.43262411347517732</v>
      </c>
      <c r="H52" s="657">
        <f t="shared" ref="H52" si="322">IFERROR(H51/$E51,0)</f>
        <v>0.22340425531914893</v>
      </c>
      <c r="I52" s="657">
        <f t="shared" ref="I52" si="323">IFERROR(I51/$E51,0)</f>
        <v>0.1276595744680851</v>
      </c>
      <c r="J52" s="657">
        <f t="shared" ref="J52" si="324">IFERROR(J51/$E51,0)</f>
        <v>4.6099290780141841E-2</v>
      </c>
      <c r="K52" s="658">
        <f t="shared" ref="K52" si="325">IFERROR(K51/$E51,0)</f>
        <v>0</v>
      </c>
      <c r="L52" s="659">
        <f t="shared" ref="L52" si="326">IFERROR(L51/$E51,0)</f>
        <v>0.17375886524822695</v>
      </c>
      <c r="M52" s="660">
        <f t="shared" ref="M52" si="327">IFERROR(M51/$E51,0)</f>
        <v>9.5744680851063829E-2</v>
      </c>
      <c r="N52" s="660">
        <f t="shared" ref="N52" si="328">IFERROR(N51/$E51,0)</f>
        <v>7.4468085106382975E-2</v>
      </c>
      <c r="P52" s="1504"/>
      <c r="Q52" s="42" t="s">
        <v>198</v>
      </c>
      <c r="R52" s="499"/>
      <c r="S52" s="656">
        <f>IFERROR(S51/$R51,0)</f>
        <v>0.62331838565022424</v>
      </c>
      <c r="T52" s="657">
        <f t="shared" ref="T52" si="329">IFERROR(T51/$R51,0)</f>
        <v>0.30044843049327352</v>
      </c>
      <c r="U52" s="657">
        <f t="shared" ref="U52" si="330">IFERROR(U51/$R51,0)</f>
        <v>0.20179372197309417</v>
      </c>
      <c r="V52" s="657">
        <f t="shared" ref="V52" si="331">IFERROR(V51/$R51,0)</f>
        <v>9.417040358744394E-2</v>
      </c>
      <c r="W52" s="657">
        <f t="shared" ref="W52" si="332">IFERROR(W51/$R51,0)</f>
        <v>2.6905829596412557E-2</v>
      </c>
      <c r="X52" s="658">
        <f t="shared" ref="X52" si="333">IFERROR(X51/$R51,0)</f>
        <v>0</v>
      </c>
      <c r="Y52" s="659">
        <f t="shared" ref="Y52" si="334">IFERROR(Y51/$R51,0)</f>
        <v>0.1210762331838565</v>
      </c>
      <c r="Z52" s="660">
        <f t="shared" ref="Z52" si="335">IFERROR(Z51/$R51,0)</f>
        <v>0.18834080717488788</v>
      </c>
      <c r="AA52" s="660">
        <f t="shared" ref="AA52" si="336">IFERROR(AA51/$R51,0)</f>
        <v>0.18834080717488788</v>
      </c>
      <c r="AB52" s="45">
        <f t="shared" si="318"/>
        <v>1</v>
      </c>
      <c r="AC52" s="367">
        <f t="shared" ref="AC52:AC53" si="337">1-AB52</f>
        <v>0</v>
      </c>
    </row>
    <row r="53" spans="1:29" ht="15" customHeight="1" x14ac:dyDescent="0.2">
      <c r="A53" s="367">
        <f t="shared" si="320"/>
        <v>0</v>
      </c>
      <c r="B53" s="45">
        <f t="shared" ref="B53" si="338">SUM(G53:K53)</f>
        <v>1</v>
      </c>
      <c r="C53" s="1504"/>
      <c r="D53" s="886"/>
      <c r="E53" s="1123"/>
      <c r="F53" s="679"/>
      <c r="G53" s="680">
        <f>G51/F51</f>
        <v>0.5213675213675214</v>
      </c>
      <c r="H53" s="680">
        <f>H51/F51</f>
        <v>0.26923076923076922</v>
      </c>
      <c r="I53" s="680">
        <f>I51/F51</f>
        <v>0.15384615384615385</v>
      </c>
      <c r="J53" s="680">
        <f>J51/F51</f>
        <v>5.5555555555555552E-2</v>
      </c>
      <c r="K53" s="681">
        <f>K51/F51</f>
        <v>0</v>
      </c>
      <c r="L53" s="682">
        <f>L51/F51</f>
        <v>0.20940170940170941</v>
      </c>
      <c r="M53" s="683"/>
      <c r="N53" s="683"/>
      <c r="P53" s="1504"/>
      <c r="Q53" s="6"/>
      <c r="R53" s="1123"/>
      <c r="S53" s="679"/>
      <c r="T53" s="680">
        <f>IFERROR(T51/$S51,0)</f>
        <v>0.48201438848920863</v>
      </c>
      <c r="U53" s="680">
        <f t="shared" ref="U53:Y53" si="339">IFERROR(U51/$S51,0)</f>
        <v>0.32374100719424459</v>
      </c>
      <c r="V53" s="680">
        <f t="shared" si="339"/>
        <v>0.15107913669064749</v>
      </c>
      <c r="W53" s="680">
        <f t="shared" si="339"/>
        <v>4.3165467625899283E-2</v>
      </c>
      <c r="X53" s="681">
        <f t="shared" si="339"/>
        <v>0</v>
      </c>
      <c r="Y53" s="682">
        <f t="shared" si="339"/>
        <v>0.19424460431654678</v>
      </c>
      <c r="Z53" s="683"/>
      <c r="AA53" s="683"/>
      <c r="AB53" s="45">
        <f t="shared" ref="AB53" si="340">SUM(T53:X53)</f>
        <v>1</v>
      </c>
      <c r="AC53" s="367">
        <f t="shared" si="337"/>
        <v>0</v>
      </c>
    </row>
    <row r="54" spans="1:29" ht="15" customHeight="1" x14ac:dyDescent="0.2">
      <c r="A54" s="367">
        <f t="shared" ref="A54" si="341">B54-E54</f>
        <v>0</v>
      </c>
      <c r="B54" s="1">
        <f t="shared" ref="B54:B55" si="342">F54+M54+N54</f>
        <v>149</v>
      </c>
      <c r="C54" s="1504"/>
      <c r="D54" s="967" t="s">
        <v>197</v>
      </c>
      <c r="E54" s="1125">
        <f>E39+E42+E45+E48</f>
        <v>149</v>
      </c>
      <c r="F54" s="55">
        <f t="shared" ref="F54:M54" si="343">F39+F42+F45+F48</f>
        <v>139</v>
      </c>
      <c r="G54" s="56">
        <f t="shared" si="343"/>
        <v>59</v>
      </c>
      <c r="H54" s="56">
        <f t="shared" si="343"/>
        <v>49</v>
      </c>
      <c r="I54" s="56">
        <f t="shared" si="343"/>
        <v>19</v>
      </c>
      <c r="J54" s="56">
        <f t="shared" si="343"/>
        <v>9</v>
      </c>
      <c r="K54" s="653">
        <f t="shared" si="343"/>
        <v>3</v>
      </c>
      <c r="L54" s="654">
        <f t="shared" si="343"/>
        <v>31</v>
      </c>
      <c r="M54" s="655">
        <f t="shared" si="343"/>
        <v>6</v>
      </c>
      <c r="N54" s="655">
        <f>N39+N42+N45+N48</f>
        <v>4</v>
      </c>
      <c r="P54" s="1504"/>
      <c r="Q54" s="5" t="s">
        <v>197</v>
      </c>
      <c r="R54" s="1125">
        <f>R39+R42+R45+R48</f>
        <v>131</v>
      </c>
      <c r="S54" s="55">
        <f t="shared" ref="S54:AA54" si="344">S39+S42+S45+S48</f>
        <v>91</v>
      </c>
      <c r="T54" s="56">
        <f t="shared" si="344"/>
        <v>40</v>
      </c>
      <c r="U54" s="56">
        <f t="shared" si="344"/>
        <v>35</v>
      </c>
      <c r="V54" s="56">
        <f t="shared" si="344"/>
        <v>12</v>
      </c>
      <c r="W54" s="56">
        <f t="shared" si="344"/>
        <v>3</v>
      </c>
      <c r="X54" s="653">
        <f t="shared" si="344"/>
        <v>1</v>
      </c>
      <c r="Y54" s="654">
        <f t="shared" si="344"/>
        <v>16</v>
      </c>
      <c r="Z54" s="655">
        <f t="shared" si="344"/>
        <v>16</v>
      </c>
      <c r="AA54" s="655">
        <f t="shared" si="344"/>
        <v>24</v>
      </c>
      <c r="AB54" s="1">
        <f t="shared" ref="AB54:AB55" si="345">S54+Z54+AA54</f>
        <v>131</v>
      </c>
      <c r="AC54" s="367">
        <f t="shared" ref="AC54" si="346">AB54-R54</f>
        <v>0</v>
      </c>
    </row>
    <row r="55" spans="1:29" ht="15" customHeight="1" x14ac:dyDescent="0.2">
      <c r="A55" s="367">
        <f t="shared" ref="A55:A56" si="347">1-B55</f>
        <v>0</v>
      </c>
      <c r="B55" s="45">
        <f t="shared" si="342"/>
        <v>1</v>
      </c>
      <c r="C55" s="1504"/>
      <c r="D55" s="885" t="s">
        <v>199</v>
      </c>
      <c r="E55" s="499"/>
      <c r="F55" s="656">
        <f>IFERROR(F54/$E54,0)</f>
        <v>0.93288590604026844</v>
      </c>
      <c r="G55" s="657">
        <f t="shared" ref="G55" si="348">IFERROR(G54/$E54,0)</f>
        <v>0.39597315436241609</v>
      </c>
      <c r="H55" s="657">
        <f t="shared" ref="H55" si="349">IFERROR(H54/$E54,0)</f>
        <v>0.32885906040268459</v>
      </c>
      <c r="I55" s="657">
        <f t="shared" ref="I55" si="350">IFERROR(I54/$E54,0)</f>
        <v>0.12751677852348994</v>
      </c>
      <c r="J55" s="657">
        <f t="shared" ref="J55" si="351">IFERROR(J54/$E54,0)</f>
        <v>6.0402684563758392E-2</v>
      </c>
      <c r="K55" s="658">
        <f t="shared" ref="K55" si="352">IFERROR(K54/$E54,0)</f>
        <v>2.0134228187919462E-2</v>
      </c>
      <c r="L55" s="659">
        <f t="shared" ref="L55" si="353">IFERROR(L54/$E54,0)</f>
        <v>0.20805369127516779</v>
      </c>
      <c r="M55" s="660">
        <f t="shared" ref="M55" si="354">IFERROR(M54/$E54,0)</f>
        <v>4.0268456375838924E-2</v>
      </c>
      <c r="N55" s="660">
        <f t="shared" ref="N55" si="355">IFERROR(N54/$E54,0)</f>
        <v>2.6845637583892617E-2</v>
      </c>
      <c r="P55" s="1504"/>
      <c r="Q55" s="42" t="s">
        <v>199</v>
      </c>
      <c r="R55" s="499"/>
      <c r="S55" s="656">
        <f>IFERROR(S54/$R54,0)</f>
        <v>0.69465648854961837</v>
      </c>
      <c r="T55" s="657">
        <f t="shared" ref="T55" si="356">IFERROR(T54/$R54,0)</f>
        <v>0.30534351145038169</v>
      </c>
      <c r="U55" s="657">
        <f t="shared" ref="U55" si="357">IFERROR(U54/$R54,0)</f>
        <v>0.26717557251908397</v>
      </c>
      <c r="V55" s="657">
        <f t="shared" ref="V55" si="358">IFERROR(V54/$R54,0)</f>
        <v>9.1603053435114504E-2</v>
      </c>
      <c r="W55" s="657">
        <f t="shared" ref="W55" si="359">IFERROR(W54/$R54,0)</f>
        <v>2.2900763358778626E-2</v>
      </c>
      <c r="X55" s="658">
        <f t="shared" ref="X55" si="360">IFERROR(X54/$R54,0)</f>
        <v>7.6335877862595417E-3</v>
      </c>
      <c r="Y55" s="659">
        <f t="shared" ref="Y55" si="361">IFERROR(Y54/$R54,0)</f>
        <v>0.12213740458015267</v>
      </c>
      <c r="Z55" s="660">
        <f t="shared" ref="Z55" si="362">IFERROR(Z54/$R54,0)</f>
        <v>0.12213740458015267</v>
      </c>
      <c r="AA55" s="660">
        <f t="shared" ref="AA55" si="363">IFERROR(AA54/$R54,0)</f>
        <v>0.18320610687022901</v>
      </c>
      <c r="AB55" s="45">
        <f t="shared" si="345"/>
        <v>1</v>
      </c>
      <c r="AC55" s="367">
        <f t="shared" ref="AC55:AC56" si="364">1-AB55</f>
        <v>0</v>
      </c>
    </row>
    <row r="56" spans="1:29" ht="15" customHeight="1" thickBot="1" x14ac:dyDescent="0.25">
      <c r="A56" s="367">
        <f t="shared" si="347"/>
        <v>0</v>
      </c>
      <c r="B56" s="45">
        <f t="shared" ref="B56" si="365">SUM(G56:K56)</f>
        <v>1.0000000000000002</v>
      </c>
      <c r="C56" s="1510"/>
      <c r="D56" s="886"/>
      <c r="E56" s="1123"/>
      <c r="F56" s="684"/>
      <c r="G56" s="685">
        <f>G54/F54</f>
        <v>0.42446043165467628</v>
      </c>
      <c r="H56" s="685">
        <f>H54/F54</f>
        <v>0.35251798561151076</v>
      </c>
      <c r="I56" s="685">
        <f>I54/F54</f>
        <v>0.1366906474820144</v>
      </c>
      <c r="J56" s="685">
        <f>J54/F54</f>
        <v>6.4748201438848921E-2</v>
      </c>
      <c r="K56" s="686">
        <f>K54/F54</f>
        <v>2.1582733812949641E-2</v>
      </c>
      <c r="L56" s="687">
        <f>L54/F54</f>
        <v>0.22302158273381295</v>
      </c>
      <c r="M56" s="688"/>
      <c r="N56" s="688"/>
      <c r="P56" s="1510"/>
      <c r="Q56" s="6"/>
      <c r="R56" s="1123"/>
      <c r="S56" s="684"/>
      <c r="T56" s="685">
        <f>IFERROR(T54/$S54,0)</f>
        <v>0.43956043956043955</v>
      </c>
      <c r="U56" s="685">
        <f t="shared" ref="U56:Y56" si="366">IFERROR(U54/$S54,0)</f>
        <v>0.38461538461538464</v>
      </c>
      <c r="V56" s="685">
        <f t="shared" si="366"/>
        <v>0.13186813186813187</v>
      </c>
      <c r="W56" s="685">
        <f t="shared" si="366"/>
        <v>3.2967032967032968E-2</v>
      </c>
      <c r="X56" s="686">
        <f t="shared" si="366"/>
        <v>1.098901098901099E-2</v>
      </c>
      <c r="Y56" s="687">
        <f t="shared" si="366"/>
        <v>0.17582417582417584</v>
      </c>
      <c r="Z56" s="688"/>
      <c r="AA56" s="688"/>
      <c r="AB56" s="45">
        <f t="shared" ref="AB56" si="367">SUM(T56:X56)</f>
        <v>0.99999999999999989</v>
      </c>
      <c r="AC56" s="367">
        <f t="shared" si="364"/>
        <v>0</v>
      </c>
    </row>
    <row r="57" spans="1:29" ht="6.75" customHeight="1" x14ac:dyDescent="0.2">
      <c r="D57" s="15"/>
      <c r="E57" s="16"/>
      <c r="F57" s="12"/>
      <c r="G57" s="12"/>
      <c r="H57" s="12"/>
      <c r="I57" s="12"/>
      <c r="J57" s="12"/>
      <c r="K57" s="12"/>
      <c r="L57" s="12"/>
      <c r="M57" s="12"/>
      <c r="N57" s="12"/>
      <c r="Q57" s="15"/>
      <c r="R57" s="16"/>
      <c r="S57" s="12"/>
      <c r="T57" s="12"/>
      <c r="U57" s="12"/>
      <c r="V57" s="12"/>
      <c r="W57" s="12"/>
      <c r="X57" s="12"/>
      <c r="Y57" s="12"/>
      <c r="Z57" s="12"/>
      <c r="AA57" s="12"/>
    </row>
    <row r="58" spans="1:29" x14ac:dyDescent="0.2">
      <c r="C58" s="1" t="s">
        <v>321</v>
      </c>
      <c r="E58" s="1">
        <f>E33+E36+E39+E42+E45+E48</f>
        <v>404</v>
      </c>
      <c r="F58" s="1">
        <f>F33+F36+F39+F42+F45+F48</f>
        <v>302</v>
      </c>
      <c r="G58" s="1">
        <f t="shared" ref="G58:N58" si="368">G33+G36+G39+G42+G45+G48</f>
        <v>152</v>
      </c>
      <c r="H58" s="1">
        <f t="shared" si="368"/>
        <v>85</v>
      </c>
      <c r="I58" s="1">
        <f t="shared" si="368"/>
        <v>43</v>
      </c>
      <c r="J58" s="1">
        <f t="shared" si="368"/>
        <v>18</v>
      </c>
      <c r="K58" s="1">
        <f t="shared" si="368"/>
        <v>4</v>
      </c>
      <c r="L58" s="1">
        <f>L33+L36+L39+L42+L45+L48</f>
        <v>65</v>
      </c>
      <c r="M58" s="1">
        <f t="shared" si="368"/>
        <v>63</v>
      </c>
      <c r="N58" s="1">
        <f t="shared" si="368"/>
        <v>39</v>
      </c>
      <c r="R58" s="1">
        <f>R33+R36+R39+R42+R45+R48</f>
        <v>303</v>
      </c>
      <c r="S58" s="1">
        <f t="shared" ref="S58:AA58" si="369">S33+S36+S39+S42+S45+S48</f>
        <v>175</v>
      </c>
      <c r="T58" s="1">
        <f t="shared" si="369"/>
        <v>82</v>
      </c>
      <c r="U58" s="1">
        <f t="shared" si="369"/>
        <v>60</v>
      </c>
      <c r="V58" s="1">
        <f t="shared" si="369"/>
        <v>24</v>
      </c>
      <c r="W58" s="1">
        <f t="shared" si="369"/>
        <v>8</v>
      </c>
      <c r="X58" s="1">
        <f t="shared" si="369"/>
        <v>1</v>
      </c>
      <c r="Y58" s="1">
        <f t="shared" si="369"/>
        <v>33</v>
      </c>
      <c r="Z58" s="1">
        <f t="shared" si="369"/>
        <v>66</v>
      </c>
      <c r="AA58" s="1">
        <f t="shared" si="369"/>
        <v>62</v>
      </c>
    </row>
    <row r="59" spans="1:29" x14ac:dyDescent="0.2">
      <c r="C59" s="45" t="s">
        <v>381</v>
      </c>
      <c r="F59" s="94">
        <f>F58/E58</f>
        <v>0.74752475247524752</v>
      </c>
      <c r="G59" s="94">
        <f>G58/E58</f>
        <v>0.37623762376237624</v>
      </c>
      <c r="H59" s="94">
        <f>H58/E58</f>
        <v>0.21039603960396039</v>
      </c>
      <c r="I59" s="94">
        <f>I58/E58</f>
        <v>0.10643564356435643</v>
      </c>
      <c r="J59" s="94">
        <f>J58/E58</f>
        <v>4.4554455445544552E-2</v>
      </c>
      <c r="K59" s="94">
        <f>K58/E58</f>
        <v>9.9009900990099011E-3</v>
      </c>
      <c r="L59" s="94">
        <f>L58/E58</f>
        <v>0.1608910891089109</v>
      </c>
      <c r="M59" s="94">
        <f>M58/E58</f>
        <v>0.15594059405940594</v>
      </c>
      <c r="N59" s="94">
        <f>N58/E58</f>
        <v>9.6534653465346537E-2</v>
      </c>
      <c r="S59" s="94">
        <f>S58/R58</f>
        <v>0.57755775577557755</v>
      </c>
      <c r="T59" s="94">
        <f>T58/R58</f>
        <v>0.27062706270627063</v>
      </c>
      <c r="U59" s="94">
        <f>U58/R58</f>
        <v>0.19801980198019803</v>
      </c>
      <c r="V59" s="94">
        <f>V58/R58</f>
        <v>7.9207920792079209E-2</v>
      </c>
      <c r="W59" s="94">
        <f>W58/R58</f>
        <v>2.6402640264026403E-2</v>
      </c>
      <c r="X59" s="94">
        <f>X58/R58</f>
        <v>3.3003300330033004E-3</v>
      </c>
      <c r="Y59" s="94">
        <f>Y58/R58</f>
        <v>0.10891089108910891</v>
      </c>
      <c r="Z59" s="94">
        <f>Z58/R58</f>
        <v>0.21782178217821782</v>
      </c>
      <c r="AA59" s="94">
        <f>AA58/R58</f>
        <v>0.20462046204620463</v>
      </c>
    </row>
    <row r="60" spans="1:29" x14ac:dyDescent="0.2">
      <c r="C60" s="45" t="s">
        <v>412</v>
      </c>
      <c r="F60" s="94"/>
      <c r="G60" s="94">
        <f>G58/F58</f>
        <v>0.50331125827814571</v>
      </c>
      <c r="H60" s="94">
        <f>H58/F58</f>
        <v>0.2814569536423841</v>
      </c>
      <c r="I60" s="94">
        <f>I58/F58</f>
        <v>0.14238410596026491</v>
      </c>
      <c r="J60" s="94">
        <f>J58/F58</f>
        <v>5.9602649006622516E-2</v>
      </c>
      <c r="K60" s="94">
        <f>K58/F58</f>
        <v>1.3245033112582781E-2</v>
      </c>
      <c r="L60" s="94">
        <f>L58/F58</f>
        <v>0.21523178807947019</v>
      </c>
      <c r="M60" s="94"/>
      <c r="N60" s="94"/>
      <c r="S60" s="94"/>
      <c r="T60" s="94">
        <f>T58/S58</f>
        <v>0.46857142857142858</v>
      </c>
      <c r="U60" s="94">
        <f>U58/S58</f>
        <v>0.34285714285714286</v>
      </c>
      <c r="V60" s="94">
        <f>V58/S58</f>
        <v>0.13714285714285715</v>
      </c>
      <c r="W60" s="94">
        <f>W58/S58</f>
        <v>4.5714285714285714E-2</v>
      </c>
      <c r="X60" s="94">
        <f>X58/S58</f>
        <v>5.7142857142857143E-3</v>
      </c>
      <c r="Y60" s="94">
        <f>Y58/S58</f>
        <v>0.18857142857142858</v>
      </c>
      <c r="Z60" s="94"/>
      <c r="AA60" s="94"/>
    </row>
    <row r="61" spans="1:29" x14ac:dyDescent="0.2">
      <c r="C61" s="19"/>
      <c r="F61" s="94"/>
      <c r="G61" s="94"/>
      <c r="H61" s="94"/>
      <c r="I61" s="94"/>
      <c r="J61" s="94"/>
      <c r="K61" s="94"/>
      <c r="L61" s="94"/>
      <c r="M61" s="94"/>
      <c r="N61" s="94"/>
      <c r="S61" s="94"/>
      <c r="T61" s="94"/>
      <c r="U61" s="94"/>
      <c r="V61" s="94"/>
      <c r="W61" s="94"/>
      <c r="X61" s="94"/>
      <c r="Y61" s="94"/>
      <c r="Z61" s="94"/>
      <c r="AA61" s="94"/>
    </row>
    <row r="62" spans="1:29" x14ac:dyDescent="0.2">
      <c r="C62" s="1" t="s">
        <v>238</v>
      </c>
      <c r="E62" s="96">
        <f>E51+E33+E48</f>
        <v>404</v>
      </c>
      <c r="F62" s="96">
        <f t="shared" ref="F62:N62" si="370">F51+F33+F48</f>
        <v>302</v>
      </c>
      <c r="G62" s="96">
        <f t="shared" si="370"/>
        <v>152</v>
      </c>
      <c r="H62" s="96">
        <f t="shared" si="370"/>
        <v>85</v>
      </c>
      <c r="I62" s="96">
        <f t="shared" si="370"/>
        <v>43</v>
      </c>
      <c r="J62" s="96">
        <f t="shared" si="370"/>
        <v>18</v>
      </c>
      <c r="K62" s="96">
        <f t="shared" si="370"/>
        <v>4</v>
      </c>
      <c r="L62" s="96">
        <f t="shared" si="370"/>
        <v>65</v>
      </c>
      <c r="M62" s="96">
        <f t="shared" si="370"/>
        <v>63</v>
      </c>
      <c r="N62" s="96">
        <f t="shared" si="370"/>
        <v>39</v>
      </c>
      <c r="O62" s="96">
        <f>O51+O33+O48</f>
        <v>0</v>
      </c>
      <c r="R62" s="96">
        <f>R51+R33+R48</f>
        <v>303</v>
      </c>
      <c r="S62" s="96">
        <f>S51+S33+S48</f>
        <v>175</v>
      </c>
      <c r="T62" s="96">
        <f t="shared" ref="T62:AA62" si="371">T51+T33+T48</f>
        <v>82</v>
      </c>
      <c r="U62" s="96">
        <f t="shared" si="371"/>
        <v>60</v>
      </c>
      <c r="V62" s="96">
        <f t="shared" si="371"/>
        <v>24</v>
      </c>
      <c r="W62" s="96">
        <f t="shared" si="371"/>
        <v>8</v>
      </c>
      <c r="X62" s="96">
        <f t="shared" si="371"/>
        <v>1</v>
      </c>
      <c r="Y62" s="96">
        <f t="shared" si="371"/>
        <v>33</v>
      </c>
      <c r="Z62" s="96">
        <f t="shared" si="371"/>
        <v>66</v>
      </c>
      <c r="AA62" s="96">
        <f t="shared" si="371"/>
        <v>62</v>
      </c>
    </row>
    <row r="63" spans="1:29" x14ac:dyDescent="0.2">
      <c r="E63" s="7">
        <f>E54+E33+E36</f>
        <v>404</v>
      </c>
      <c r="F63" s="7">
        <f t="shared" ref="F63:N63" si="372">F54+F33+F36</f>
        <v>302</v>
      </c>
      <c r="G63" s="7">
        <f t="shared" si="372"/>
        <v>152</v>
      </c>
      <c r="H63" s="7">
        <f t="shared" si="372"/>
        <v>85</v>
      </c>
      <c r="I63" s="7">
        <f t="shared" si="372"/>
        <v>43</v>
      </c>
      <c r="J63" s="7">
        <f t="shared" si="372"/>
        <v>18</v>
      </c>
      <c r="K63" s="7">
        <f t="shared" si="372"/>
        <v>4</v>
      </c>
      <c r="L63" s="7">
        <f t="shared" si="372"/>
        <v>65</v>
      </c>
      <c r="M63" s="7">
        <f t="shared" si="372"/>
        <v>63</v>
      </c>
      <c r="N63" s="7">
        <f t="shared" si="372"/>
        <v>39</v>
      </c>
      <c r="O63" s="7">
        <f>O54+O33+O36</f>
        <v>0</v>
      </c>
      <c r="R63" s="7">
        <f>R54+R33+R36</f>
        <v>303</v>
      </c>
      <c r="S63" s="7">
        <f>S54+S33+S36</f>
        <v>175</v>
      </c>
      <c r="T63" s="7">
        <f t="shared" ref="T63:AA63" si="373">T54+T33+T36</f>
        <v>82</v>
      </c>
      <c r="U63" s="7">
        <f t="shared" si="373"/>
        <v>60</v>
      </c>
      <c r="V63" s="7">
        <f t="shared" si="373"/>
        <v>24</v>
      </c>
      <c r="W63" s="7">
        <f t="shared" si="373"/>
        <v>8</v>
      </c>
      <c r="X63" s="7">
        <f t="shared" si="373"/>
        <v>1</v>
      </c>
      <c r="Y63" s="7">
        <f t="shared" si="373"/>
        <v>33</v>
      </c>
      <c r="Z63" s="7">
        <f t="shared" si="373"/>
        <v>66</v>
      </c>
      <c r="AA63" s="7">
        <f t="shared" si="373"/>
        <v>62</v>
      </c>
    </row>
    <row r="65" spans="3:27" x14ac:dyDescent="0.2">
      <c r="C65" s="367" t="s">
        <v>239</v>
      </c>
      <c r="E65" s="367">
        <f>E58-E12</f>
        <v>0</v>
      </c>
      <c r="F65" s="367">
        <f t="shared" ref="F65:AA67" si="374">F58-F12</f>
        <v>0</v>
      </c>
      <c r="G65" s="367">
        <f t="shared" si="374"/>
        <v>0</v>
      </c>
      <c r="H65" s="367">
        <f t="shared" si="374"/>
        <v>0</v>
      </c>
      <c r="I65" s="367">
        <f t="shared" si="374"/>
        <v>0</v>
      </c>
      <c r="J65" s="367">
        <f t="shared" si="374"/>
        <v>0</v>
      </c>
      <c r="K65" s="367">
        <f t="shared" si="374"/>
        <v>0</v>
      </c>
      <c r="L65" s="367">
        <f>L58-L12</f>
        <v>0</v>
      </c>
      <c r="M65" s="367">
        <f t="shared" si="374"/>
        <v>0</v>
      </c>
      <c r="N65" s="367">
        <f t="shared" si="374"/>
        <v>0</v>
      </c>
      <c r="O65" s="367">
        <f t="shared" si="374"/>
        <v>0</v>
      </c>
      <c r="P65" s="367"/>
      <c r="Q65" s="367"/>
      <c r="R65" s="367">
        <f t="shared" si="374"/>
        <v>0</v>
      </c>
      <c r="S65" s="367">
        <f t="shared" si="374"/>
        <v>0</v>
      </c>
      <c r="T65" s="367">
        <f t="shared" si="374"/>
        <v>0</v>
      </c>
      <c r="U65" s="367">
        <f t="shared" si="374"/>
        <v>0</v>
      </c>
      <c r="V65" s="367">
        <f t="shared" si="374"/>
        <v>0</v>
      </c>
      <c r="W65" s="367">
        <f t="shared" si="374"/>
        <v>0</v>
      </c>
      <c r="X65" s="367">
        <f t="shared" si="374"/>
        <v>0</v>
      </c>
      <c r="Y65" s="367">
        <f t="shared" si="374"/>
        <v>0</v>
      </c>
      <c r="Z65" s="367">
        <f t="shared" si="374"/>
        <v>0</v>
      </c>
      <c r="AA65" s="367">
        <f t="shared" si="374"/>
        <v>0</v>
      </c>
    </row>
    <row r="66" spans="3:27" x14ac:dyDescent="0.2">
      <c r="E66" s="367"/>
      <c r="F66" s="367">
        <f t="shared" si="374"/>
        <v>0</v>
      </c>
      <c r="G66" s="367">
        <f t="shared" si="374"/>
        <v>0</v>
      </c>
      <c r="H66" s="367">
        <f t="shared" si="374"/>
        <v>0</v>
      </c>
      <c r="I66" s="367">
        <f t="shared" si="374"/>
        <v>0</v>
      </c>
      <c r="J66" s="367">
        <f t="shared" si="374"/>
        <v>0</v>
      </c>
      <c r="K66" s="367">
        <f t="shared" si="374"/>
        <v>0</v>
      </c>
      <c r="L66" s="367">
        <f t="shared" si="374"/>
        <v>0</v>
      </c>
      <c r="M66" s="367">
        <f t="shared" si="374"/>
        <v>0</v>
      </c>
      <c r="N66" s="367">
        <f t="shared" si="374"/>
        <v>0</v>
      </c>
      <c r="O66" s="367"/>
      <c r="P66" s="367"/>
      <c r="Q66" s="367"/>
      <c r="R66" s="367"/>
      <c r="S66" s="367">
        <f t="shared" ref="S66:AA66" si="375">S59-S13</f>
        <v>0</v>
      </c>
      <c r="T66" s="367">
        <f t="shared" si="375"/>
        <v>0</v>
      </c>
      <c r="U66" s="367">
        <f t="shared" si="375"/>
        <v>0</v>
      </c>
      <c r="V66" s="367">
        <f t="shared" si="375"/>
        <v>0</v>
      </c>
      <c r="W66" s="367">
        <f t="shared" si="375"/>
        <v>0</v>
      </c>
      <c r="X66" s="367">
        <f t="shared" si="375"/>
        <v>0</v>
      </c>
      <c r="Y66" s="367">
        <f t="shared" si="375"/>
        <v>0</v>
      </c>
      <c r="Z66" s="367">
        <f t="shared" si="375"/>
        <v>0</v>
      </c>
      <c r="AA66" s="367">
        <f t="shared" si="375"/>
        <v>0</v>
      </c>
    </row>
    <row r="67" spans="3:27" x14ac:dyDescent="0.2">
      <c r="E67" s="367"/>
      <c r="F67" s="367">
        <f t="shared" si="374"/>
        <v>0</v>
      </c>
      <c r="G67" s="367">
        <f>G60-G14</f>
        <v>0</v>
      </c>
      <c r="H67" s="367">
        <f>H60-H14</f>
        <v>0</v>
      </c>
      <c r="I67" s="367">
        <f t="shared" si="374"/>
        <v>0</v>
      </c>
      <c r="J67" s="367">
        <f t="shared" si="374"/>
        <v>0</v>
      </c>
      <c r="K67" s="367">
        <f t="shared" si="374"/>
        <v>0</v>
      </c>
      <c r="L67" s="367">
        <f>L60-L14</f>
        <v>0</v>
      </c>
      <c r="M67" s="367">
        <f t="shared" si="374"/>
        <v>0</v>
      </c>
      <c r="N67" s="367"/>
      <c r="O67" s="367"/>
      <c r="P67" s="367"/>
      <c r="Q67" s="367"/>
      <c r="R67" s="367"/>
      <c r="S67" s="367">
        <f t="shared" ref="S67:Z67" si="376">S60-S14</f>
        <v>0</v>
      </c>
      <c r="T67" s="367">
        <f t="shared" si="376"/>
        <v>0</v>
      </c>
      <c r="U67" s="367">
        <f t="shared" si="376"/>
        <v>0</v>
      </c>
      <c r="V67" s="367">
        <f t="shared" si="376"/>
        <v>0</v>
      </c>
      <c r="W67" s="367">
        <f t="shared" si="376"/>
        <v>0</v>
      </c>
      <c r="X67" s="367">
        <f t="shared" si="376"/>
        <v>0</v>
      </c>
      <c r="Y67" s="367">
        <f t="shared" si="376"/>
        <v>0</v>
      </c>
      <c r="Z67" s="367">
        <f t="shared" si="376"/>
        <v>0</v>
      </c>
      <c r="AA67" s="367"/>
    </row>
    <row r="68" spans="3:27" x14ac:dyDescent="0.2">
      <c r="E68" s="367"/>
      <c r="F68" s="367"/>
      <c r="G68" s="367"/>
      <c r="H68" s="367"/>
      <c r="I68" s="367"/>
      <c r="J68" s="367"/>
      <c r="K68" s="367"/>
      <c r="L68" s="367"/>
      <c r="M68" s="367"/>
      <c r="N68" s="367"/>
      <c r="O68" s="367"/>
      <c r="P68" s="367"/>
      <c r="Q68" s="367"/>
      <c r="R68" s="367"/>
      <c r="S68" s="367"/>
      <c r="T68" s="367"/>
      <c r="U68" s="367"/>
      <c r="V68" s="367"/>
      <c r="W68" s="367"/>
      <c r="X68" s="367"/>
      <c r="Y68" s="367"/>
      <c r="Z68" s="367"/>
      <c r="AA68" s="367"/>
    </row>
    <row r="69" spans="3:27" x14ac:dyDescent="0.2">
      <c r="E69" s="367">
        <f>E62-E58</f>
        <v>0</v>
      </c>
      <c r="F69" s="367">
        <f t="shared" ref="F69:O69" si="377">F62-F58</f>
        <v>0</v>
      </c>
      <c r="G69" s="367">
        <f t="shared" si="377"/>
        <v>0</v>
      </c>
      <c r="H69" s="367">
        <f t="shared" si="377"/>
        <v>0</v>
      </c>
      <c r="I69" s="367">
        <f t="shared" si="377"/>
        <v>0</v>
      </c>
      <c r="J69" s="367">
        <f t="shared" si="377"/>
        <v>0</v>
      </c>
      <c r="K69" s="367">
        <f t="shared" si="377"/>
        <v>0</v>
      </c>
      <c r="L69" s="367">
        <f t="shared" si="377"/>
        <v>0</v>
      </c>
      <c r="M69" s="367">
        <f t="shared" si="377"/>
        <v>0</v>
      </c>
      <c r="N69" s="367">
        <f t="shared" si="377"/>
        <v>0</v>
      </c>
      <c r="O69" s="367">
        <f t="shared" si="377"/>
        <v>0</v>
      </c>
      <c r="P69" s="367"/>
      <c r="Q69" s="367"/>
      <c r="R69" s="367">
        <f t="shared" ref="R69:AA69" si="378">R62-R58</f>
        <v>0</v>
      </c>
      <c r="S69" s="367">
        <f t="shared" si="378"/>
        <v>0</v>
      </c>
      <c r="T69" s="367">
        <f t="shared" si="378"/>
        <v>0</v>
      </c>
      <c r="U69" s="367">
        <f t="shared" si="378"/>
        <v>0</v>
      </c>
      <c r="V69" s="367">
        <f t="shared" si="378"/>
        <v>0</v>
      </c>
      <c r="W69" s="367">
        <f t="shared" si="378"/>
        <v>0</v>
      </c>
      <c r="X69" s="367">
        <f t="shared" si="378"/>
        <v>0</v>
      </c>
      <c r="Y69" s="367">
        <f t="shared" si="378"/>
        <v>0</v>
      </c>
      <c r="Z69" s="367">
        <f t="shared" si="378"/>
        <v>0</v>
      </c>
      <c r="AA69" s="367">
        <f t="shared" si="378"/>
        <v>0</v>
      </c>
    </row>
    <row r="70" spans="3:27" x14ac:dyDescent="0.2">
      <c r="E70" s="367">
        <f>E63-E58</f>
        <v>0</v>
      </c>
      <c r="F70" s="367">
        <f t="shared" ref="F70:O70" si="379">F63-F58</f>
        <v>0</v>
      </c>
      <c r="G70" s="367">
        <f t="shared" si="379"/>
        <v>0</v>
      </c>
      <c r="H70" s="367">
        <f t="shared" si="379"/>
        <v>0</v>
      </c>
      <c r="I70" s="367">
        <f t="shared" si="379"/>
        <v>0</v>
      </c>
      <c r="J70" s="367">
        <f t="shared" si="379"/>
        <v>0</v>
      </c>
      <c r="K70" s="367">
        <f t="shared" si="379"/>
        <v>0</v>
      </c>
      <c r="L70" s="367">
        <f t="shared" si="379"/>
        <v>0</v>
      </c>
      <c r="M70" s="367">
        <f t="shared" si="379"/>
        <v>0</v>
      </c>
      <c r="N70" s="367">
        <f t="shared" si="379"/>
        <v>0</v>
      </c>
      <c r="O70" s="367">
        <f t="shared" si="379"/>
        <v>0</v>
      </c>
      <c r="P70" s="367"/>
      <c r="Q70" s="367"/>
      <c r="R70" s="367">
        <f t="shared" ref="R70:AA70" si="380">R63-R58</f>
        <v>0</v>
      </c>
      <c r="S70" s="367">
        <f t="shared" si="380"/>
        <v>0</v>
      </c>
      <c r="T70" s="367">
        <f t="shared" si="380"/>
        <v>0</v>
      </c>
      <c r="U70" s="367">
        <f t="shared" si="380"/>
        <v>0</v>
      </c>
      <c r="V70" s="367">
        <f t="shared" si="380"/>
        <v>0</v>
      </c>
      <c r="W70" s="367">
        <f t="shared" si="380"/>
        <v>0</v>
      </c>
      <c r="X70" s="367">
        <f t="shared" si="380"/>
        <v>0</v>
      </c>
      <c r="Y70" s="367">
        <f t="shared" si="380"/>
        <v>0</v>
      </c>
      <c r="Z70" s="367">
        <f t="shared" si="380"/>
        <v>0</v>
      </c>
      <c r="AA70" s="367">
        <f t="shared" si="380"/>
        <v>0</v>
      </c>
    </row>
  </sheetData>
  <mergeCells count="44">
    <mergeCell ref="Q42:Q44"/>
    <mergeCell ref="Q45:Q47"/>
    <mergeCell ref="Q48:Q50"/>
    <mergeCell ref="Q27:Q29"/>
    <mergeCell ref="Z9:Z11"/>
    <mergeCell ref="AA9:AA11"/>
    <mergeCell ref="Q15:Q17"/>
    <mergeCell ref="Q18:Q20"/>
    <mergeCell ref="T10:T11"/>
    <mergeCell ref="Y10:Y11"/>
    <mergeCell ref="P12:Q14"/>
    <mergeCell ref="P15:P32"/>
    <mergeCell ref="Q21:Q23"/>
    <mergeCell ref="U10:U11"/>
    <mergeCell ref="Q24:Q26"/>
    <mergeCell ref="N9:N11"/>
    <mergeCell ref="R9:R11"/>
    <mergeCell ref="S9:S11"/>
    <mergeCell ref="D48:D50"/>
    <mergeCell ref="D33:D35"/>
    <mergeCell ref="D36:D38"/>
    <mergeCell ref="D18:D20"/>
    <mergeCell ref="D21:D23"/>
    <mergeCell ref="D30:D32"/>
    <mergeCell ref="Q30:Q32"/>
    <mergeCell ref="M9:M11"/>
    <mergeCell ref="P33:P56"/>
    <mergeCell ref="Q33:Q35"/>
    <mergeCell ref="Q36:Q38"/>
    <mergeCell ref="Q39:Q41"/>
    <mergeCell ref="E9:E11"/>
    <mergeCell ref="L10:L11"/>
    <mergeCell ref="F9:F11"/>
    <mergeCell ref="G10:G11"/>
    <mergeCell ref="C12:D14"/>
    <mergeCell ref="H10:H11"/>
    <mergeCell ref="C15:C32"/>
    <mergeCell ref="C33:C56"/>
    <mergeCell ref="D42:D44"/>
    <mergeCell ref="D45:D47"/>
    <mergeCell ref="D15:D17"/>
    <mergeCell ref="D39:D41"/>
    <mergeCell ref="D24:D26"/>
    <mergeCell ref="D27:D29"/>
  </mergeCells>
  <phoneticPr fontId="2"/>
  <pageMargins left="1.299212598425197" right="0.6692913385826772" top="0.74803149606299213" bottom="0.35433070866141736" header="0.19685039370078741" footer="0.19685039370078741"/>
  <pageSetup paperSize="9" scale="90" firstPageNumber="26" orientation="portrait" r:id="rId1"/>
  <headerFooter alignWithMargins="0"/>
  <colBreaks count="1" manualBreakCount="1">
    <brk id="14" min="1" max="5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rgb="FF00B0F0"/>
  </sheetPr>
  <dimension ref="B2:AI77"/>
  <sheetViews>
    <sheetView view="pageBreakPreview" zoomScale="70" zoomScaleNormal="100" zoomScaleSheetLayoutView="70" workbookViewId="0">
      <selection activeCell="B2" sqref="B2"/>
    </sheetView>
  </sheetViews>
  <sheetFormatPr defaultColWidth="9" defaultRowHeight="23.4" x14ac:dyDescent="0.3"/>
  <cols>
    <col min="1" max="1" width="4.6640625" style="1" customWidth="1"/>
    <col min="2" max="2" width="4" style="1" customWidth="1"/>
    <col min="3" max="3" width="4.6640625" style="1" customWidth="1"/>
    <col min="4" max="4" width="19.33203125" style="1" customWidth="1"/>
    <col min="5" max="6" width="9.6640625" style="1" customWidth="1"/>
    <col min="7" max="10" width="9" style="1"/>
    <col min="11" max="11" width="9" style="1" customWidth="1"/>
    <col min="12" max="13" width="9" style="19"/>
    <col min="14" max="14" width="9" style="19" customWidth="1"/>
    <col min="15" max="16" width="9" style="19"/>
    <col min="17" max="17" width="9" style="19" customWidth="1"/>
    <col min="18" max="19" width="9" style="19"/>
    <col min="20" max="24" width="9" style="1"/>
    <col min="25" max="26" width="9" style="19"/>
    <col min="27" max="27" width="9" style="1"/>
    <col min="28" max="29" width="9" style="19"/>
    <col min="30" max="30" width="9" style="1"/>
    <col min="31" max="31" width="6" style="1" customWidth="1"/>
    <col min="32" max="32" width="9" style="1"/>
    <col min="33" max="33" width="9" style="690"/>
    <col min="34" max="34" width="9" style="1"/>
    <col min="35" max="35" width="9" style="1126"/>
    <col min="36" max="16384" width="9" style="1"/>
  </cols>
  <sheetData>
    <row r="2" spans="2:31" x14ac:dyDescent="0.3">
      <c r="B2" s="26" t="s">
        <v>413</v>
      </c>
    </row>
    <row r="4" spans="2:31" x14ac:dyDescent="0.3">
      <c r="U4" s="43" t="s">
        <v>414</v>
      </c>
    </row>
    <row r="5" spans="2:31" x14ac:dyDescent="0.3">
      <c r="U5" s="43" t="s">
        <v>415</v>
      </c>
    </row>
    <row r="6" spans="2:31" ht="13.5" customHeight="1" thickBot="1" x14ac:dyDescent="0.35">
      <c r="AA6" s="2" t="s">
        <v>265</v>
      </c>
      <c r="AD6" s="2" t="s">
        <v>265</v>
      </c>
    </row>
    <row r="7" spans="2:31" ht="23.1" customHeight="1" x14ac:dyDescent="0.3">
      <c r="C7" s="278"/>
      <c r="D7" s="279"/>
      <c r="E7" s="1774" t="s">
        <v>416</v>
      </c>
      <c r="F7" s="1814" t="s">
        <v>417</v>
      </c>
      <c r="G7" s="1766" t="s">
        <v>418</v>
      </c>
      <c r="H7" s="1767"/>
      <c r="I7" s="1767"/>
      <c r="J7" s="1767"/>
      <c r="K7" s="1767"/>
      <c r="L7" s="1767"/>
      <c r="M7" s="1767"/>
      <c r="N7" s="1767"/>
      <c r="O7" s="1767"/>
      <c r="P7" s="1767"/>
      <c r="Q7" s="1767"/>
      <c r="R7" s="1768"/>
      <c r="S7" s="1766" t="s">
        <v>419</v>
      </c>
      <c r="T7" s="1767"/>
      <c r="U7" s="1767"/>
      <c r="V7" s="1767"/>
      <c r="W7" s="1767"/>
      <c r="X7" s="1767"/>
      <c r="Y7" s="1767"/>
      <c r="Z7" s="1767"/>
      <c r="AA7" s="1767"/>
      <c r="AB7" s="1767"/>
      <c r="AC7" s="1767"/>
      <c r="AD7" s="1768"/>
      <c r="AE7" s="19"/>
    </row>
    <row r="8" spans="2:31" ht="23.1" customHeight="1" x14ac:dyDescent="0.3">
      <c r="C8" s="280"/>
      <c r="D8" s="281"/>
      <c r="E8" s="1773"/>
      <c r="F8" s="1815"/>
      <c r="G8" s="1780" t="s">
        <v>420</v>
      </c>
      <c r="H8" s="1781"/>
      <c r="I8" s="1782"/>
      <c r="J8" s="1778" t="s">
        <v>421</v>
      </c>
      <c r="K8" s="1778"/>
      <c r="L8" s="1778"/>
      <c r="M8" s="1792" t="s">
        <v>422</v>
      </c>
      <c r="N8" s="1764"/>
      <c r="O8" s="1793"/>
      <c r="P8" s="1764"/>
      <c r="Q8" s="1764"/>
      <c r="R8" s="1765"/>
      <c r="S8" s="1789" t="s">
        <v>423</v>
      </c>
      <c r="T8" s="1790"/>
      <c r="U8" s="1791"/>
      <c r="V8" s="1778" t="s">
        <v>421</v>
      </c>
      <c r="W8" s="1778"/>
      <c r="X8" s="1778"/>
      <c r="Y8" s="1792" t="s">
        <v>422</v>
      </c>
      <c r="Z8" s="1764"/>
      <c r="AA8" s="1793"/>
      <c r="AB8" s="1764" t="s">
        <v>424</v>
      </c>
      <c r="AC8" s="1764"/>
      <c r="AD8" s="1765"/>
      <c r="AE8" s="19"/>
    </row>
    <row r="9" spans="2:31" ht="23.1" customHeight="1" x14ac:dyDescent="0.3">
      <c r="C9" s="282"/>
      <c r="D9" s="283"/>
      <c r="E9" s="1809"/>
      <c r="F9" s="1816"/>
      <c r="G9" s="284" t="s">
        <v>425</v>
      </c>
      <c r="H9" s="646" t="s">
        <v>426</v>
      </c>
      <c r="I9" s="646" t="s">
        <v>273</v>
      </c>
      <c r="J9" s="646" t="s">
        <v>425</v>
      </c>
      <c r="K9" s="646" t="s">
        <v>426</v>
      </c>
      <c r="L9" s="646" t="s">
        <v>273</v>
      </c>
      <c r="M9" s="646" t="s">
        <v>425</v>
      </c>
      <c r="N9" s="646" t="s">
        <v>426</v>
      </c>
      <c r="O9" s="646" t="s">
        <v>273</v>
      </c>
      <c r="P9" s="1406" t="s">
        <v>425</v>
      </c>
      <c r="Q9" s="646" t="s">
        <v>426</v>
      </c>
      <c r="R9" s="285" t="s">
        <v>273</v>
      </c>
      <c r="S9" s="284" t="s">
        <v>425</v>
      </c>
      <c r="T9" s="646" t="s">
        <v>426</v>
      </c>
      <c r="U9" s="646" t="s">
        <v>273</v>
      </c>
      <c r="V9" s="646" t="s">
        <v>425</v>
      </c>
      <c r="W9" s="646" t="s">
        <v>426</v>
      </c>
      <c r="X9" s="646" t="s">
        <v>273</v>
      </c>
      <c r="Y9" s="646" t="s">
        <v>425</v>
      </c>
      <c r="Z9" s="646" t="s">
        <v>426</v>
      </c>
      <c r="AA9" s="646" t="s">
        <v>273</v>
      </c>
      <c r="AB9" s="1406" t="s">
        <v>425</v>
      </c>
      <c r="AC9" s="646" t="s">
        <v>426</v>
      </c>
      <c r="AD9" s="285" t="s">
        <v>273</v>
      </c>
      <c r="AE9" s="19"/>
    </row>
    <row r="10" spans="2:31" ht="23.1" customHeight="1" x14ac:dyDescent="0.3">
      <c r="C10" s="1769" t="s">
        <v>273</v>
      </c>
      <c r="D10" s="1770"/>
      <c r="E10" s="1810">
        <f>SUM(E12:E23)</f>
        <v>404</v>
      </c>
      <c r="F10" s="1817">
        <f>F12+F14+F16+F18+F20+F22</f>
        <v>303</v>
      </c>
      <c r="G10" s="1777">
        <f>G12+G14+G16+G18+G20+G22</f>
        <v>687</v>
      </c>
      <c r="H10" s="1783">
        <f t="shared" ref="H10:AA10" si="0">H12+H14+H16+H18+H20+H22</f>
        <v>53</v>
      </c>
      <c r="I10" s="1785">
        <f>I12+I14+I16+I18+I20+I22</f>
        <v>740</v>
      </c>
      <c r="J10" s="691">
        <f t="shared" si="0"/>
        <v>199</v>
      </c>
      <c r="K10" s="691">
        <f t="shared" si="0"/>
        <v>33</v>
      </c>
      <c r="L10" s="691">
        <f t="shared" si="0"/>
        <v>232</v>
      </c>
      <c r="M10" s="691">
        <f t="shared" ref="M10:R10" si="1">M12+M14+M16+M18+M20+M22</f>
        <v>433</v>
      </c>
      <c r="N10" s="691">
        <f t="shared" si="1"/>
        <v>0</v>
      </c>
      <c r="O10" s="691">
        <f t="shared" si="1"/>
        <v>433</v>
      </c>
      <c r="P10" s="1422">
        <f t="shared" si="1"/>
        <v>118</v>
      </c>
      <c r="Q10" s="691">
        <f t="shared" si="1"/>
        <v>0</v>
      </c>
      <c r="R10" s="692">
        <f t="shared" si="1"/>
        <v>118</v>
      </c>
      <c r="S10" s="1777">
        <f t="shared" si="0"/>
        <v>489</v>
      </c>
      <c r="T10" s="1783">
        <f t="shared" si="0"/>
        <v>94</v>
      </c>
      <c r="U10" s="1783">
        <f t="shared" si="0"/>
        <v>583</v>
      </c>
      <c r="V10" s="691">
        <f>V12+V14+V16+V18+V20+V22</f>
        <v>477</v>
      </c>
      <c r="W10" s="691">
        <f>W12+W14+W16+W18+W20+W22</f>
        <v>87</v>
      </c>
      <c r="X10" s="691">
        <f>X12+X14+X16+X18+X20+X22</f>
        <v>564</v>
      </c>
      <c r="Y10" s="691">
        <f>Y12+Y14+Y16+Y18+Y20+Y22</f>
        <v>120</v>
      </c>
      <c r="Z10" s="691">
        <f t="shared" si="0"/>
        <v>10</v>
      </c>
      <c r="AA10" s="691">
        <f t="shared" si="0"/>
        <v>130</v>
      </c>
      <c r="AB10" s="1422">
        <f>AB12+AB14+AB16+AB18+AB20+AB22</f>
        <v>75</v>
      </c>
      <c r="AC10" s="691">
        <f t="shared" ref="AC10:AD10" si="2">AC12+AC14+AC16+AC18+AC20+AC22</f>
        <v>8</v>
      </c>
      <c r="AD10" s="692">
        <f t="shared" si="2"/>
        <v>83</v>
      </c>
      <c r="AE10" s="19"/>
    </row>
    <row r="11" spans="2:31" ht="23.1" customHeight="1" thickBot="1" x14ac:dyDescent="0.35">
      <c r="C11" s="1771"/>
      <c r="D11" s="1772"/>
      <c r="E11" s="1811"/>
      <c r="F11" s="1818"/>
      <c r="G11" s="1779"/>
      <c r="H11" s="1784"/>
      <c r="I11" s="1786"/>
      <c r="J11" s="693">
        <f>J10/G10</f>
        <v>0.28966521106259097</v>
      </c>
      <c r="K11" s="693">
        <f>K10/H10</f>
        <v>0.62264150943396224</v>
      </c>
      <c r="L11" s="693">
        <f>L10/I10</f>
        <v>0.31351351351351353</v>
      </c>
      <c r="M11" s="693">
        <f>M10/G10</f>
        <v>0.63027656477438132</v>
      </c>
      <c r="N11" s="694">
        <f>N10/H10</f>
        <v>0</v>
      </c>
      <c r="O11" s="693">
        <f>O10/I10</f>
        <v>0.58513513513513515</v>
      </c>
      <c r="P11" s="1423">
        <f>P10/G10</f>
        <v>0.1717612809315866</v>
      </c>
      <c r="Q11" s="694">
        <f>Q10/H10</f>
        <v>0</v>
      </c>
      <c r="R11" s="695">
        <f>R10/I10</f>
        <v>0.15945945945945947</v>
      </c>
      <c r="S11" s="1779"/>
      <c r="T11" s="1784"/>
      <c r="U11" s="1784"/>
      <c r="V11" s="693">
        <f>V10/S10</f>
        <v>0.97546012269938653</v>
      </c>
      <c r="W11" s="693">
        <f>W10/T10</f>
        <v>0.92553191489361697</v>
      </c>
      <c r="X11" s="693">
        <f>X10/U10</f>
        <v>0.967409948542024</v>
      </c>
      <c r="Y11" s="693">
        <f>Y10/S10</f>
        <v>0.24539877300613497</v>
      </c>
      <c r="Z11" s="693">
        <f>Z10/T10</f>
        <v>0.10638297872340426</v>
      </c>
      <c r="AA11" s="693">
        <f>AA10/U10</f>
        <v>0.22298456260720412</v>
      </c>
      <c r="AB11" s="1423">
        <f>AB10/S10</f>
        <v>0.15337423312883436</v>
      </c>
      <c r="AC11" s="693">
        <f>AC10/T10</f>
        <v>8.5106382978723402E-2</v>
      </c>
      <c r="AD11" s="695">
        <f>AD10/U10</f>
        <v>0.14236706689536879</v>
      </c>
      <c r="AE11" s="19"/>
    </row>
    <row r="12" spans="2:31" ht="23.1" customHeight="1" thickTop="1" x14ac:dyDescent="0.3">
      <c r="C12" s="1795" t="s">
        <v>310</v>
      </c>
      <c r="D12" s="1773" t="s">
        <v>275</v>
      </c>
      <c r="E12" s="1812">
        <f>表13!E15</f>
        <v>49</v>
      </c>
      <c r="F12" s="1819">
        <f>表13!R15</f>
        <v>20</v>
      </c>
      <c r="G12" s="1775">
        <v>15</v>
      </c>
      <c r="H12" s="1787">
        <v>0</v>
      </c>
      <c r="I12" s="1787">
        <f>G12+H12</f>
        <v>15</v>
      </c>
      <c r="J12" s="696">
        <v>3</v>
      </c>
      <c r="K12" s="697">
        <v>0</v>
      </c>
      <c r="L12" s="698">
        <f>J12+K12</f>
        <v>3</v>
      </c>
      <c r="M12" s="698">
        <v>6</v>
      </c>
      <c r="N12" s="697">
        <v>0</v>
      </c>
      <c r="O12" s="696">
        <f>M12+N12</f>
        <v>6</v>
      </c>
      <c r="P12" s="1424">
        <v>4</v>
      </c>
      <c r="Q12" s="697">
        <v>0</v>
      </c>
      <c r="R12" s="699">
        <f>P12+Q12</f>
        <v>4</v>
      </c>
      <c r="S12" s="1775">
        <v>5</v>
      </c>
      <c r="T12" s="1787">
        <v>0</v>
      </c>
      <c r="U12" s="1787">
        <f>S12+T12</f>
        <v>5</v>
      </c>
      <c r="V12" s="696">
        <v>4</v>
      </c>
      <c r="W12" s="696">
        <v>0</v>
      </c>
      <c r="X12" s="698">
        <f>V12+W12</f>
        <v>4</v>
      </c>
      <c r="Y12" s="698">
        <v>0</v>
      </c>
      <c r="Z12" s="696">
        <v>0</v>
      </c>
      <c r="AA12" s="696">
        <f>Y12+Z12</f>
        <v>0</v>
      </c>
      <c r="AB12" s="1424">
        <v>0</v>
      </c>
      <c r="AC12" s="696">
        <v>0</v>
      </c>
      <c r="AD12" s="699">
        <f>AB12+AC12</f>
        <v>0</v>
      </c>
      <c r="AE12" s="19"/>
    </row>
    <row r="13" spans="2:31" ht="23.1" customHeight="1" x14ac:dyDescent="0.3">
      <c r="C13" s="1796"/>
      <c r="D13" s="1773"/>
      <c r="E13" s="1803"/>
      <c r="F13" s="1801"/>
      <c r="G13" s="1776"/>
      <c r="H13" s="1788"/>
      <c r="I13" s="1788"/>
      <c r="J13" s="700">
        <f>J12/G12</f>
        <v>0.2</v>
      </c>
      <c r="K13" s="701" t="str">
        <f>IFERROR(K12/H12,"-")</f>
        <v>-</v>
      </c>
      <c r="L13" s="700">
        <f>L12/I12</f>
        <v>0.2</v>
      </c>
      <c r="M13" s="700">
        <f>M12/G12</f>
        <v>0.4</v>
      </c>
      <c r="N13" s="701" t="str">
        <f>IFERROR(N12/H12,"-")</f>
        <v>-</v>
      </c>
      <c r="O13" s="700">
        <f>O12/I12</f>
        <v>0.4</v>
      </c>
      <c r="P13" s="1425">
        <f>P12/G12</f>
        <v>0.26666666666666666</v>
      </c>
      <c r="Q13" s="701" t="str">
        <f>IFERROR(Q12/H12,"-")</f>
        <v>-</v>
      </c>
      <c r="R13" s="702">
        <f>R12/I12</f>
        <v>0.26666666666666666</v>
      </c>
      <c r="S13" s="1776"/>
      <c r="T13" s="1788"/>
      <c r="U13" s="1788"/>
      <c r="V13" s="700">
        <f>IFERROR(V12/S12,"-")</f>
        <v>0.8</v>
      </c>
      <c r="W13" s="701" t="str">
        <f>IFERROR(W12/T12,"-")</f>
        <v>-</v>
      </c>
      <c r="X13" s="700">
        <f>IFERROR(X12/U12,"-")</f>
        <v>0.8</v>
      </c>
      <c r="Y13" s="700">
        <f>IFERROR(Y12/S12,"-")</f>
        <v>0</v>
      </c>
      <c r="Z13" s="701" t="str">
        <f>IFERROR(Z12/T12,"-")</f>
        <v>-</v>
      </c>
      <c r="AA13" s="700">
        <f>IFERROR(AA12/U12,"-")</f>
        <v>0</v>
      </c>
      <c r="AB13" s="1425">
        <f>IFERROR(AB12/S12,"-")</f>
        <v>0</v>
      </c>
      <c r="AC13" s="700" t="str">
        <f t="shared" ref="AC13:AD13" si="3">IFERROR(AC12/T12,"-")</f>
        <v>-</v>
      </c>
      <c r="AD13" s="702">
        <f t="shared" si="3"/>
        <v>0</v>
      </c>
      <c r="AE13" s="19"/>
    </row>
    <row r="14" spans="2:31" ht="23.1" customHeight="1" x14ac:dyDescent="0.3">
      <c r="C14" s="1796"/>
      <c r="D14" s="1774" t="s">
        <v>276</v>
      </c>
      <c r="E14" s="1804">
        <f>表13!E18</f>
        <v>85</v>
      </c>
      <c r="F14" s="1800">
        <f>表13!R18</f>
        <v>64</v>
      </c>
      <c r="G14" s="1777">
        <v>440</v>
      </c>
      <c r="H14" s="1783">
        <v>30</v>
      </c>
      <c r="I14" s="1783">
        <f>G14+H14</f>
        <v>470</v>
      </c>
      <c r="J14" s="691">
        <v>99</v>
      </c>
      <c r="K14" s="697">
        <v>30</v>
      </c>
      <c r="L14" s="691">
        <f>J14+K14</f>
        <v>129</v>
      </c>
      <c r="M14" s="696">
        <v>341</v>
      </c>
      <c r="N14" s="697">
        <v>0</v>
      </c>
      <c r="O14" s="696">
        <f>M14+N14</f>
        <v>341</v>
      </c>
      <c r="P14" s="1426">
        <v>73</v>
      </c>
      <c r="Q14" s="697">
        <v>0</v>
      </c>
      <c r="R14" s="699">
        <f>P14+Q14</f>
        <v>73</v>
      </c>
      <c r="S14" s="1777">
        <v>100</v>
      </c>
      <c r="T14" s="1783">
        <v>35</v>
      </c>
      <c r="U14" s="1783">
        <f>S14+T14</f>
        <v>135</v>
      </c>
      <c r="V14" s="696">
        <v>96</v>
      </c>
      <c r="W14" s="696">
        <v>34</v>
      </c>
      <c r="X14" s="696">
        <f>V14+W14</f>
        <v>130</v>
      </c>
      <c r="Y14" s="691">
        <v>44</v>
      </c>
      <c r="Z14" s="691">
        <v>2</v>
      </c>
      <c r="AA14" s="691">
        <f>Y14+Z14</f>
        <v>46</v>
      </c>
      <c r="AB14" s="1422">
        <v>43</v>
      </c>
      <c r="AC14" s="691">
        <v>1</v>
      </c>
      <c r="AD14" s="692">
        <f>AB14+AC14</f>
        <v>44</v>
      </c>
      <c r="AE14" s="19"/>
    </row>
    <row r="15" spans="2:31" ht="23.1" customHeight="1" x14ac:dyDescent="0.3">
      <c r="C15" s="1796"/>
      <c r="D15" s="1773"/>
      <c r="E15" s="1803"/>
      <c r="F15" s="1801"/>
      <c r="G15" s="1776"/>
      <c r="H15" s="1788"/>
      <c r="I15" s="1788"/>
      <c r="J15" s="700">
        <f>J14/G14</f>
        <v>0.22500000000000001</v>
      </c>
      <c r="K15" s="701">
        <f>IFERROR(K14/H14,"-")</f>
        <v>1</v>
      </c>
      <c r="L15" s="700">
        <f>L14/I14</f>
        <v>0.27446808510638299</v>
      </c>
      <c r="M15" s="700">
        <f>M14/G14</f>
        <v>0.77500000000000002</v>
      </c>
      <c r="N15" s="701">
        <f>IFERROR(N14/H14,"-")</f>
        <v>0</v>
      </c>
      <c r="O15" s="700">
        <f>O14/I14</f>
        <v>0.72553191489361701</v>
      </c>
      <c r="P15" s="1425">
        <f>P14/G14</f>
        <v>0.16590909090909092</v>
      </c>
      <c r="Q15" s="701">
        <f>IFERROR(Q14/H14,"-")</f>
        <v>0</v>
      </c>
      <c r="R15" s="702">
        <f>R14/I14</f>
        <v>0.15531914893617021</v>
      </c>
      <c r="S15" s="1776"/>
      <c r="T15" s="1788"/>
      <c r="U15" s="1788"/>
      <c r="V15" s="700">
        <f>IFERROR(V14/S14,"-")</f>
        <v>0.96</v>
      </c>
      <c r="W15" s="700">
        <f>IFERROR(W14/T14,"-")</f>
        <v>0.97142857142857142</v>
      </c>
      <c r="X15" s="700">
        <f>IFERROR(X14/U14,"-")</f>
        <v>0.96296296296296291</v>
      </c>
      <c r="Y15" s="700">
        <f>IFERROR(Y14/S14,"-")</f>
        <v>0.44</v>
      </c>
      <c r="Z15" s="700">
        <f>IFERROR(Z14/T14,"-")</f>
        <v>5.7142857142857141E-2</v>
      </c>
      <c r="AA15" s="700">
        <f>IFERROR(AA14/U14,"-")</f>
        <v>0.34074074074074073</v>
      </c>
      <c r="AB15" s="1425">
        <f>IFERROR(AB14/S14,"-")</f>
        <v>0.43</v>
      </c>
      <c r="AC15" s="700">
        <f t="shared" ref="AC15:AD15" si="4">IFERROR(AC14/T14,"-")</f>
        <v>2.8571428571428571E-2</v>
      </c>
      <c r="AD15" s="702">
        <f t="shared" si="4"/>
        <v>0.32592592592592595</v>
      </c>
      <c r="AE15" s="19"/>
    </row>
    <row r="16" spans="2:31" ht="23.1" customHeight="1" x14ac:dyDescent="0.3">
      <c r="C16" s="1796"/>
      <c r="D16" s="1774" t="s">
        <v>311</v>
      </c>
      <c r="E16" s="1804">
        <f>表13!E21</f>
        <v>25</v>
      </c>
      <c r="F16" s="1800">
        <f>表13!R21</f>
        <v>16</v>
      </c>
      <c r="G16" s="1777">
        <v>72</v>
      </c>
      <c r="H16" s="1787">
        <v>0</v>
      </c>
      <c r="I16" s="1783">
        <f>G16+H16</f>
        <v>72</v>
      </c>
      <c r="J16" s="691">
        <v>47</v>
      </c>
      <c r="K16" s="691">
        <v>0</v>
      </c>
      <c r="L16" s="691">
        <f>J16+K16</f>
        <v>47</v>
      </c>
      <c r="M16" s="696">
        <v>46</v>
      </c>
      <c r="N16" s="691">
        <v>0</v>
      </c>
      <c r="O16" s="696">
        <f>M16+N16</f>
        <v>46</v>
      </c>
      <c r="P16" s="1426">
        <v>35</v>
      </c>
      <c r="Q16" s="697">
        <v>0</v>
      </c>
      <c r="R16" s="699">
        <f t="shared" ref="R16" si="5">P16+Q16</f>
        <v>35</v>
      </c>
      <c r="S16" s="1777">
        <v>12</v>
      </c>
      <c r="T16" s="1783">
        <v>0</v>
      </c>
      <c r="U16" s="1783">
        <f>S16+T16</f>
        <v>12</v>
      </c>
      <c r="V16" s="696">
        <v>12</v>
      </c>
      <c r="W16" s="696">
        <v>0</v>
      </c>
      <c r="X16" s="696">
        <f>V16+W16</f>
        <v>12</v>
      </c>
      <c r="Y16" s="691">
        <v>1</v>
      </c>
      <c r="Z16" s="691">
        <v>0</v>
      </c>
      <c r="AA16" s="691">
        <f>Y16+Z16</f>
        <v>1</v>
      </c>
      <c r="AB16" s="1422">
        <v>1</v>
      </c>
      <c r="AC16" s="691">
        <v>0</v>
      </c>
      <c r="AD16" s="692">
        <f t="shared" ref="AD16" si="6">AB16+AC16</f>
        <v>1</v>
      </c>
      <c r="AE16" s="19"/>
    </row>
    <row r="17" spans="3:31" ht="23.1" customHeight="1" x14ac:dyDescent="0.3">
      <c r="C17" s="1796"/>
      <c r="D17" s="1773"/>
      <c r="E17" s="1803"/>
      <c r="F17" s="1801"/>
      <c r="G17" s="1776"/>
      <c r="H17" s="1788"/>
      <c r="I17" s="1788"/>
      <c r="J17" s="700">
        <f>J16/G16</f>
        <v>0.65277777777777779</v>
      </c>
      <c r="K17" s="701" t="str">
        <f>IFERROR(K16/H16,"-")</f>
        <v>-</v>
      </c>
      <c r="L17" s="700">
        <f>L16/I16</f>
        <v>0.65277777777777779</v>
      </c>
      <c r="M17" s="700">
        <f>M16/G16</f>
        <v>0.63888888888888884</v>
      </c>
      <c r="N17" s="701" t="str">
        <f>IFERROR(N16/H16,"-")</f>
        <v>-</v>
      </c>
      <c r="O17" s="700">
        <f>O16/I16</f>
        <v>0.63888888888888884</v>
      </c>
      <c r="P17" s="1425">
        <f>P16/G16</f>
        <v>0.4861111111111111</v>
      </c>
      <c r="Q17" s="701" t="str">
        <f t="shared" ref="Q17" si="7">IFERROR(Q16/H16,"-")</f>
        <v>-</v>
      </c>
      <c r="R17" s="702">
        <f t="shared" ref="R17" si="8">R16/I16</f>
        <v>0.4861111111111111</v>
      </c>
      <c r="S17" s="1776"/>
      <c r="T17" s="1788"/>
      <c r="U17" s="1788"/>
      <c r="V17" s="700">
        <f>IFERROR(V16/S16,"-")</f>
        <v>1</v>
      </c>
      <c r="W17" s="701" t="str">
        <f>IFERROR(W16/T16,"-")</f>
        <v>-</v>
      </c>
      <c r="X17" s="700">
        <f>IFERROR(X16/U16,"-")</f>
        <v>1</v>
      </c>
      <c r="Y17" s="700">
        <f>IFERROR(Y16/S16,"-")</f>
        <v>8.3333333333333329E-2</v>
      </c>
      <c r="Z17" s="701" t="str">
        <f>IFERROR(Z16/T16,"-")</f>
        <v>-</v>
      </c>
      <c r="AA17" s="700">
        <f>IFERROR(AA16/U16,"-")</f>
        <v>8.3333333333333329E-2</v>
      </c>
      <c r="AB17" s="1425">
        <f t="shared" ref="AB17" si="9">IFERROR(AB16/S16,"-")</f>
        <v>8.3333333333333329E-2</v>
      </c>
      <c r="AC17" s="701" t="str">
        <f t="shared" ref="AC17" si="10">IFERROR(AC16/T16,"-")</f>
        <v>-</v>
      </c>
      <c r="AD17" s="702">
        <f t="shared" ref="AD17" si="11">IFERROR(AD16/U16,"-")</f>
        <v>8.3333333333333329E-2</v>
      </c>
      <c r="AE17" s="19"/>
    </row>
    <row r="18" spans="3:31" ht="23.1" customHeight="1" x14ac:dyDescent="0.3">
      <c r="C18" s="1796"/>
      <c r="D18" s="1774" t="s">
        <v>278</v>
      </c>
      <c r="E18" s="1804">
        <f>表13!E24</f>
        <v>75</v>
      </c>
      <c r="F18" s="1800">
        <f>表13!R24</f>
        <v>54</v>
      </c>
      <c r="G18" s="1777">
        <v>28</v>
      </c>
      <c r="H18" s="1783">
        <v>0</v>
      </c>
      <c r="I18" s="1783">
        <f>G18+H18</f>
        <v>28</v>
      </c>
      <c r="J18" s="691">
        <v>8</v>
      </c>
      <c r="K18" s="691">
        <v>0</v>
      </c>
      <c r="L18" s="691">
        <f>J18+K18</f>
        <v>8</v>
      </c>
      <c r="M18" s="696">
        <v>2</v>
      </c>
      <c r="N18" s="691">
        <v>0</v>
      </c>
      <c r="O18" s="696">
        <f>M18+N18</f>
        <v>2</v>
      </c>
      <c r="P18" s="1426">
        <v>1</v>
      </c>
      <c r="Q18" s="697">
        <v>0</v>
      </c>
      <c r="R18" s="699">
        <f t="shared" ref="R18" si="12">P18+Q18</f>
        <v>1</v>
      </c>
      <c r="S18" s="1777">
        <v>19</v>
      </c>
      <c r="T18" s="1783">
        <v>4</v>
      </c>
      <c r="U18" s="1783">
        <f>S18+T18</f>
        <v>23</v>
      </c>
      <c r="V18" s="696">
        <v>16</v>
      </c>
      <c r="W18" s="696">
        <v>4</v>
      </c>
      <c r="X18" s="696">
        <f>V18+W18</f>
        <v>20</v>
      </c>
      <c r="Y18" s="691">
        <v>8</v>
      </c>
      <c r="Z18" s="691">
        <v>3</v>
      </c>
      <c r="AA18" s="691">
        <f>Y18+Z18</f>
        <v>11</v>
      </c>
      <c r="AB18" s="1422">
        <v>7</v>
      </c>
      <c r="AC18" s="691">
        <v>3</v>
      </c>
      <c r="AD18" s="692">
        <f t="shared" ref="AD18" si="13">AB18+AC18</f>
        <v>10</v>
      </c>
      <c r="AE18" s="19"/>
    </row>
    <row r="19" spans="3:31" ht="23.1" customHeight="1" x14ac:dyDescent="0.3">
      <c r="C19" s="1796"/>
      <c r="D19" s="1773"/>
      <c r="E19" s="1803"/>
      <c r="F19" s="1801"/>
      <c r="G19" s="1776"/>
      <c r="H19" s="1788"/>
      <c r="I19" s="1788"/>
      <c r="J19" s="700">
        <f>J18/G18</f>
        <v>0.2857142857142857</v>
      </c>
      <c r="K19" s="701" t="str">
        <f>IFERROR(K18/H18,"-")</f>
        <v>-</v>
      </c>
      <c r="L19" s="700">
        <f>L18/I18</f>
        <v>0.2857142857142857</v>
      </c>
      <c r="M19" s="700">
        <f>M18/G18</f>
        <v>7.1428571428571425E-2</v>
      </c>
      <c r="N19" s="701" t="str">
        <f>IFERROR(N18/H18,"-")</f>
        <v>-</v>
      </c>
      <c r="O19" s="700">
        <f>O18/I18</f>
        <v>7.1428571428571425E-2</v>
      </c>
      <c r="P19" s="1425">
        <f>P18/G18</f>
        <v>3.5714285714285712E-2</v>
      </c>
      <c r="Q19" s="701" t="str">
        <f t="shared" ref="Q19" si="14">IFERROR(Q18/H18,"-")</f>
        <v>-</v>
      </c>
      <c r="R19" s="702">
        <f t="shared" ref="R19" si="15">R18/I18</f>
        <v>3.5714285714285712E-2</v>
      </c>
      <c r="S19" s="1776"/>
      <c r="T19" s="1788"/>
      <c r="U19" s="1788"/>
      <c r="V19" s="700">
        <f>IFERROR(V18/S18,"-")</f>
        <v>0.84210526315789469</v>
      </c>
      <c r="W19" s="700">
        <f>IFERROR(W18/T18,"-")</f>
        <v>1</v>
      </c>
      <c r="X19" s="700">
        <f>IFERROR(X18/U18,"-")</f>
        <v>0.86956521739130432</v>
      </c>
      <c r="Y19" s="700">
        <f>IFERROR(Y18/S18,"-")</f>
        <v>0.42105263157894735</v>
      </c>
      <c r="Z19" s="700">
        <f>IFERROR(Z18/T18,"-")</f>
        <v>0.75</v>
      </c>
      <c r="AA19" s="700">
        <f>IFERROR(AA18/U18,"-")</f>
        <v>0.47826086956521741</v>
      </c>
      <c r="AB19" s="1425">
        <f t="shared" ref="AB19" si="16">IFERROR(AB18/S18,"-")</f>
        <v>0.36842105263157893</v>
      </c>
      <c r="AC19" s="700">
        <f>IFERROR(AC18/T18,"-")</f>
        <v>0.75</v>
      </c>
      <c r="AD19" s="702">
        <f t="shared" ref="AD19" si="17">IFERROR(AD18/U18,"-")</f>
        <v>0.43478260869565216</v>
      </c>
      <c r="AE19" s="19"/>
    </row>
    <row r="20" spans="3:31" ht="23.1" customHeight="1" x14ac:dyDescent="0.3">
      <c r="C20" s="1796"/>
      <c r="D20" s="1774" t="s">
        <v>279</v>
      </c>
      <c r="E20" s="1804">
        <f>表13!E27</f>
        <v>8</v>
      </c>
      <c r="F20" s="1800">
        <f>表13!R27</f>
        <v>4</v>
      </c>
      <c r="G20" s="1777">
        <v>22</v>
      </c>
      <c r="H20" s="1787">
        <v>0</v>
      </c>
      <c r="I20" s="1783">
        <f>G20+H20</f>
        <v>22</v>
      </c>
      <c r="J20" s="691">
        <v>20</v>
      </c>
      <c r="K20" s="691">
        <v>0</v>
      </c>
      <c r="L20" s="691">
        <f>J20+K20</f>
        <v>20</v>
      </c>
      <c r="M20" s="696">
        <v>2</v>
      </c>
      <c r="N20" s="691">
        <v>0</v>
      </c>
      <c r="O20" s="696">
        <f>M20+N20</f>
        <v>2</v>
      </c>
      <c r="P20" s="1426">
        <v>0</v>
      </c>
      <c r="Q20" s="697">
        <v>0</v>
      </c>
      <c r="R20" s="699">
        <f t="shared" ref="R20" si="18">P20+Q20</f>
        <v>0</v>
      </c>
      <c r="S20" s="1777">
        <v>33</v>
      </c>
      <c r="T20" s="1783">
        <v>6</v>
      </c>
      <c r="U20" s="1783">
        <f>S20+T20</f>
        <v>39</v>
      </c>
      <c r="V20" s="696">
        <v>33</v>
      </c>
      <c r="W20" s="696">
        <v>6</v>
      </c>
      <c r="X20" s="696">
        <f>V20+W20</f>
        <v>39</v>
      </c>
      <c r="Y20" s="691">
        <v>6</v>
      </c>
      <c r="Z20" s="691">
        <v>0</v>
      </c>
      <c r="AA20" s="691">
        <f>Y20+Z20</f>
        <v>6</v>
      </c>
      <c r="AB20" s="1422">
        <v>6</v>
      </c>
      <c r="AC20" s="691">
        <v>0</v>
      </c>
      <c r="AD20" s="692">
        <f t="shared" ref="AD20" si="19">AB20+AC20</f>
        <v>6</v>
      </c>
      <c r="AE20" s="19"/>
    </row>
    <row r="21" spans="3:31" ht="23.1" customHeight="1" x14ac:dyDescent="0.3">
      <c r="C21" s="1796"/>
      <c r="D21" s="1773"/>
      <c r="E21" s="1803"/>
      <c r="F21" s="1801"/>
      <c r="G21" s="1776"/>
      <c r="H21" s="1788"/>
      <c r="I21" s="1788"/>
      <c r="J21" s="700">
        <f>J20/G20</f>
        <v>0.90909090909090906</v>
      </c>
      <c r="K21" s="701" t="str">
        <f>IFERROR(K20/H20,"-")</f>
        <v>-</v>
      </c>
      <c r="L21" s="700">
        <f>L20/I20</f>
        <v>0.90909090909090906</v>
      </c>
      <c r="M21" s="700">
        <f>M20/G20</f>
        <v>9.0909090909090912E-2</v>
      </c>
      <c r="N21" s="701" t="str">
        <f>IFERROR(N20/H20,"-")</f>
        <v>-</v>
      </c>
      <c r="O21" s="700">
        <f>O20/I20</f>
        <v>9.0909090909090912E-2</v>
      </c>
      <c r="P21" s="1425">
        <f>P20/G20</f>
        <v>0</v>
      </c>
      <c r="Q21" s="701" t="str">
        <f t="shared" ref="Q21" si="20">IFERROR(Q20/H20,"-")</f>
        <v>-</v>
      </c>
      <c r="R21" s="702">
        <f t="shared" ref="R21" si="21">R20/I20</f>
        <v>0</v>
      </c>
      <c r="S21" s="1776"/>
      <c r="T21" s="1788"/>
      <c r="U21" s="1788"/>
      <c r="V21" s="700">
        <f>IFERROR(V20/S20,"-")</f>
        <v>1</v>
      </c>
      <c r="W21" s="701">
        <f>IFERROR(W20/T20,"-")</f>
        <v>1</v>
      </c>
      <c r="X21" s="700">
        <f>IFERROR(X20/U20,"-")</f>
        <v>1</v>
      </c>
      <c r="Y21" s="700">
        <f>IFERROR(Y20/S20,"-")</f>
        <v>0.18181818181818182</v>
      </c>
      <c r="Z21" s="701">
        <f>IFERROR(Z20/T20,"-")</f>
        <v>0</v>
      </c>
      <c r="AA21" s="700">
        <f>IFERROR(AA20/U20,"-")</f>
        <v>0.15384615384615385</v>
      </c>
      <c r="AB21" s="1425">
        <f t="shared" ref="AB21" si="22">IFERROR(AB20/S20,"-")</f>
        <v>0.18181818181818182</v>
      </c>
      <c r="AC21" s="700">
        <f t="shared" ref="AC21" si="23">IFERROR(AC20/T20,"-")</f>
        <v>0</v>
      </c>
      <c r="AD21" s="702">
        <f t="shared" ref="AD21" si="24">IFERROR(AD20/U20,"-")</f>
        <v>0.15384615384615385</v>
      </c>
      <c r="AE21" s="19"/>
    </row>
    <row r="22" spans="3:31" ht="23.1" customHeight="1" x14ac:dyDescent="0.3">
      <c r="C22" s="1796"/>
      <c r="D22" s="1774" t="s">
        <v>280</v>
      </c>
      <c r="E22" s="1804">
        <f>表13!E30</f>
        <v>162</v>
      </c>
      <c r="F22" s="1800">
        <f>表13!R30</f>
        <v>145</v>
      </c>
      <c r="G22" s="1777">
        <v>110</v>
      </c>
      <c r="H22" s="1783">
        <v>23</v>
      </c>
      <c r="I22" s="1783">
        <f>G22+H22</f>
        <v>133</v>
      </c>
      <c r="J22" s="691">
        <v>22</v>
      </c>
      <c r="K22" s="691">
        <v>3</v>
      </c>
      <c r="L22" s="691">
        <f>J22+K22</f>
        <v>25</v>
      </c>
      <c r="M22" s="696">
        <v>36</v>
      </c>
      <c r="N22" s="691">
        <v>0</v>
      </c>
      <c r="O22" s="696">
        <f>M22+N22</f>
        <v>36</v>
      </c>
      <c r="P22" s="1426">
        <v>5</v>
      </c>
      <c r="Q22" s="697">
        <v>0</v>
      </c>
      <c r="R22" s="699">
        <f t="shared" ref="R22" si="25">P22+Q22</f>
        <v>5</v>
      </c>
      <c r="S22" s="1777">
        <v>320</v>
      </c>
      <c r="T22" s="1783">
        <v>49</v>
      </c>
      <c r="U22" s="1783">
        <f>S22+T22</f>
        <v>369</v>
      </c>
      <c r="V22" s="696">
        <v>316</v>
      </c>
      <c r="W22" s="696">
        <v>43</v>
      </c>
      <c r="X22" s="696">
        <f>V22+W22</f>
        <v>359</v>
      </c>
      <c r="Y22" s="691">
        <v>61</v>
      </c>
      <c r="Z22" s="696">
        <v>5</v>
      </c>
      <c r="AA22" s="691">
        <f>Y22+Z22</f>
        <v>66</v>
      </c>
      <c r="AB22" s="1422">
        <v>18</v>
      </c>
      <c r="AC22" s="691">
        <v>4</v>
      </c>
      <c r="AD22" s="692">
        <f t="shared" ref="AD22" si="26">AB22+AC22</f>
        <v>22</v>
      </c>
      <c r="AE22" s="19"/>
    </row>
    <row r="23" spans="3:31" ht="23.1" customHeight="1" thickBot="1" x14ac:dyDescent="0.35">
      <c r="C23" s="1797"/>
      <c r="D23" s="1773"/>
      <c r="E23" s="1803"/>
      <c r="F23" s="1801"/>
      <c r="G23" s="1776"/>
      <c r="H23" s="1784"/>
      <c r="I23" s="1788"/>
      <c r="J23" s="700">
        <f>J22/G22</f>
        <v>0.2</v>
      </c>
      <c r="K23" s="701">
        <f>IFERROR(K22/H22,"-")</f>
        <v>0.13043478260869565</v>
      </c>
      <c r="L23" s="693">
        <f>L22/I22</f>
        <v>0.18796992481203006</v>
      </c>
      <c r="M23" s="693">
        <f>M22/G22</f>
        <v>0.32727272727272727</v>
      </c>
      <c r="N23" s="701">
        <f>IFERROR(N22/H22,"-")</f>
        <v>0</v>
      </c>
      <c r="O23" s="700">
        <f>O22/I22</f>
        <v>0.27067669172932329</v>
      </c>
      <c r="P23" s="704">
        <f>P22/G22</f>
        <v>4.5454545454545456E-2</v>
      </c>
      <c r="Q23" s="694">
        <f t="shared" ref="Q23" si="27">IFERROR(Q22/H22,"-")</f>
        <v>0</v>
      </c>
      <c r="R23" s="1433">
        <f t="shared" ref="R23" si="28">R22/I22</f>
        <v>3.7593984962406013E-2</v>
      </c>
      <c r="S23" s="1776"/>
      <c r="T23" s="1788"/>
      <c r="U23" s="1788"/>
      <c r="V23" s="700">
        <f>IFERROR(V22/S22,"-")</f>
        <v>0.98750000000000004</v>
      </c>
      <c r="W23" s="700">
        <f>IFERROR(W22/T22,"-")</f>
        <v>0.87755102040816324</v>
      </c>
      <c r="X23" s="693">
        <f>IFERROR(X22/U22,"-")</f>
        <v>0.97289972899728994</v>
      </c>
      <c r="Y23" s="693">
        <f>IFERROR(Y22/S22,"-")</f>
        <v>0.19062499999999999</v>
      </c>
      <c r="Z23" s="700">
        <f>IFERROR(Z22/T22,"-")</f>
        <v>0.10204081632653061</v>
      </c>
      <c r="AA23" s="700">
        <f>IFERROR(AA22/U22,"-")</f>
        <v>0.17886178861788618</v>
      </c>
      <c r="AB23" s="704">
        <f t="shared" ref="AB23" si="29">IFERROR(AB22/S22,"-")</f>
        <v>5.6250000000000001E-2</v>
      </c>
      <c r="AC23" s="704">
        <f t="shared" ref="AC23" si="30">IFERROR(AC22/T22,"-")</f>
        <v>8.1632653061224483E-2</v>
      </c>
      <c r="AD23" s="1433">
        <f t="shared" ref="AD23" si="31">IFERROR(AD22/U22,"-")</f>
        <v>5.9620596205962058E-2</v>
      </c>
      <c r="AE23" s="19"/>
    </row>
    <row r="24" spans="3:31" ht="23.1" customHeight="1" thickTop="1" x14ac:dyDescent="0.3">
      <c r="C24" s="1795" t="s">
        <v>312</v>
      </c>
      <c r="D24" s="1794" t="s">
        <v>313</v>
      </c>
      <c r="E24" s="1812">
        <f>表13!E33</f>
        <v>92</v>
      </c>
      <c r="F24" s="1819">
        <f>表13!R33</f>
        <v>53</v>
      </c>
      <c r="G24" s="1805">
        <v>5</v>
      </c>
      <c r="H24" s="1787">
        <v>0</v>
      </c>
      <c r="I24" s="1806">
        <f>G24+H24</f>
        <v>5</v>
      </c>
      <c r="J24" s="698">
        <v>0</v>
      </c>
      <c r="K24" s="698">
        <v>0</v>
      </c>
      <c r="L24" s="698">
        <f>J24+K24</f>
        <v>0</v>
      </c>
      <c r="M24" s="698">
        <v>2</v>
      </c>
      <c r="N24" s="698">
        <v>0</v>
      </c>
      <c r="O24" s="698">
        <f>M24+N24</f>
        <v>2</v>
      </c>
      <c r="P24" s="1426">
        <v>0</v>
      </c>
      <c r="Q24" s="697">
        <v>0</v>
      </c>
      <c r="R24" s="699">
        <f t="shared" ref="R24" si="32">P24+Q24</f>
        <v>0</v>
      </c>
      <c r="S24" s="1805">
        <v>5</v>
      </c>
      <c r="T24" s="1806">
        <v>0</v>
      </c>
      <c r="U24" s="1806">
        <f>S24+T24</f>
        <v>5</v>
      </c>
      <c r="V24" s="698">
        <v>4</v>
      </c>
      <c r="W24" s="698">
        <v>0</v>
      </c>
      <c r="X24" s="698">
        <f>V24+W24</f>
        <v>4</v>
      </c>
      <c r="Y24" s="698">
        <v>2</v>
      </c>
      <c r="Z24" s="698">
        <v>0</v>
      </c>
      <c r="AA24" s="698">
        <f>Y24+Z24</f>
        <v>2</v>
      </c>
      <c r="AB24" s="1426">
        <v>2</v>
      </c>
      <c r="AC24" s="696">
        <v>0</v>
      </c>
      <c r="AD24" s="699">
        <f t="shared" ref="AD24" si="33">AB24+AC24</f>
        <v>2</v>
      </c>
      <c r="AE24" s="19"/>
    </row>
    <row r="25" spans="3:31" ht="23.1" customHeight="1" x14ac:dyDescent="0.3">
      <c r="C25" s="1796"/>
      <c r="D25" s="1773"/>
      <c r="E25" s="1803"/>
      <c r="F25" s="1801"/>
      <c r="G25" s="1776"/>
      <c r="H25" s="1788"/>
      <c r="I25" s="1788"/>
      <c r="J25" s="700">
        <f>J24/G24</f>
        <v>0</v>
      </c>
      <c r="K25" s="701" t="str">
        <f>IFERROR(K24/H24,"-")</f>
        <v>-</v>
      </c>
      <c r="L25" s="700">
        <f>L24/I24</f>
        <v>0</v>
      </c>
      <c r="M25" s="700">
        <f>M24/G24</f>
        <v>0.4</v>
      </c>
      <c r="N25" s="701" t="str">
        <f>IFERROR(N24/H24,"-")</f>
        <v>-</v>
      </c>
      <c r="O25" s="700">
        <f>O24/I24</f>
        <v>0.4</v>
      </c>
      <c r="P25" s="701">
        <f>IFERROR(P24/G24,"-")</f>
        <v>0</v>
      </c>
      <c r="Q25" s="701" t="str">
        <f t="shared" ref="Q25" si="34">IFERROR(Q24/H24,"-")</f>
        <v>-</v>
      </c>
      <c r="R25" s="702">
        <f t="shared" ref="R25" si="35">R24/I24</f>
        <v>0</v>
      </c>
      <c r="S25" s="1776"/>
      <c r="T25" s="1788"/>
      <c r="U25" s="1788"/>
      <c r="V25" s="701">
        <f>V24/S24</f>
        <v>0.8</v>
      </c>
      <c r="W25" s="700">
        <v>0</v>
      </c>
      <c r="X25" s="700">
        <f>X24/U24</f>
        <v>0.8</v>
      </c>
      <c r="Y25" s="701">
        <f>Y24/S24</f>
        <v>0.4</v>
      </c>
      <c r="Z25" s="700">
        <v>0</v>
      </c>
      <c r="AA25" s="700">
        <f>AA24/U24</f>
        <v>0.4</v>
      </c>
      <c r="AB25" s="1425">
        <f t="shared" ref="AB25" si="36">IFERROR(AB24/S24,"-")</f>
        <v>0.4</v>
      </c>
      <c r="AC25" s="701" t="str">
        <f t="shared" ref="AC25" si="37">IFERROR(AC24/T24,"-")</f>
        <v>-</v>
      </c>
      <c r="AD25" s="702">
        <f t="shared" ref="AD25" si="38">IFERROR(AD24/U24,"-")</f>
        <v>0.4</v>
      </c>
      <c r="AE25" s="19"/>
    </row>
    <row r="26" spans="3:31" ht="23.1" customHeight="1" x14ac:dyDescent="0.3">
      <c r="C26" s="1796"/>
      <c r="D26" s="1774" t="s">
        <v>314</v>
      </c>
      <c r="E26" s="1804">
        <f>表13!E36</f>
        <v>163</v>
      </c>
      <c r="F26" s="1800">
        <f>表13!R36</f>
        <v>119</v>
      </c>
      <c r="G26" s="1777">
        <v>20</v>
      </c>
      <c r="H26" s="1783">
        <v>0</v>
      </c>
      <c r="I26" s="1783">
        <f>G26+H26</f>
        <v>20</v>
      </c>
      <c r="J26" s="691">
        <v>9</v>
      </c>
      <c r="K26" s="691">
        <v>0</v>
      </c>
      <c r="L26" s="691">
        <f>J26+K26</f>
        <v>9</v>
      </c>
      <c r="M26" s="691">
        <v>6</v>
      </c>
      <c r="N26" s="691">
        <v>0</v>
      </c>
      <c r="O26" s="691">
        <f>M26+N26</f>
        <v>6</v>
      </c>
      <c r="P26" s="1422">
        <v>4</v>
      </c>
      <c r="Q26" s="697">
        <v>0</v>
      </c>
      <c r="R26" s="699">
        <f t="shared" ref="R26" si="39">P26+Q26</f>
        <v>4</v>
      </c>
      <c r="S26" s="1777">
        <v>13</v>
      </c>
      <c r="T26" s="1783">
        <v>6</v>
      </c>
      <c r="U26" s="1783">
        <f>S26+T26</f>
        <v>19</v>
      </c>
      <c r="V26" s="691">
        <v>12</v>
      </c>
      <c r="W26" s="691">
        <v>6</v>
      </c>
      <c r="X26" s="691">
        <f>V26+W26</f>
        <v>18</v>
      </c>
      <c r="Y26" s="691">
        <v>4</v>
      </c>
      <c r="Z26" s="691">
        <v>1</v>
      </c>
      <c r="AA26" s="691">
        <f>Y26+Z26</f>
        <v>5</v>
      </c>
      <c r="AB26" s="1422">
        <v>4</v>
      </c>
      <c r="AC26" s="691">
        <v>1</v>
      </c>
      <c r="AD26" s="692">
        <f t="shared" ref="AD26" si="40">AB26+AC26</f>
        <v>5</v>
      </c>
      <c r="AE26" s="19"/>
    </row>
    <row r="27" spans="3:31" ht="23.1" customHeight="1" x14ac:dyDescent="0.3">
      <c r="C27" s="1796"/>
      <c r="D27" s="1773"/>
      <c r="E27" s="1803"/>
      <c r="F27" s="1801"/>
      <c r="G27" s="1776"/>
      <c r="H27" s="1788"/>
      <c r="I27" s="1788"/>
      <c r="J27" s="700">
        <f>J26/G26</f>
        <v>0.45</v>
      </c>
      <c r="K27" s="701" t="str">
        <f>IFERROR(K26/H26,"-")</f>
        <v>-</v>
      </c>
      <c r="L27" s="700">
        <f>L26/I26</f>
        <v>0.45</v>
      </c>
      <c r="M27" s="700">
        <f>M26/G26</f>
        <v>0.3</v>
      </c>
      <c r="N27" s="701" t="str">
        <f>IFERROR(N26/H26,"-")</f>
        <v>-</v>
      </c>
      <c r="O27" s="1429">
        <f>O26/I26</f>
        <v>0.3</v>
      </c>
      <c r="P27" s="701">
        <f>IFERROR(P26/G26,"-")</f>
        <v>0.2</v>
      </c>
      <c r="Q27" s="701" t="str">
        <f t="shared" ref="Q27" si="41">IFERROR(Q26/H26,"-")</f>
        <v>-</v>
      </c>
      <c r="R27" s="702">
        <f t="shared" ref="R27" si="42">R26/I26</f>
        <v>0.2</v>
      </c>
      <c r="S27" s="1776"/>
      <c r="T27" s="1788"/>
      <c r="U27" s="1788"/>
      <c r="V27" s="700">
        <f>V26/S26</f>
        <v>0.92307692307692313</v>
      </c>
      <c r="W27" s="700">
        <f>W26/T26</f>
        <v>1</v>
      </c>
      <c r="X27" s="700">
        <f>X26/U26</f>
        <v>0.94736842105263153</v>
      </c>
      <c r="Y27" s="700">
        <f>Y26/S26</f>
        <v>0.30769230769230771</v>
      </c>
      <c r="Z27" s="700">
        <f>Z26/T26</f>
        <v>0.16666666666666666</v>
      </c>
      <c r="AA27" s="700">
        <f>AA26/U26</f>
        <v>0.26315789473684209</v>
      </c>
      <c r="AB27" s="1425">
        <f t="shared" ref="AB27" si="43">IFERROR(AB26/S26,"-")</f>
        <v>0.30769230769230771</v>
      </c>
      <c r="AC27" s="700">
        <f t="shared" ref="AC27" si="44">IFERROR(AC26/T26,"-")</f>
        <v>0.16666666666666666</v>
      </c>
      <c r="AD27" s="702">
        <f t="shared" ref="AD27" si="45">IFERROR(AD26/U26,"-")</f>
        <v>0.26315789473684209</v>
      </c>
      <c r="AE27" s="19"/>
    </row>
    <row r="28" spans="3:31" ht="23.1" customHeight="1" x14ac:dyDescent="0.3">
      <c r="C28" s="1796"/>
      <c r="D28" s="1774" t="s">
        <v>315</v>
      </c>
      <c r="E28" s="1804">
        <f>表13!E39</f>
        <v>48</v>
      </c>
      <c r="F28" s="1800">
        <f>表13!R39</f>
        <v>42</v>
      </c>
      <c r="G28" s="1777">
        <v>15</v>
      </c>
      <c r="H28" s="1787">
        <v>0</v>
      </c>
      <c r="I28" s="1783">
        <f>G28+H28</f>
        <v>15</v>
      </c>
      <c r="J28" s="691">
        <v>1</v>
      </c>
      <c r="K28" s="691">
        <v>0</v>
      </c>
      <c r="L28" s="691">
        <f>J28+K28</f>
        <v>1</v>
      </c>
      <c r="M28" s="691">
        <v>0</v>
      </c>
      <c r="N28" s="691">
        <v>0</v>
      </c>
      <c r="O28" s="691">
        <f>M28+N28</f>
        <v>0</v>
      </c>
      <c r="P28" s="1422">
        <v>0</v>
      </c>
      <c r="Q28" s="697">
        <v>0</v>
      </c>
      <c r="R28" s="699">
        <f t="shared" ref="R28" si="46">P28+Q28</f>
        <v>0</v>
      </c>
      <c r="S28" s="1777">
        <v>18</v>
      </c>
      <c r="T28" s="1783">
        <v>10</v>
      </c>
      <c r="U28" s="1783">
        <f>S28+T28</f>
        <v>28</v>
      </c>
      <c r="V28" s="691">
        <v>17</v>
      </c>
      <c r="W28" s="691">
        <v>8</v>
      </c>
      <c r="X28" s="691">
        <f>V28+W28</f>
        <v>25</v>
      </c>
      <c r="Y28" s="691">
        <v>5</v>
      </c>
      <c r="Z28" s="691">
        <v>2</v>
      </c>
      <c r="AA28" s="691">
        <f>Y28+Z28</f>
        <v>7</v>
      </c>
      <c r="AB28" s="1422">
        <v>4</v>
      </c>
      <c r="AC28" s="691">
        <v>1</v>
      </c>
      <c r="AD28" s="692">
        <f t="shared" ref="AD28" si="47">AB28+AC28</f>
        <v>5</v>
      </c>
      <c r="AE28" s="19"/>
    </row>
    <row r="29" spans="3:31" ht="23.1" customHeight="1" x14ac:dyDescent="0.3">
      <c r="C29" s="1796"/>
      <c r="D29" s="1773"/>
      <c r="E29" s="1803"/>
      <c r="F29" s="1801"/>
      <c r="G29" s="1776"/>
      <c r="H29" s="1788"/>
      <c r="I29" s="1788"/>
      <c r="J29" s="700">
        <f>J28/G28</f>
        <v>6.6666666666666666E-2</v>
      </c>
      <c r="K29" s="701" t="str">
        <f>IFERROR(K28/H28,"-")</f>
        <v>-</v>
      </c>
      <c r="L29" s="700">
        <f>L28/I28</f>
        <v>6.6666666666666666E-2</v>
      </c>
      <c r="M29" s="700">
        <f>M28/G28</f>
        <v>0</v>
      </c>
      <c r="N29" s="701" t="str">
        <f>IFERROR(N28/H28,"-")</f>
        <v>-</v>
      </c>
      <c r="O29" s="700">
        <f>O28/I28</f>
        <v>0</v>
      </c>
      <c r="P29" s="701">
        <f>IFERROR(P28/G28,"-")</f>
        <v>0</v>
      </c>
      <c r="Q29" s="701" t="str">
        <f t="shared" ref="Q29" si="48">IFERROR(Q28/H28,"-")</f>
        <v>-</v>
      </c>
      <c r="R29" s="702">
        <f t="shared" ref="R29" si="49">R28/I28</f>
        <v>0</v>
      </c>
      <c r="S29" s="1776"/>
      <c r="T29" s="1788"/>
      <c r="U29" s="1788"/>
      <c r="V29" s="700">
        <f>V28/S28</f>
        <v>0.94444444444444442</v>
      </c>
      <c r="W29" s="700">
        <f>W28/T28</f>
        <v>0.8</v>
      </c>
      <c r="X29" s="700">
        <f>X28/U28</f>
        <v>0.8928571428571429</v>
      </c>
      <c r="Y29" s="700">
        <f>Y28/S28</f>
        <v>0.27777777777777779</v>
      </c>
      <c r="Z29" s="700">
        <f>Z28/T28</f>
        <v>0.2</v>
      </c>
      <c r="AA29" s="700">
        <f>AA28/U28</f>
        <v>0.25</v>
      </c>
      <c r="AB29" s="1425">
        <f t="shared" ref="AB29" si="50">IFERROR(AB28/S28,"-")</f>
        <v>0.22222222222222221</v>
      </c>
      <c r="AC29" s="700">
        <f t="shared" ref="AC29" si="51">IFERROR(AC28/T28,"-")</f>
        <v>0.1</v>
      </c>
      <c r="AD29" s="702">
        <f t="shared" ref="AD29" si="52">IFERROR(AD28/U28,"-")</f>
        <v>0.17857142857142858</v>
      </c>
      <c r="AE29" s="19"/>
    </row>
    <row r="30" spans="3:31" ht="23.1" customHeight="1" x14ac:dyDescent="0.3">
      <c r="C30" s="1796"/>
      <c r="D30" s="1774" t="s">
        <v>316</v>
      </c>
      <c r="E30" s="1804">
        <f>表13!E42</f>
        <v>38</v>
      </c>
      <c r="F30" s="1800">
        <f>表13!R42</f>
        <v>36</v>
      </c>
      <c r="G30" s="1777">
        <v>7</v>
      </c>
      <c r="H30" s="1783">
        <v>0</v>
      </c>
      <c r="I30" s="1783">
        <f>G30+H30</f>
        <v>7</v>
      </c>
      <c r="J30" s="703">
        <v>1</v>
      </c>
      <c r="K30" s="691">
        <v>0</v>
      </c>
      <c r="L30" s="703">
        <f>J30+K30</f>
        <v>1</v>
      </c>
      <c r="M30" s="691">
        <v>2</v>
      </c>
      <c r="N30" s="691">
        <v>0</v>
      </c>
      <c r="O30" s="691">
        <f>M30+N30</f>
        <v>2</v>
      </c>
      <c r="P30" s="1422">
        <v>0</v>
      </c>
      <c r="Q30" s="697">
        <v>0</v>
      </c>
      <c r="R30" s="699">
        <f t="shared" ref="R30" si="53">P30+Q30</f>
        <v>0</v>
      </c>
      <c r="S30" s="1777">
        <v>37</v>
      </c>
      <c r="T30" s="1783">
        <v>5</v>
      </c>
      <c r="U30" s="1783">
        <f>S30+T30</f>
        <v>42</v>
      </c>
      <c r="V30" s="691">
        <v>31</v>
      </c>
      <c r="W30" s="691">
        <v>3</v>
      </c>
      <c r="X30" s="691">
        <f>V30+W30</f>
        <v>34</v>
      </c>
      <c r="Y30" s="691">
        <v>12</v>
      </c>
      <c r="Z30" s="691">
        <v>3</v>
      </c>
      <c r="AA30" s="691">
        <f>Y30+Z30</f>
        <v>15</v>
      </c>
      <c r="AB30" s="1422">
        <v>9</v>
      </c>
      <c r="AC30" s="691">
        <v>2</v>
      </c>
      <c r="AD30" s="692">
        <f t="shared" ref="AD30" si="54">AB30+AC30</f>
        <v>11</v>
      </c>
      <c r="AE30" s="19"/>
    </row>
    <row r="31" spans="3:31" ht="23.1" customHeight="1" x14ac:dyDescent="0.3">
      <c r="C31" s="1796"/>
      <c r="D31" s="1773"/>
      <c r="E31" s="1803"/>
      <c r="F31" s="1801"/>
      <c r="G31" s="1776"/>
      <c r="H31" s="1788"/>
      <c r="I31" s="1788"/>
      <c r="J31" s="700">
        <f>J30/G30</f>
        <v>0.14285714285714285</v>
      </c>
      <c r="K31" s="701" t="str">
        <f>IFERROR(K30/H30,"-")</f>
        <v>-</v>
      </c>
      <c r="L31" s="700">
        <f>L30/I30</f>
        <v>0.14285714285714285</v>
      </c>
      <c r="M31" s="700">
        <f>M30/G30</f>
        <v>0.2857142857142857</v>
      </c>
      <c r="N31" s="701" t="str">
        <f>IFERROR(N30/H30,"-")</f>
        <v>-</v>
      </c>
      <c r="O31" s="700">
        <f>O30/I30</f>
        <v>0.2857142857142857</v>
      </c>
      <c r="P31" s="701">
        <f>IFERROR(P30/G30,"-")</f>
        <v>0</v>
      </c>
      <c r="Q31" s="701" t="str">
        <f t="shared" ref="Q31" si="55">IFERROR(Q30/H30,"-")</f>
        <v>-</v>
      </c>
      <c r="R31" s="702">
        <f t="shared" ref="R31" si="56">R30/I30</f>
        <v>0</v>
      </c>
      <c r="S31" s="1776"/>
      <c r="T31" s="1788"/>
      <c r="U31" s="1788"/>
      <c r="V31" s="700">
        <f>V30/S30</f>
        <v>0.83783783783783783</v>
      </c>
      <c r="W31" s="700">
        <f>W30/T30</f>
        <v>0.6</v>
      </c>
      <c r="X31" s="700">
        <f>X30/U30</f>
        <v>0.80952380952380953</v>
      </c>
      <c r="Y31" s="700">
        <f>Y30/S30</f>
        <v>0.32432432432432434</v>
      </c>
      <c r="Z31" s="700">
        <f>Z30/T30</f>
        <v>0.6</v>
      </c>
      <c r="AA31" s="700">
        <f>AA30/U30</f>
        <v>0.35714285714285715</v>
      </c>
      <c r="AB31" s="1425">
        <f t="shared" ref="AB31" si="57">IFERROR(AB30/S30,"-")</f>
        <v>0.24324324324324326</v>
      </c>
      <c r="AC31" s="700">
        <f t="shared" ref="AC31" si="58">IFERROR(AC30/T30,"-")</f>
        <v>0.4</v>
      </c>
      <c r="AD31" s="702">
        <f t="shared" ref="AD31" si="59">IFERROR(AD30/U30,"-")</f>
        <v>0.26190476190476192</v>
      </c>
      <c r="AE31" s="19"/>
    </row>
    <row r="32" spans="3:31" ht="23.1" customHeight="1" x14ac:dyDescent="0.3">
      <c r="C32" s="1796"/>
      <c r="D32" s="1774" t="s">
        <v>317</v>
      </c>
      <c r="E32" s="1804">
        <f>表13!E45</f>
        <v>33</v>
      </c>
      <c r="F32" s="1800">
        <f>表13!R45</f>
        <v>26</v>
      </c>
      <c r="G32" s="1777">
        <v>55</v>
      </c>
      <c r="H32" s="1787">
        <v>1</v>
      </c>
      <c r="I32" s="1783">
        <f>G32+H32</f>
        <v>56</v>
      </c>
      <c r="J32" s="703">
        <v>14</v>
      </c>
      <c r="K32" s="691">
        <v>0</v>
      </c>
      <c r="L32" s="703">
        <f>J32+K32</f>
        <v>14</v>
      </c>
      <c r="M32" s="691">
        <v>17</v>
      </c>
      <c r="N32" s="703">
        <v>0</v>
      </c>
      <c r="O32" s="691">
        <f>M32+N32</f>
        <v>17</v>
      </c>
      <c r="P32" s="1422">
        <v>7</v>
      </c>
      <c r="Q32" s="697">
        <v>0</v>
      </c>
      <c r="R32" s="699">
        <f t="shared" ref="R32" si="60">P32+Q32</f>
        <v>7</v>
      </c>
      <c r="S32" s="1777">
        <v>52</v>
      </c>
      <c r="T32" s="1783">
        <v>7</v>
      </c>
      <c r="U32" s="1783">
        <f>S32+T32</f>
        <v>59</v>
      </c>
      <c r="V32" s="691">
        <v>51</v>
      </c>
      <c r="W32" s="691">
        <v>7</v>
      </c>
      <c r="X32" s="691">
        <f>V32+W32</f>
        <v>58</v>
      </c>
      <c r="Y32" s="691">
        <v>12</v>
      </c>
      <c r="Z32" s="691">
        <v>3</v>
      </c>
      <c r="AA32" s="691">
        <f>Y32+Z32</f>
        <v>15</v>
      </c>
      <c r="AB32" s="1422">
        <v>11</v>
      </c>
      <c r="AC32" s="691">
        <v>3</v>
      </c>
      <c r="AD32" s="692">
        <f t="shared" ref="AD32" si="61">AB32+AC32</f>
        <v>14</v>
      </c>
      <c r="AE32" s="19"/>
    </row>
    <row r="33" spans="3:31" ht="23.1" customHeight="1" x14ac:dyDescent="0.3">
      <c r="C33" s="1796"/>
      <c r="D33" s="1773"/>
      <c r="E33" s="1803"/>
      <c r="F33" s="1801"/>
      <c r="G33" s="1776"/>
      <c r="H33" s="1788"/>
      <c r="I33" s="1788"/>
      <c r="J33" s="700">
        <f>J32/G32</f>
        <v>0.25454545454545452</v>
      </c>
      <c r="K33" s="701" t="s">
        <v>427</v>
      </c>
      <c r="L33" s="700">
        <f>L32/I32</f>
        <v>0.25</v>
      </c>
      <c r="M33" s="700">
        <f>M32/G32</f>
        <v>0.30909090909090908</v>
      </c>
      <c r="N33" s="701">
        <f>IFERROR(N32/H32,"-")</f>
        <v>0</v>
      </c>
      <c r="O33" s="700">
        <f>O32/I32</f>
        <v>0.30357142857142855</v>
      </c>
      <c r="P33" s="701">
        <f>IFERROR(P32/G32,"-")</f>
        <v>0.12727272727272726</v>
      </c>
      <c r="Q33" s="701">
        <f t="shared" ref="Q33" si="62">IFERROR(Q32/H32,"-")</f>
        <v>0</v>
      </c>
      <c r="R33" s="702">
        <f t="shared" ref="R33" si="63">R32/I32</f>
        <v>0.125</v>
      </c>
      <c r="S33" s="1776"/>
      <c r="T33" s="1788"/>
      <c r="U33" s="1788"/>
      <c r="V33" s="700">
        <f>V32/S32</f>
        <v>0.98076923076923073</v>
      </c>
      <c r="W33" s="700">
        <f>W32/T32</f>
        <v>1</v>
      </c>
      <c r="X33" s="700">
        <f>X32/U32</f>
        <v>0.98305084745762716</v>
      </c>
      <c r="Y33" s="700">
        <f>Y32/S32</f>
        <v>0.23076923076923078</v>
      </c>
      <c r="Z33" s="700">
        <f>Z32/T32</f>
        <v>0.42857142857142855</v>
      </c>
      <c r="AA33" s="700">
        <f>AA32/U32</f>
        <v>0.25423728813559321</v>
      </c>
      <c r="AB33" s="1425">
        <f t="shared" ref="AB33" si="64">IFERROR(AB32/S32,"-")</f>
        <v>0.21153846153846154</v>
      </c>
      <c r="AC33" s="700">
        <f t="shared" ref="AC33" si="65">IFERROR(AC32/T32,"-")</f>
        <v>0.42857142857142855</v>
      </c>
      <c r="AD33" s="702">
        <f t="shared" ref="AD33" si="66">IFERROR(AD32/U32,"-")</f>
        <v>0.23728813559322035</v>
      </c>
      <c r="AE33" s="19"/>
    </row>
    <row r="34" spans="3:31" ht="23.1" customHeight="1" x14ac:dyDescent="0.3">
      <c r="C34" s="1796"/>
      <c r="D34" s="1774" t="s">
        <v>318</v>
      </c>
      <c r="E34" s="1804">
        <f>表13!E48</f>
        <v>30</v>
      </c>
      <c r="F34" s="1800">
        <f>表13!R48</f>
        <v>27</v>
      </c>
      <c r="G34" s="1777">
        <v>585</v>
      </c>
      <c r="H34" s="1783">
        <v>52</v>
      </c>
      <c r="I34" s="1783">
        <f>G34+H34</f>
        <v>637</v>
      </c>
      <c r="J34" s="691">
        <v>174</v>
      </c>
      <c r="K34" s="703">
        <v>33</v>
      </c>
      <c r="L34" s="691">
        <f>J34+K34</f>
        <v>207</v>
      </c>
      <c r="M34" s="691">
        <v>406</v>
      </c>
      <c r="N34" s="703">
        <v>0</v>
      </c>
      <c r="O34" s="691">
        <f>M34+N34</f>
        <v>406</v>
      </c>
      <c r="P34" s="1422">
        <v>107</v>
      </c>
      <c r="Q34" s="697">
        <v>0</v>
      </c>
      <c r="R34" s="699">
        <f t="shared" ref="R34" si="67">P34+Q34</f>
        <v>107</v>
      </c>
      <c r="S34" s="1777">
        <v>364</v>
      </c>
      <c r="T34" s="1783">
        <v>66</v>
      </c>
      <c r="U34" s="1783">
        <f>S34+T34</f>
        <v>430</v>
      </c>
      <c r="V34" s="691">
        <v>362</v>
      </c>
      <c r="W34" s="691">
        <v>63</v>
      </c>
      <c r="X34" s="691">
        <f>V34+W34</f>
        <v>425</v>
      </c>
      <c r="Y34" s="691">
        <v>85</v>
      </c>
      <c r="Z34" s="691">
        <v>1</v>
      </c>
      <c r="AA34" s="691">
        <f>Y34+Z34</f>
        <v>86</v>
      </c>
      <c r="AB34" s="1422">
        <v>45</v>
      </c>
      <c r="AC34" s="691">
        <v>1</v>
      </c>
      <c r="AD34" s="692">
        <f t="shared" ref="AD34" si="68">AB34+AC34</f>
        <v>46</v>
      </c>
      <c r="AE34" s="19"/>
    </row>
    <row r="35" spans="3:31" ht="23.1" customHeight="1" thickBot="1" x14ac:dyDescent="0.35">
      <c r="C35" s="1796"/>
      <c r="D35" s="1799"/>
      <c r="E35" s="1813"/>
      <c r="F35" s="1820"/>
      <c r="G35" s="1779"/>
      <c r="H35" s="1784"/>
      <c r="I35" s="1784"/>
      <c r="J35" s="693">
        <f>J34/G34</f>
        <v>0.29743589743589743</v>
      </c>
      <c r="K35" s="694">
        <f>IFERROR(K34/H34,"-")</f>
        <v>0.63461538461538458</v>
      </c>
      <c r="L35" s="693">
        <f>L34/I34</f>
        <v>0.32496075353218212</v>
      </c>
      <c r="M35" s="704">
        <f>M34/G34</f>
        <v>0.69401709401709399</v>
      </c>
      <c r="N35" s="694">
        <f>IFERROR(N34/H34,"-")</f>
        <v>0</v>
      </c>
      <c r="O35" s="704">
        <f>O34/I34</f>
        <v>0.63736263736263732</v>
      </c>
      <c r="P35" s="701">
        <f>IFERROR(P34/G34,"-")</f>
        <v>0.18290598290598289</v>
      </c>
      <c r="Q35" s="701">
        <f t="shared" ref="Q35" si="69">IFERROR(Q34/H34,"-")</f>
        <v>0</v>
      </c>
      <c r="R35" s="702">
        <f t="shared" ref="R35" si="70">R34/I34</f>
        <v>0.16797488226059654</v>
      </c>
      <c r="S35" s="1779"/>
      <c r="T35" s="1784"/>
      <c r="U35" s="1784"/>
      <c r="V35" s="693">
        <f>V34/S34</f>
        <v>0.99450549450549453</v>
      </c>
      <c r="W35" s="705">
        <f>W34/T34</f>
        <v>0.95454545454545459</v>
      </c>
      <c r="X35" s="693">
        <f>X34/U34</f>
        <v>0.98837209302325579</v>
      </c>
      <c r="Y35" s="693">
        <f>Y34/S34</f>
        <v>0.23351648351648352</v>
      </c>
      <c r="Z35" s="693">
        <f>Z34/T34</f>
        <v>1.5151515151515152E-2</v>
      </c>
      <c r="AA35" s="693">
        <f>AA34/U34</f>
        <v>0.2</v>
      </c>
      <c r="AB35" s="1425">
        <f t="shared" ref="AB35" si="71">IFERROR(AB34/S34,"-")</f>
        <v>0.12362637362637363</v>
      </c>
      <c r="AC35" s="700">
        <f t="shared" ref="AC35" si="72">IFERROR(AC34/T34,"-")</f>
        <v>1.5151515151515152E-2</v>
      </c>
      <c r="AD35" s="702">
        <f t="shared" ref="AD35" si="73">IFERROR(AD34/U34,"-")</f>
        <v>0.10697674418604651</v>
      </c>
      <c r="AE35" s="19"/>
    </row>
    <row r="36" spans="3:31" ht="23.1" customHeight="1" thickTop="1" x14ac:dyDescent="0.3">
      <c r="C36" s="1796"/>
      <c r="D36" s="286" t="s">
        <v>288</v>
      </c>
      <c r="E36" s="1802">
        <f>表13!E51</f>
        <v>282</v>
      </c>
      <c r="F36" s="1800">
        <f>F26+F28+F30+F32</f>
        <v>223</v>
      </c>
      <c r="G36" s="1775">
        <f t="shared" ref="G36:AA36" si="74">G26+G28+G30+G32</f>
        <v>97</v>
      </c>
      <c r="H36" s="1787">
        <f t="shared" si="74"/>
        <v>1</v>
      </c>
      <c r="I36" s="1787">
        <f t="shared" si="74"/>
        <v>98</v>
      </c>
      <c r="J36" s="697">
        <f t="shared" si="74"/>
        <v>25</v>
      </c>
      <c r="K36" s="706">
        <f>K26+K28+K30+K32</f>
        <v>0</v>
      </c>
      <c r="L36" s="706">
        <f t="shared" si="74"/>
        <v>25</v>
      </c>
      <c r="M36" s="706">
        <f t="shared" ref="M36:R36" si="75">M26+M28+M30+M32</f>
        <v>25</v>
      </c>
      <c r="N36" s="706">
        <f t="shared" si="75"/>
        <v>0</v>
      </c>
      <c r="O36" s="706">
        <f t="shared" si="75"/>
        <v>25</v>
      </c>
      <c r="P36" s="1427">
        <f>P26+P28+P30+P32</f>
        <v>11</v>
      </c>
      <c r="Q36" s="706">
        <f t="shared" si="75"/>
        <v>0</v>
      </c>
      <c r="R36" s="707">
        <f t="shared" si="75"/>
        <v>11</v>
      </c>
      <c r="S36" s="1775">
        <f t="shared" si="74"/>
        <v>120</v>
      </c>
      <c r="T36" s="1787">
        <f t="shared" si="74"/>
        <v>28</v>
      </c>
      <c r="U36" s="1787">
        <f t="shared" si="74"/>
        <v>148</v>
      </c>
      <c r="V36" s="696">
        <f>V26+V28+V30+V32</f>
        <v>111</v>
      </c>
      <c r="W36" s="696">
        <f>W26+W28+W30+W32</f>
        <v>24</v>
      </c>
      <c r="X36" s="698">
        <f>X26+X28+X30+X32</f>
        <v>135</v>
      </c>
      <c r="Y36" s="698">
        <f>Y26+Y28+Y30+Y32</f>
        <v>33</v>
      </c>
      <c r="Z36" s="696">
        <f t="shared" si="74"/>
        <v>9</v>
      </c>
      <c r="AA36" s="696">
        <f t="shared" si="74"/>
        <v>42</v>
      </c>
      <c r="AB36" s="1424">
        <f>AB26+AB28+AB30+AB32</f>
        <v>28</v>
      </c>
      <c r="AC36" s="696">
        <f t="shared" ref="AC36:AD36" si="76">AC26+AC28+AC30+AC32</f>
        <v>7</v>
      </c>
      <c r="AD36" s="699">
        <f t="shared" si="76"/>
        <v>35</v>
      </c>
      <c r="AE36" s="19"/>
    </row>
    <row r="37" spans="3:31" ht="23.1" customHeight="1" x14ac:dyDescent="0.3">
      <c r="C37" s="1796"/>
      <c r="D37" s="645" t="s">
        <v>289</v>
      </c>
      <c r="E37" s="1803"/>
      <c r="F37" s="1801"/>
      <c r="G37" s="1776"/>
      <c r="H37" s="1788"/>
      <c r="I37" s="1788"/>
      <c r="J37" s="700">
        <f>J36/G36</f>
        <v>0.25773195876288657</v>
      </c>
      <c r="K37" s="701">
        <f>IFERROR(K36/H36,"-")</f>
        <v>0</v>
      </c>
      <c r="L37" s="700">
        <f>L36/I36</f>
        <v>0.25510204081632654</v>
      </c>
      <c r="M37" s="700">
        <f>M36/G36</f>
        <v>0.25773195876288657</v>
      </c>
      <c r="N37" s="701">
        <f>IFERROR(N36/H36,"-")</f>
        <v>0</v>
      </c>
      <c r="O37" s="700">
        <f>O36/I36</f>
        <v>0.25510204081632654</v>
      </c>
      <c r="P37" s="1425">
        <f>P36/G36</f>
        <v>0.1134020618556701</v>
      </c>
      <c r="Q37" s="701">
        <f>IFERROR(Q36/G36,"-")</f>
        <v>0</v>
      </c>
      <c r="R37" s="702">
        <f>R36/G36</f>
        <v>0.1134020618556701</v>
      </c>
      <c r="S37" s="1776"/>
      <c r="T37" s="1788"/>
      <c r="U37" s="1788"/>
      <c r="V37" s="700">
        <f>V36/S36</f>
        <v>0.92500000000000004</v>
      </c>
      <c r="W37" s="700">
        <f>W36/T36</f>
        <v>0.8571428571428571</v>
      </c>
      <c r="X37" s="700">
        <f>X36/U36</f>
        <v>0.91216216216216217</v>
      </c>
      <c r="Y37" s="700">
        <f>Y36/S36</f>
        <v>0.27500000000000002</v>
      </c>
      <c r="Z37" s="700">
        <f>Z36/T36</f>
        <v>0.32142857142857145</v>
      </c>
      <c r="AA37" s="700">
        <f>AA36/U36</f>
        <v>0.28378378378378377</v>
      </c>
      <c r="AB37" s="1425">
        <f>AB36/S36</f>
        <v>0.23333333333333334</v>
      </c>
      <c r="AC37" s="700">
        <f t="shared" ref="AC37:AD37" si="77">AC36/T36</f>
        <v>0.25</v>
      </c>
      <c r="AD37" s="702">
        <f t="shared" si="77"/>
        <v>0.23648648648648649</v>
      </c>
      <c r="AE37" s="19"/>
    </row>
    <row r="38" spans="3:31" ht="23.1" customHeight="1" x14ac:dyDescent="0.3">
      <c r="C38" s="1796"/>
      <c r="D38" s="286" t="s">
        <v>288</v>
      </c>
      <c r="E38" s="1802">
        <f>表13!E54</f>
        <v>149</v>
      </c>
      <c r="F38" s="1800">
        <f>F28+F30+F32+F34</f>
        <v>131</v>
      </c>
      <c r="G38" s="1775">
        <f t="shared" ref="G38:AA38" si="78">G28+G30+G32+G34</f>
        <v>662</v>
      </c>
      <c r="H38" s="1787">
        <f>H28+H30+H32+H34</f>
        <v>53</v>
      </c>
      <c r="I38" s="1787">
        <f t="shared" si="78"/>
        <v>715</v>
      </c>
      <c r="J38" s="696">
        <f t="shared" si="78"/>
        <v>190</v>
      </c>
      <c r="K38" s="696">
        <f t="shared" ref="K38:R38" si="79">K28+K30+K32+K34</f>
        <v>33</v>
      </c>
      <c r="L38" s="696">
        <f t="shared" si="79"/>
        <v>223</v>
      </c>
      <c r="M38" s="696">
        <f t="shared" si="79"/>
        <v>425</v>
      </c>
      <c r="N38" s="696">
        <f t="shared" si="79"/>
        <v>0</v>
      </c>
      <c r="O38" s="696">
        <f t="shared" si="79"/>
        <v>425</v>
      </c>
      <c r="P38" s="1426">
        <f>P28+P30+P32+P34</f>
        <v>114</v>
      </c>
      <c r="Q38" s="696">
        <f t="shared" si="79"/>
        <v>0</v>
      </c>
      <c r="R38" s="699">
        <f t="shared" si="79"/>
        <v>114</v>
      </c>
      <c r="S38" s="1775">
        <f t="shared" si="78"/>
        <v>471</v>
      </c>
      <c r="T38" s="1787">
        <f t="shared" si="78"/>
        <v>88</v>
      </c>
      <c r="U38" s="1787">
        <f t="shared" si="78"/>
        <v>559</v>
      </c>
      <c r="V38" s="691">
        <f t="shared" si="78"/>
        <v>461</v>
      </c>
      <c r="W38" s="691">
        <f t="shared" si="78"/>
        <v>81</v>
      </c>
      <c r="X38" s="691">
        <f t="shared" si="78"/>
        <v>542</v>
      </c>
      <c r="Y38" s="691">
        <f t="shared" si="78"/>
        <v>114</v>
      </c>
      <c r="Z38" s="696">
        <f t="shared" si="78"/>
        <v>9</v>
      </c>
      <c r="AA38" s="696">
        <f t="shared" si="78"/>
        <v>123</v>
      </c>
      <c r="AB38" s="1422">
        <f t="shared" ref="AB38:AD38" si="80">AB28+AB30+AB32+AB34</f>
        <v>69</v>
      </c>
      <c r="AC38" s="696">
        <f t="shared" si="80"/>
        <v>7</v>
      </c>
      <c r="AD38" s="699">
        <f t="shared" si="80"/>
        <v>76</v>
      </c>
      <c r="AE38" s="19"/>
    </row>
    <row r="39" spans="3:31" ht="23.1" customHeight="1" thickBot="1" x14ac:dyDescent="0.35">
      <c r="C39" s="1798"/>
      <c r="D39" s="645" t="s">
        <v>290</v>
      </c>
      <c r="E39" s="1803"/>
      <c r="F39" s="1801"/>
      <c r="G39" s="1808"/>
      <c r="H39" s="1807"/>
      <c r="I39" s="1807"/>
      <c r="J39" s="708">
        <f>J38/G38</f>
        <v>0.28700906344410876</v>
      </c>
      <c r="K39" s="709">
        <f>IFERROR(K38/H38,"-")</f>
        <v>0.62264150943396224</v>
      </c>
      <c r="L39" s="708">
        <f>L38/I38</f>
        <v>0.31188811188811189</v>
      </c>
      <c r="M39" s="708">
        <f>M38/G38</f>
        <v>0.64199395770392753</v>
      </c>
      <c r="N39" s="709">
        <f>IFERROR(N38/H38,"-")</f>
        <v>0</v>
      </c>
      <c r="O39" s="708">
        <f>O38/I38</f>
        <v>0.59440559440559437</v>
      </c>
      <c r="P39" s="1428">
        <f>P38/G38</f>
        <v>0.17220543806646527</v>
      </c>
      <c r="Q39" s="1428">
        <f t="shared" ref="Q39:R39" si="81">Q38/H38</f>
        <v>0</v>
      </c>
      <c r="R39" s="1428">
        <f t="shared" si="81"/>
        <v>0.15944055944055943</v>
      </c>
      <c r="S39" s="1808"/>
      <c r="T39" s="1807"/>
      <c r="U39" s="1807"/>
      <c r="V39" s="708">
        <f>V38/S38</f>
        <v>0.97876857749469215</v>
      </c>
      <c r="W39" s="708">
        <f>W38/T38</f>
        <v>0.92045454545454541</v>
      </c>
      <c r="X39" s="708">
        <f>X38/U38</f>
        <v>0.96958855098389984</v>
      </c>
      <c r="Y39" s="708">
        <f>Y38/S38</f>
        <v>0.24203821656050956</v>
      </c>
      <c r="Z39" s="708">
        <f>Z38/T38</f>
        <v>0.10227272727272728</v>
      </c>
      <c r="AA39" s="708">
        <f>AA38/U38</f>
        <v>0.22003577817531306</v>
      </c>
      <c r="AB39" s="1428">
        <f>AB38/S38</f>
        <v>0.1464968152866242</v>
      </c>
      <c r="AC39" s="708">
        <f t="shared" ref="AC39:AD39" si="82">AC38/T38</f>
        <v>7.9545454545454544E-2</v>
      </c>
      <c r="AD39" s="710">
        <f t="shared" si="82"/>
        <v>0.13595706618962433</v>
      </c>
      <c r="AE39" s="19"/>
    </row>
    <row r="40" spans="3:31" x14ac:dyDescent="0.3">
      <c r="C40" s="1" t="s">
        <v>428</v>
      </c>
    </row>
    <row r="41" spans="3:31" ht="13.5" customHeight="1" x14ac:dyDescent="0.3">
      <c r="C41" s="1" t="s">
        <v>429</v>
      </c>
      <c r="E41" s="1">
        <f>E24+E26+E30+E32+E34+E28</f>
        <v>404</v>
      </c>
      <c r="F41" s="1">
        <f t="shared" ref="F41:I41" si="83">F24+F26+F30+F32+F34+F28</f>
        <v>303</v>
      </c>
      <c r="G41" s="1">
        <f t="shared" si="83"/>
        <v>687</v>
      </c>
      <c r="H41" s="1">
        <f t="shared" si="83"/>
        <v>53</v>
      </c>
      <c r="I41" s="1">
        <f t="shared" si="83"/>
        <v>740</v>
      </c>
      <c r="J41" s="1">
        <f>J24+J26+J30+J32+J34+J28</f>
        <v>199</v>
      </c>
      <c r="K41" s="1">
        <f>K24+K26+K30+K32+K34+K28</f>
        <v>33</v>
      </c>
      <c r="L41" s="1">
        <f t="shared" ref="L41:O41" si="84">L24+L26+L30+L32+L34+L28</f>
        <v>232</v>
      </c>
      <c r="M41" s="1">
        <f t="shared" si="84"/>
        <v>433</v>
      </c>
      <c r="N41" s="1">
        <f t="shared" si="84"/>
        <v>0</v>
      </c>
      <c r="O41" s="1">
        <f t="shared" si="84"/>
        <v>433</v>
      </c>
      <c r="P41" s="1">
        <f t="shared" ref="P41:R41" si="85">P24+P26+P30+P32+P34+P28</f>
        <v>118</v>
      </c>
      <c r="Q41" s="1">
        <f t="shared" si="85"/>
        <v>0</v>
      </c>
      <c r="R41" s="1">
        <f t="shared" si="85"/>
        <v>118</v>
      </c>
      <c r="S41" s="1">
        <f>S24+S26+S30+S32+S34+S28</f>
        <v>489</v>
      </c>
      <c r="T41" s="1">
        <f t="shared" ref="T41:U41" si="86">T24+T26+T30+T32+T34+T28</f>
        <v>94</v>
      </c>
      <c r="U41" s="1">
        <f t="shared" si="86"/>
        <v>583</v>
      </c>
      <c r="V41" s="1">
        <f>V24+V26+V30+V32+V34+V28</f>
        <v>477</v>
      </c>
      <c r="W41" s="1">
        <f t="shared" ref="W41:AA41" si="87">W24+W26+W30+W32+W34+W28</f>
        <v>87</v>
      </c>
      <c r="X41" s="1">
        <f t="shared" si="87"/>
        <v>564</v>
      </c>
      <c r="Y41" s="1">
        <f t="shared" si="87"/>
        <v>120</v>
      </c>
      <c r="Z41" s="1">
        <f t="shared" si="87"/>
        <v>10</v>
      </c>
      <c r="AA41" s="1">
        <f t="shared" si="87"/>
        <v>130</v>
      </c>
      <c r="AB41" s="1">
        <f>AB24+AB26+AB30+AB32+AB34+AB28</f>
        <v>75</v>
      </c>
      <c r="AC41" s="1">
        <f t="shared" ref="AC41:AD41" si="88">AC24+AC26+AC30+AC32+AC34+AC28</f>
        <v>8</v>
      </c>
      <c r="AD41" s="1">
        <f t="shared" si="88"/>
        <v>83</v>
      </c>
    </row>
    <row r="42" spans="3:31" x14ac:dyDescent="0.3">
      <c r="C42" t="s">
        <v>430</v>
      </c>
      <c r="J42" s="45">
        <f>J41/G41</f>
        <v>0.28966521106259097</v>
      </c>
      <c r="K42" s="45">
        <f>K41/H41</f>
        <v>0.62264150943396224</v>
      </c>
      <c r="L42" s="45">
        <f>L41/I41</f>
        <v>0.31351351351351353</v>
      </c>
      <c r="M42" s="45">
        <f>M41/G41</f>
        <v>0.63027656477438132</v>
      </c>
      <c r="N42" s="45">
        <f>N41/H41</f>
        <v>0</v>
      </c>
      <c r="O42" s="45">
        <f>O41/I41</f>
        <v>0.58513513513513515</v>
      </c>
      <c r="P42" s="45">
        <f>P41/G41</f>
        <v>0.1717612809315866</v>
      </c>
      <c r="Q42" s="45">
        <f>Q41/H41</f>
        <v>0</v>
      </c>
      <c r="R42" s="45">
        <f>R41/I41</f>
        <v>0.15945945945945947</v>
      </c>
      <c r="S42" s="45"/>
      <c r="T42" s="45"/>
      <c r="U42" s="45"/>
      <c r="V42" s="45">
        <f>V41/S41</f>
        <v>0.97546012269938653</v>
      </c>
      <c r="W42" s="45">
        <f>W41/T41</f>
        <v>0.92553191489361697</v>
      </c>
      <c r="X42" s="45">
        <f>X41/U41</f>
        <v>0.967409948542024</v>
      </c>
      <c r="Y42" s="45">
        <f>Y41/S41</f>
        <v>0.24539877300613497</v>
      </c>
      <c r="Z42" s="45">
        <f>Z41/T41</f>
        <v>0.10638297872340426</v>
      </c>
      <c r="AA42" s="45">
        <f>AA41/U41</f>
        <v>0.22298456260720412</v>
      </c>
      <c r="AB42" s="45">
        <f>AB41/S41</f>
        <v>0.15337423312883436</v>
      </c>
      <c r="AC42" s="45">
        <f>AC41/T41</f>
        <v>8.5106382978723402E-2</v>
      </c>
      <c r="AD42" s="45">
        <f>AD41/U41</f>
        <v>0.14236706689536879</v>
      </c>
    </row>
    <row r="43" spans="3:31" x14ac:dyDescent="0.3">
      <c r="C43"/>
    </row>
    <row r="44" spans="3:31" x14ac:dyDescent="0.3">
      <c r="C44" t="s">
        <v>395</v>
      </c>
      <c r="E44" s="1">
        <f>E36+E34+E24</f>
        <v>404</v>
      </c>
      <c r="F44" s="1">
        <f t="shared" ref="F44:AA44" si="89">F36+F34+F24</f>
        <v>303</v>
      </c>
      <c r="G44" s="1">
        <f t="shared" si="89"/>
        <v>687</v>
      </c>
      <c r="H44" s="1">
        <f t="shared" si="89"/>
        <v>53</v>
      </c>
      <c r="I44" s="1">
        <f t="shared" si="89"/>
        <v>740</v>
      </c>
      <c r="J44" s="1">
        <f t="shared" si="89"/>
        <v>199</v>
      </c>
      <c r="K44" s="1">
        <f>K36+K34+K24</f>
        <v>33</v>
      </c>
      <c r="L44" s="1">
        <f t="shared" si="89"/>
        <v>232</v>
      </c>
      <c r="M44" s="1">
        <f t="shared" si="89"/>
        <v>433</v>
      </c>
      <c r="N44" s="1">
        <f t="shared" si="89"/>
        <v>0</v>
      </c>
      <c r="O44" s="1">
        <f t="shared" si="89"/>
        <v>433</v>
      </c>
      <c r="P44" s="1">
        <f t="shared" ref="P44:R44" si="90">P36+P34+P24</f>
        <v>118</v>
      </c>
      <c r="Q44" s="1">
        <f t="shared" si="90"/>
        <v>0</v>
      </c>
      <c r="R44" s="1">
        <f t="shared" si="90"/>
        <v>118</v>
      </c>
      <c r="S44" s="1">
        <f t="shared" si="89"/>
        <v>489</v>
      </c>
      <c r="T44" s="1">
        <f t="shared" si="89"/>
        <v>94</v>
      </c>
      <c r="U44" s="1">
        <f t="shared" si="89"/>
        <v>583</v>
      </c>
      <c r="V44" s="1">
        <f t="shared" si="89"/>
        <v>477</v>
      </c>
      <c r="W44" s="1">
        <f t="shared" si="89"/>
        <v>87</v>
      </c>
      <c r="X44" s="1">
        <f t="shared" si="89"/>
        <v>564</v>
      </c>
      <c r="Y44" s="1">
        <f t="shared" si="89"/>
        <v>120</v>
      </c>
      <c r="Z44" s="1">
        <f t="shared" si="89"/>
        <v>10</v>
      </c>
      <c r="AA44" s="1">
        <f t="shared" si="89"/>
        <v>130</v>
      </c>
      <c r="AB44" s="1">
        <f t="shared" ref="AB44:AD44" si="91">AB36+AB34+AB24</f>
        <v>75</v>
      </c>
      <c r="AC44" s="1">
        <f t="shared" si="91"/>
        <v>8</v>
      </c>
      <c r="AD44" s="1">
        <f t="shared" si="91"/>
        <v>83</v>
      </c>
    </row>
    <row r="45" spans="3:31" x14ac:dyDescent="0.3">
      <c r="C45"/>
      <c r="E45" s="1">
        <f>E38+E26+E24</f>
        <v>404</v>
      </c>
      <c r="F45" s="1">
        <f t="shared" ref="F45:AA45" si="92">F38+F26+F24</f>
        <v>303</v>
      </c>
      <c r="G45" s="1">
        <f t="shared" si="92"/>
        <v>687</v>
      </c>
      <c r="H45" s="1">
        <f t="shared" si="92"/>
        <v>53</v>
      </c>
      <c r="I45" s="1">
        <f t="shared" si="92"/>
        <v>740</v>
      </c>
      <c r="J45" s="1">
        <f t="shared" si="92"/>
        <v>199</v>
      </c>
      <c r="K45" s="1">
        <f t="shared" si="92"/>
        <v>33</v>
      </c>
      <c r="L45" s="1">
        <f t="shared" si="92"/>
        <v>232</v>
      </c>
      <c r="M45" s="1">
        <f t="shared" si="92"/>
        <v>433</v>
      </c>
      <c r="N45" s="1">
        <f t="shared" si="92"/>
        <v>0</v>
      </c>
      <c r="O45" s="1">
        <f t="shared" si="92"/>
        <v>433</v>
      </c>
      <c r="P45" s="1">
        <f t="shared" ref="P45:R45" si="93">P38+P26+P24</f>
        <v>118</v>
      </c>
      <c r="Q45" s="1">
        <f t="shared" si="93"/>
        <v>0</v>
      </c>
      <c r="R45" s="1">
        <f t="shared" si="93"/>
        <v>118</v>
      </c>
      <c r="S45" s="1">
        <f t="shared" si="92"/>
        <v>489</v>
      </c>
      <c r="T45" s="1">
        <f t="shared" si="92"/>
        <v>94</v>
      </c>
      <c r="U45" s="1">
        <f t="shared" si="92"/>
        <v>583</v>
      </c>
      <c r="V45" s="1">
        <f t="shared" si="92"/>
        <v>477</v>
      </c>
      <c r="W45" s="1">
        <f t="shared" si="92"/>
        <v>87</v>
      </c>
      <c r="X45" s="1">
        <f t="shared" si="92"/>
        <v>564</v>
      </c>
      <c r="Y45" s="1">
        <f t="shared" si="92"/>
        <v>120</v>
      </c>
      <c r="Z45" s="1">
        <f t="shared" si="92"/>
        <v>10</v>
      </c>
      <c r="AA45" s="1">
        <f t="shared" si="92"/>
        <v>130</v>
      </c>
      <c r="AB45" s="1">
        <f t="shared" ref="AB45:AD45" si="94">AB38+AB26+AB24</f>
        <v>75</v>
      </c>
      <c r="AC45" s="1">
        <f t="shared" si="94"/>
        <v>8</v>
      </c>
      <c r="AD45" s="1">
        <f t="shared" si="94"/>
        <v>83</v>
      </c>
    </row>
    <row r="46" spans="3:31" x14ac:dyDescent="0.3">
      <c r="C46"/>
    </row>
    <row r="47" spans="3:31" x14ac:dyDescent="0.3">
      <c r="C47" s="380" t="s">
        <v>239</v>
      </c>
      <c r="E47" s="371">
        <f>E41-E10</f>
        <v>0</v>
      </c>
      <c r="F47" s="371">
        <f t="shared" ref="F47:AA48" si="95">F41-F10</f>
        <v>0</v>
      </c>
      <c r="G47" s="371">
        <f t="shared" si="95"/>
        <v>0</v>
      </c>
      <c r="H47" s="371">
        <f t="shared" si="95"/>
        <v>0</v>
      </c>
      <c r="I47" s="371">
        <f t="shared" si="95"/>
        <v>0</v>
      </c>
      <c r="J47" s="371">
        <f t="shared" si="95"/>
        <v>0</v>
      </c>
      <c r="K47" s="371">
        <f t="shared" si="95"/>
        <v>0</v>
      </c>
      <c r="L47" s="371">
        <f t="shared" si="95"/>
        <v>0</v>
      </c>
      <c r="M47" s="371">
        <f>M41-M10</f>
        <v>0</v>
      </c>
      <c r="N47" s="371">
        <f t="shared" si="95"/>
        <v>0</v>
      </c>
      <c r="O47" s="371">
        <f t="shared" si="95"/>
        <v>0</v>
      </c>
      <c r="P47" s="371">
        <f>P41-P10</f>
        <v>0</v>
      </c>
      <c r="Q47" s="371">
        <f>Q41-Q10</f>
        <v>0</v>
      </c>
      <c r="R47" s="371">
        <f t="shared" ref="R47" si="96">R41-R10</f>
        <v>0</v>
      </c>
      <c r="S47" s="371">
        <f t="shared" si="95"/>
        <v>0</v>
      </c>
      <c r="T47" s="371">
        <f t="shared" si="95"/>
        <v>0</v>
      </c>
      <c r="U47" s="371">
        <f t="shared" si="95"/>
        <v>0</v>
      </c>
      <c r="V47" s="371">
        <f t="shared" si="95"/>
        <v>0</v>
      </c>
      <c r="W47" s="371">
        <f t="shared" si="95"/>
        <v>0</v>
      </c>
      <c r="X47" s="371">
        <f>X41-X10</f>
        <v>0</v>
      </c>
      <c r="Y47" s="371">
        <f t="shared" si="95"/>
        <v>0</v>
      </c>
      <c r="Z47" s="371">
        <f t="shared" si="95"/>
        <v>0</v>
      </c>
      <c r="AA47" s="371">
        <f t="shared" si="95"/>
        <v>0</v>
      </c>
      <c r="AB47" s="371">
        <f t="shared" ref="AB47:AD47" si="97">AB41-AB10</f>
        <v>0</v>
      </c>
      <c r="AC47" s="371">
        <f t="shared" si="97"/>
        <v>0</v>
      </c>
      <c r="AD47" s="371">
        <f t="shared" si="97"/>
        <v>0</v>
      </c>
    </row>
    <row r="48" spans="3:31" x14ac:dyDescent="0.3">
      <c r="E48" s="371"/>
      <c r="F48" s="371"/>
      <c r="G48" s="371"/>
      <c r="H48" s="371"/>
      <c r="I48" s="371"/>
      <c r="J48" s="371">
        <f t="shared" si="95"/>
        <v>0</v>
      </c>
      <c r="K48" s="371">
        <f>K42-K11</f>
        <v>0</v>
      </c>
      <c r="L48" s="371">
        <f t="shared" si="95"/>
        <v>0</v>
      </c>
      <c r="M48" s="371">
        <f t="shared" si="95"/>
        <v>0</v>
      </c>
      <c r="N48" s="371">
        <f>N42-N11</f>
        <v>0</v>
      </c>
      <c r="O48" s="371">
        <f t="shared" si="95"/>
        <v>0</v>
      </c>
      <c r="P48" s="371">
        <f t="shared" ref="P48" si="98">P42-P11</f>
        <v>0</v>
      </c>
      <c r="Q48" s="371">
        <f>Q42-Q11</f>
        <v>0</v>
      </c>
      <c r="R48" s="371">
        <f>R42-R11</f>
        <v>0</v>
      </c>
      <c r="S48" s="371"/>
      <c r="T48" s="371"/>
      <c r="U48" s="371"/>
      <c r="V48" s="371">
        <f t="shared" si="95"/>
        <v>0</v>
      </c>
      <c r="W48" s="371">
        <f t="shared" si="95"/>
        <v>0</v>
      </c>
      <c r="X48" s="371">
        <f>X42-X11</f>
        <v>0</v>
      </c>
      <c r="Y48" s="371">
        <f t="shared" si="95"/>
        <v>0</v>
      </c>
      <c r="Z48" s="371">
        <f t="shared" si="95"/>
        <v>0</v>
      </c>
      <c r="AA48" s="371">
        <f t="shared" si="95"/>
        <v>0</v>
      </c>
      <c r="AB48" s="371">
        <f t="shared" ref="AB48:AD48" si="99">AB42-AB11</f>
        <v>0</v>
      </c>
      <c r="AC48" s="371">
        <f t="shared" si="99"/>
        <v>0</v>
      </c>
      <c r="AD48" s="371">
        <f t="shared" si="99"/>
        <v>0</v>
      </c>
    </row>
    <row r="49" spans="4:30" x14ac:dyDescent="0.3">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row>
    <row r="50" spans="4:30" x14ac:dyDescent="0.3">
      <c r="E50" s="371">
        <f>E44-E41</f>
        <v>0</v>
      </c>
      <c r="F50" s="371">
        <f t="shared" ref="F50:AA50" si="100">F44-F41</f>
        <v>0</v>
      </c>
      <c r="G50" s="371">
        <f t="shared" si="100"/>
        <v>0</v>
      </c>
      <c r="H50" s="371">
        <f t="shared" si="100"/>
        <v>0</v>
      </c>
      <c r="I50" s="371">
        <f t="shared" si="100"/>
        <v>0</v>
      </c>
      <c r="J50" s="371">
        <f t="shared" si="100"/>
        <v>0</v>
      </c>
      <c r="K50" s="371">
        <f>K44-K41</f>
        <v>0</v>
      </c>
      <c r="L50" s="371">
        <f t="shared" si="100"/>
        <v>0</v>
      </c>
      <c r="M50" s="371">
        <f t="shared" si="100"/>
        <v>0</v>
      </c>
      <c r="N50" s="371">
        <f t="shared" si="100"/>
        <v>0</v>
      </c>
      <c r="O50" s="371">
        <f t="shared" si="100"/>
        <v>0</v>
      </c>
      <c r="P50" s="371">
        <f t="shared" ref="P50:R50" si="101">P44-P41</f>
        <v>0</v>
      </c>
      <c r="Q50" s="371">
        <f t="shared" si="101"/>
        <v>0</v>
      </c>
      <c r="R50" s="371">
        <f t="shared" si="101"/>
        <v>0</v>
      </c>
      <c r="S50" s="371">
        <f t="shared" si="100"/>
        <v>0</v>
      </c>
      <c r="T50" s="371">
        <f t="shared" si="100"/>
        <v>0</v>
      </c>
      <c r="U50" s="371">
        <f t="shared" si="100"/>
        <v>0</v>
      </c>
      <c r="V50" s="371">
        <f t="shared" si="100"/>
        <v>0</v>
      </c>
      <c r="W50" s="371">
        <f t="shared" si="100"/>
        <v>0</v>
      </c>
      <c r="X50" s="371">
        <f t="shared" si="100"/>
        <v>0</v>
      </c>
      <c r="Y50" s="371">
        <f t="shared" si="100"/>
        <v>0</v>
      </c>
      <c r="Z50" s="371">
        <f t="shared" si="100"/>
        <v>0</v>
      </c>
      <c r="AA50" s="371">
        <f t="shared" si="100"/>
        <v>0</v>
      </c>
      <c r="AB50" s="371">
        <f t="shared" ref="AB50:AD50" si="102">AB44-AB41</f>
        <v>0</v>
      </c>
      <c r="AC50" s="371">
        <f t="shared" si="102"/>
        <v>0</v>
      </c>
      <c r="AD50" s="371">
        <f t="shared" si="102"/>
        <v>0</v>
      </c>
    </row>
    <row r="51" spans="4:30" x14ac:dyDescent="0.3">
      <c r="E51" s="371">
        <f>E45-E41</f>
        <v>0</v>
      </c>
      <c r="F51" s="371">
        <f t="shared" ref="F51:AA51" si="103">F45-F41</f>
        <v>0</v>
      </c>
      <c r="G51" s="371">
        <f t="shared" si="103"/>
        <v>0</v>
      </c>
      <c r="H51" s="371">
        <f t="shared" si="103"/>
        <v>0</v>
      </c>
      <c r="I51" s="371">
        <f t="shared" si="103"/>
        <v>0</v>
      </c>
      <c r="J51" s="371">
        <f t="shared" si="103"/>
        <v>0</v>
      </c>
      <c r="K51" s="371">
        <f t="shared" si="103"/>
        <v>0</v>
      </c>
      <c r="L51" s="371">
        <f t="shared" si="103"/>
        <v>0</v>
      </c>
      <c r="M51" s="371">
        <f t="shared" si="103"/>
        <v>0</v>
      </c>
      <c r="N51" s="371">
        <f t="shared" si="103"/>
        <v>0</v>
      </c>
      <c r="O51" s="371">
        <f t="shared" si="103"/>
        <v>0</v>
      </c>
      <c r="P51" s="371">
        <f t="shared" ref="P51:R51" si="104">P45-P41</f>
        <v>0</v>
      </c>
      <c r="Q51" s="371">
        <f t="shared" si="104"/>
        <v>0</v>
      </c>
      <c r="R51" s="371">
        <f t="shared" si="104"/>
        <v>0</v>
      </c>
      <c r="S51" s="371">
        <f t="shared" si="103"/>
        <v>0</v>
      </c>
      <c r="T51" s="371">
        <f t="shared" si="103"/>
        <v>0</v>
      </c>
      <c r="U51" s="371">
        <f t="shared" si="103"/>
        <v>0</v>
      </c>
      <c r="V51" s="371">
        <f t="shared" si="103"/>
        <v>0</v>
      </c>
      <c r="W51" s="371">
        <f t="shared" si="103"/>
        <v>0</v>
      </c>
      <c r="X51" s="371">
        <f t="shared" si="103"/>
        <v>0</v>
      </c>
      <c r="Y51" s="371">
        <f t="shared" si="103"/>
        <v>0</v>
      </c>
      <c r="Z51" s="371">
        <f t="shared" si="103"/>
        <v>0</v>
      </c>
      <c r="AA51" s="371">
        <f t="shared" si="103"/>
        <v>0</v>
      </c>
      <c r="AB51" s="371">
        <f t="shared" ref="AB51:AD51" si="105">AB45-AB41</f>
        <v>0</v>
      </c>
      <c r="AC51" s="371">
        <f t="shared" si="105"/>
        <v>0</v>
      </c>
      <c r="AD51" s="371">
        <f t="shared" si="105"/>
        <v>0</v>
      </c>
    </row>
    <row r="60" spans="4:30" ht="13.5" customHeight="1" x14ac:dyDescent="0.3">
      <c r="D60" s="1514" t="s">
        <v>431</v>
      </c>
      <c r="E60" s="1821">
        <f>E24+E26+E28+E30</f>
        <v>341</v>
      </c>
      <c r="F60" s="1821">
        <f t="shared" ref="F60:AA60" si="106">F24+F26+F28+F30</f>
        <v>250</v>
      </c>
      <c r="G60" s="1821">
        <f t="shared" si="106"/>
        <v>47</v>
      </c>
      <c r="H60" s="1821">
        <f t="shared" si="106"/>
        <v>0</v>
      </c>
      <c r="I60" s="1821">
        <f t="shared" si="106"/>
        <v>47</v>
      </c>
      <c r="J60" s="61">
        <f t="shared" si="106"/>
        <v>11</v>
      </c>
      <c r="K60" s="61">
        <f t="shared" si="106"/>
        <v>0</v>
      </c>
      <c r="L60" s="61">
        <f t="shared" si="106"/>
        <v>11</v>
      </c>
      <c r="M60" s="61">
        <f t="shared" si="106"/>
        <v>10</v>
      </c>
      <c r="N60" s="61">
        <f t="shared" si="106"/>
        <v>0</v>
      </c>
      <c r="O60" s="61">
        <f t="shared" si="106"/>
        <v>10</v>
      </c>
      <c r="P60" s="61">
        <f t="shared" ref="P60:R60" si="107">P24+P26+P28+P30</f>
        <v>4</v>
      </c>
      <c r="Q60" s="61">
        <f t="shared" si="107"/>
        <v>0</v>
      </c>
      <c r="R60" s="61">
        <f t="shared" si="107"/>
        <v>4</v>
      </c>
      <c r="S60" s="1821">
        <f t="shared" si="106"/>
        <v>73</v>
      </c>
      <c r="T60" s="1821">
        <f t="shared" si="106"/>
        <v>21</v>
      </c>
      <c r="U60" s="1821">
        <f t="shared" si="106"/>
        <v>94</v>
      </c>
      <c r="V60" s="61">
        <f t="shared" si="106"/>
        <v>64</v>
      </c>
      <c r="W60" s="61">
        <f t="shared" si="106"/>
        <v>17</v>
      </c>
      <c r="X60" s="61">
        <f t="shared" si="106"/>
        <v>81</v>
      </c>
      <c r="Y60" s="61">
        <f t="shared" si="106"/>
        <v>23</v>
      </c>
      <c r="Z60" s="61">
        <f t="shared" si="106"/>
        <v>6</v>
      </c>
      <c r="AA60" s="61">
        <f t="shared" si="106"/>
        <v>29</v>
      </c>
      <c r="AB60" s="61">
        <f t="shared" ref="AB60:AD60" si="108">AB24+AB26+AB28+AB30</f>
        <v>19</v>
      </c>
      <c r="AC60" s="61">
        <f t="shared" si="108"/>
        <v>4</v>
      </c>
      <c r="AD60" s="61">
        <f t="shared" si="108"/>
        <v>23</v>
      </c>
    </row>
    <row r="61" spans="4:30" ht="16.5" customHeight="1" x14ac:dyDescent="0.3">
      <c r="D61" s="1512"/>
      <c r="E61" s="1822"/>
      <c r="F61" s="1822"/>
      <c r="G61" s="1822"/>
      <c r="H61" s="1822"/>
      <c r="I61" s="1822"/>
      <c r="J61" s="711">
        <f>J60/G60</f>
        <v>0.23404255319148937</v>
      </c>
      <c r="K61" s="711">
        <v>0</v>
      </c>
      <c r="L61" s="711">
        <f>L60/I60</f>
        <v>0.23404255319148937</v>
      </c>
      <c r="M61" s="711">
        <f>M60/G60</f>
        <v>0.21276595744680851</v>
      </c>
      <c r="N61" s="712">
        <v>0</v>
      </c>
      <c r="O61" s="711">
        <f>O60/I60</f>
        <v>0.21276595744680851</v>
      </c>
      <c r="P61" s="711">
        <f>P60/J60</f>
        <v>0.36363636363636365</v>
      </c>
      <c r="Q61" s="712">
        <v>0</v>
      </c>
      <c r="R61" s="711">
        <f>R60/L60</f>
        <v>0.36363636363636365</v>
      </c>
      <c r="S61" s="1822"/>
      <c r="T61" s="1822"/>
      <c r="U61" s="1822"/>
      <c r="V61" s="711">
        <f>V60/S60</f>
        <v>0.87671232876712324</v>
      </c>
      <c r="W61" s="711">
        <f>W60/T60</f>
        <v>0.80952380952380953</v>
      </c>
      <c r="X61" s="711">
        <f>X60/U60</f>
        <v>0.86170212765957444</v>
      </c>
      <c r="Y61" s="711">
        <f t="shared" ref="Y61:AD61" si="109">Y60/S60</f>
        <v>0.31506849315068491</v>
      </c>
      <c r="Z61" s="711">
        <f t="shared" si="109"/>
        <v>0.2857142857142857</v>
      </c>
      <c r="AA61" s="711">
        <f t="shared" si="109"/>
        <v>0.30851063829787234</v>
      </c>
      <c r="AB61" s="711">
        <f t="shared" si="109"/>
        <v>0.296875</v>
      </c>
      <c r="AC61" s="711">
        <f t="shared" si="109"/>
        <v>0.23529411764705882</v>
      </c>
      <c r="AD61" s="711">
        <f t="shared" si="109"/>
        <v>0.2839506172839506</v>
      </c>
    </row>
    <row r="72" spans="12:31" x14ac:dyDescent="0.3">
      <c r="AE72" s="19"/>
    </row>
    <row r="76" spans="12:31" x14ac:dyDescent="0.3">
      <c r="AA76" s="19"/>
      <c r="AD76" s="19"/>
    </row>
    <row r="77" spans="12:31" x14ac:dyDescent="0.3">
      <c r="L77" s="1"/>
      <c r="M77" s="1"/>
      <c r="N77" s="1"/>
      <c r="O77" s="1"/>
      <c r="P77" s="1"/>
      <c r="Q77" s="1"/>
      <c r="R77" s="1"/>
      <c r="S77" s="1"/>
      <c r="Y77" s="1"/>
      <c r="Z77" s="1"/>
      <c r="AB77" s="1"/>
      <c r="AC77" s="1"/>
    </row>
  </sheetData>
  <mergeCells count="156">
    <mergeCell ref="S60:S61"/>
    <mergeCell ref="T60:T61"/>
    <mergeCell ref="U60:U61"/>
    <mergeCell ref="D60:D61"/>
    <mergeCell ref="E60:E61"/>
    <mergeCell ref="F60:F61"/>
    <mergeCell ref="G60:G61"/>
    <mergeCell ref="H60:H61"/>
    <mergeCell ref="I60:I61"/>
    <mergeCell ref="E7:E9"/>
    <mergeCell ref="E10:E11"/>
    <mergeCell ref="E12:E13"/>
    <mergeCell ref="E14:E15"/>
    <mergeCell ref="M8:O8"/>
    <mergeCell ref="V8:X8"/>
    <mergeCell ref="E38:E39"/>
    <mergeCell ref="E30:E31"/>
    <mergeCell ref="E32:E33"/>
    <mergeCell ref="E34:E35"/>
    <mergeCell ref="E24:E25"/>
    <mergeCell ref="E26:E27"/>
    <mergeCell ref="E28:E29"/>
    <mergeCell ref="F7:F9"/>
    <mergeCell ref="F10:F11"/>
    <mergeCell ref="F12:F13"/>
    <mergeCell ref="F14:F15"/>
    <mergeCell ref="F38:F39"/>
    <mergeCell ref="F30:F31"/>
    <mergeCell ref="F32:F33"/>
    <mergeCell ref="F34:F35"/>
    <mergeCell ref="F24:F25"/>
    <mergeCell ref="F26:F27"/>
    <mergeCell ref="H36:H37"/>
    <mergeCell ref="I36:I37"/>
    <mergeCell ref="S36:S37"/>
    <mergeCell ref="U38:U39"/>
    <mergeCell ref="G38:G39"/>
    <mergeCell ref="H38:H39"/>
    <mergeCell ref="I38:I39"/>
    <mergeCell ref="S38:S39"/>
    <mergeCell ref="T38:T39"/>
    <mergeCell ref="S26:S27"/>
    <mergeCell ref="T26:T27"/>
    <mergeCell ref="U26:U27"/>
    <mergeCell ref="T36:T37"/>
    <mergeCell ref="U36:U37"/>
    <mergeCell ref="S34:S35"/>
    <mergeCell ref="T34:T35"/>
    <mergeCell ref="U34:U35"/>
    <mergeCell ref="S28:S29"/>
    <mergeCell ref="S32:S33"/>
    <mergeCell ref="T32:T33"/>
    <mergeCell ref="U32:U33"/>
    <mergeCell ref="S30:S31"/>
    <mergeCell ref="T30:T31"/>
    <mergeCell ref="U30:U31"/>
    <mergeCell ref="T28:T29"/>
    <mergeCell ref="U28:U29"/>
    <mergeCell ref="S18:S19"/>
    <mergeCell ref="T18:T19"/>
    <mergeCell ref="U18:U19"/>
    <mergeCell ref="S24:S25"/>
    <mergeCell ref="T24:T25"/>
    <mergeCell ref="U24:U25"/>
    <mergeCell ref="S20:S21"/>
    <mergeCell ref="T20:T21"/>
    <mergeCell ref="U20:U21"/>
    <mergeCell ref="T22:T23"/>
    <mergeCell ref="U22:U23"/>
    <mergeCell ref="S22:S23"/>
    <mergeCell ref="U10:U11"/>
    <mergeCell ref="S12:S13"/>
    <mergeCell ref="T12:T13"/>
    <mergeCell ref="U12:U13"/>
    <mergeCell ref="S14:S15"/>
    <mergeCell ref="T14:T15"/>
    <mergeCell ref="U14:U15"/>
    <mergeCell ref="S16:S17"/>
    <mergeCell ref="T16:T17"/>
    <mergeCell ref="U16:U17"/>
    <mergeCell ref="H34:H35"/>
    <mergeCell ref="H28:H29"/>
    <mergeCell ref="H20:H21"/>
    <mergeCell ref="H22:H23"/>
    <mergeCell ref="H24:H25"/>
    <mergeCell ref="H26:H27"/>
    <mergeCell ref="I14:I15"/>
    <mergeCell ref="I16:I17"/>
    <mergeCell ref="I18:I19"/>
    <mergeCell ref="H30:H31"/>
    <mergeCell ref="H14:H15"/>
    <mergeCell ref="H16:H17"/>
    <mergeCell ref="H18:H19"/>
    <mergeCell ref="I30:I31"/>
    <mergeCell ref="I32:I33"/>
    <mergeCell ref="I34:I35"/>
    <mergeCell ref="I28:I29"/>
    <mergeCell ref="I20:I21"/>
    <mergeCell ref="I22:I23"/>
    <mergeCell ref="I24:I25"/>
    <mergeCell ref="I26:I27"/>
    <mergeCell ref="H32:H33"/>
    <mergeCell ref="G36:G37"/>
    <mergeCell ref="F16:F17"/>
    <mergeCell ref="F18:F19"/>
    <mergeCell ref="F20:F21"/>
    <mergeCell ref="F22:F23"/>
    <mergeCell ref="E36:E37"/>
    <mergeCell ref="E16:E17"/>
    <mergeCell ref="E18:E19"/>
    <mergeCell ref="E20:E21"/>
    <mergeCell ref="E22:E23"/>
    <mergeCell ref="F28:F29"/>
    <mergeCell ref="F36:F37"/>
    <mergeCell ref="G30:G31"/>
    <mergeCell ref="G32:G33"/>
    <mergeCell ref="G34:G35"/>
    <mergeCell ref="G28:G29"/>
    <mergeCell ref="G20:G21"/>
    <mergeCell ref="G22:G23"/>
    <mergeCell ref="G24:G25"/>
    <mergeCell ref="G26:G27"/>
    <mergeCell ref="D20:D21"/>
    <mergeCell ref="D24:D25"/>
    <mergeCell ref="D26:D27"/>
    <mergeCell ref="D30:D31"/>
    <mergeCell ref="D32:D33"/>
    <mergeCell ref="D28:D29"/>
    <mergeCell ref="C12:C23"/>
    <mergeCell ref="C24:C39"/>
    <mergeCell ref="D34:D35"/>
    <mergeCell ref="D22:D23"/>
    <mergeCell ref="P8:R8"/>
    <mergeCell ref="G7:R7"/>
    <mergeCell ref="AB8:AD8"/>
    <mergeCell ref="S7:AD7"/>
    <mergeCell ref="C10:D11"/>
    <mergeCell ref="D12:D13"/>
    <mergeCell ref="D14:D15"/>
    <mergeCell ref="D16:D17"/>
    <mergeCell ref="D18:D19"/>
    <mergeCell ref="G12:G13"/>
    <mergeCell ref="G14:G15"/>
    <mergeCell ref="G16:G17"/>
    <mergeCell ref="G18:G19"/>
    <mergeCell ref="J8:L8"/>
    <mergeCell ref="G10:G11"/>
    <mergeCell ref="G8:I8"/>
    <mergeCell ref="H10:H11"/>
    <mergeCell ref="I10:I11"/>
    <mergeCell ref="I12:I13"/>
    <mergeCell ref="H12:H13"/>
    <mergeCell ref="S8:U8"/>
    <mergeCell ref="Y8:AA8"/>
    <mergeCell ref="S10:S11"/>
    <mergeCell ref="T10:T11"/>
  </mergeCells>
  <phoneticPr fontId="2"/>
  <printOptions horizontalCentered="1" verticalCentered="1"/>
  <pageMargins left="0.70866141732283472" right="0.27559055118110237" top="0.62992125984251968" bottom="0.59055118110236227" header="0.51181102362204722" footer="0.51181102362204722"/>
  <pageSetup paperSize="9" scale="52" firstPageNumber="3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rgb="FF00B0F0"/>
    <pageSetUpPr fitToPage="1"/>
  </sheetPr>
  <dimension ref="B2:AY59"/>
  <sheetViews>
    <sheetView view="pageBreakPreview" topLeftCell="A29" zoomScaleNormal="100" zoomScaleSheetLayoutView="100" workbookViewId="0">
      <selection activeCell="B2" sqref="B2"/>
    </sheetView>
  </sheetViews>
  <sheetFormatPr defaultColWidth="9" defaultRowHeight="13.2" x14ac:dyDescent="0.2"/>
  <cols>
    <col min="1" max="1" width="4.6640625" style="1" customWidth="1"/>
    <col min="2" max="2" width="3.109375" style="1" customWidth="1"/>
    <col min="3" max="3" width="16.44140625" style="1" customWidth="1"/>
    <col min="4" max="5" width="9.44140625" style="1" customWidth="1"/>
    <col min="6" max="44" width="5.6640625" style="1" customWidth="1"/>
    <col min="45" max="45" width="4.6640625" style="1" customWidth="1"/>
    <col min="46" max="46" width="9.88671875" style="1" bestFit="1" customWidth="1"/>
    <col min="47" max="48" width="7.88671875" style="1" bestFit="1" customWidth="1"/>
    <col min="49" max="51" width="6.44140625" style="1" customWidth="1"/>
    <col min="52" max="55" width="4.6640625" style="1" customWidth="1"/>
    <col min="56" max="16384" width="9" style="1"/>
  </cols>
  <sheetData>
    <row r="2" spans="2:51" ht="14.4" x14ac:dyDescent="0.2">
      <c r="B2" s="26" t="s">
        <v>432</v>
      </c>
    </row>
    <row r="3" spans="2:51" ht="14.4" x14ac:dyDescent="0.2">
      <c r="B3" s="26"/>
      <c r="AH3" s="43" t="s">
        <v>433</v>
      </c>
    </row>
    <row r="4" spans="2:51" ht="14.4" x14ac:dyDescent="0.2">
      <c r="B4" s="26"/>
      <c r="AH4" s="43" t="s">
        <v>434</v>
      </c>
    </row>
    <row r="5" spans="2:51" ht="8.25" customHeight="1" x14ac:dyDescent="0.2">
      <c r="B5" s="26"/>
      <c r="AH5" s="49"/>
    </row>
    <row r="6" spans="2:51" ht="13.8" thickBot="1" x14ac:dyDescent="0.25">
      <c r="B6" s="1" t="s">
        <v>435</v>
      </c>
      <c r="AR6" s="2" t="s">
        <v>436</v>
      </c>
    </row>
    <row r="7" spans="2:51" ht="23.1" customHeight="1" thickBot="1" x14ac:dyDescent="0.25">
      <c r="B7" s="8"/>
      <c r="C7" s="4"/>
      <c r="D7" s="1591" t="s">
        <v>437</v>
      </c>
      <c r="E7" s="1507" t="s">
        <v>438</v>
      </c>
      <c r="F7" s="1823" t="s">
        <v>439</v>
      </c>
      <c r="G7" s="1824"/>
      <c r="H7" s="1824"/>
      <c r="I7" s="1824"/>
      <c r="J7" s="1824"/>
      <c r="K7" s="1824"/>
      <c r="L7" s="1824"/>
      <c r="M7" s="1824"/>
      <c r="N7" s="1824"/>
      <c r="O7" s="1824"/>
      <c r="P7" s="1824"/>
      <c r="Q7" s="1824"/>
      <c r="R7" s="1824"/>
      <c r="S7" s="13"/>
      <c r="T7" s="13"/>
      <c r="U7" s="13"/>
      <c r="V7" s="13"/>
      <c r="W7" s="13"/>
      <c r="X7" s="13"/>
      <c r="Y7" s="13"/>
      <c r="Z7" s="13"/>
      <c r="AA7" s="13"/>
      <c r="AB7" s="13"/>
      <c r="AC7" s="13"/>
      <c r="AD7" s="13"/>
      <c r="AE7" s="13"/>
      <c r="AF7" s="13"/>
      <c r="AG7" s="13"/>
      <c r="AH7" s="13"/>
      <c r="AI7" s="13"/>
      <c r="AJ7" s="13"/>
      <c r="AK7" s="13"/>
      <c r="AL7" s="13"/>
      <c r="AM7" s="13"/>
      <c r="AN7" s="13"/>
      <c r="AO7" s="13"/>
      <c r="AP7" s="13"/>
      <c r="AQ7" s="13"/>
      <c r="AR7" s="273"/>
    </row>
    <row r="8" spans="2:51" ht="23.1" customHeight="1" x14ac:dyDescent="0.2">
      <c r="B8" s="18"/>
      <c r="C8" s="11"/>
      <c r="D8" s="1551"/>
      <c r="E8" s="1508"/>
      <c r="F8" s="1825"/>
      <c r="G8" s="1826"/>
      <c r="H8" s="1826"/>
      <c r="I8" s="1826"/>
      <c r="J8" s="1826"/>
      <c r="K8" s="1826"/>
      <c r="L8" s="1826"/>
      <c r="M8" s="1826"/>
      <c r="N8" s="1826"/>
      <c r="O8" s="1826"/>
      <c r="P8" s="1826"/>
      <c r="Q8" s="1826"/>
      <c r="R8" s="1826"/>
      <c r="S8" s="1827" t="s">
        <v>440</v>
      </c>
      <c r="T8" s="1828"/>
      <c r="U8" s="1828"/>
      <c r="V8" s="1828"/>
      <c r="W8" s="1828"/>
      <c r="X8" s="1828"/>
      <c r="Y8" s="1828"/>
      <c r="Z8" s="1828"/>
      <c r="AA8" s="1828"/>
      <c r="AB8" s="1828"/>
      <c r="AC8" s="1828"/>
      <c r="AD8" s="1828"/>
      <c r="AE8" s="1829"/>
      <c r="AF8" s="1827" t="s">
        <v>441</v>
      </c>
      <c r="AG8" s="1828"/>
      <c r="AH8" s="1828"/>
      <c r="AI8" s="1828"/>
      <c r="AJ8" s="1828"/>
      <c r="AK8" s="1828"/>
      <c r="AL8" s="1828"/>
      <c r="AM8" s="1828"/>
      <c r="AN8" s="1828"/>
      <c r="AO8" s="1828"/>
      <c r="AP8" s="1828"/>
      <c r="AQ8" s="1828"/>
      <c r="AR8" s="1829"/>
    </row>
    <row r="9" spans="2:51" ht="23.1" customHeight="1" x14ac:dyDescent="0.2">
      <c r="B9" s="18"/>
      <c r="C9" s="11"/>
      <c r="D9" s="1551"/>
      <c r="E9" s="1508"/>
      <c r="F9" s="1830" t="s">
        <v>442</v>
      </c>
      <c r="G9" s="3"/>
      <c r="H9" s="3"/>
      <c r="I9" s="3"/>
      <c r="J9" s="3"/>
      <c r="K9" s="3"/>
      <c r="L9" s="3"/>
      <c r="M9" s="3"/>
      <c r="N9" s="3"/>
      <c r="O9" s="3"/>
      <c r="P9" s="3"/>
      <c r="Q9" s="3"/>
      <c r="R9" s="3"/>
      <c r="S9" s="1830" t="s">
        <v>442</v>
      </c>
      <c r="T9" s="3"/>
      <c r="U9" s="3"/>
      <c r="V9" s="3"/>
      <c r="W9" s="3"/>
      <c r="X9" s="3"/>
      <c r="Y9" s="3"/>
      <c r="Z9" s="3"/>
      <c r="AA9" s="3"/>
      <c r="AB9" s="3"/>
      <c r="AC9" s="3"/>
      <c r="AD9" s="3"/>
      <c r="AE9" s="274"/>
      <c r="AF9" s="1830" t="s">
        <v>442</v>
      </c>
      <c r="AG9" s="3"/>
      <c r="AH9" s="3"/>
      <c r="AI9" s="3"/>
      <c r="AJ9" s="3"/>
      <c r="AK9" s="3"/>
      <c r="AL9" s="3"/>
      <c r="AM9" s="3"/>
      <c r="AN9" s="3"/>
      <c r="AO9" s="3"/>
      <c r="AP9" s="3"/>
      <c r="AQ9" s="3"/>
      <c r="AR9" s="274"/>
    </row>
    <row r="10" spans="2:51" ht="42" customHeight="1" x14ac:dyDescent="0.2">
      <c r="B10" s="36"/>
      <c r="C10" s="37"/>
      <c r="D10" s="1552"/>
      <c r="E10" s="1610"/>
      <c r="F10" s="1831"/>
      <c r="G10" s="272" t="s">
        <v>443</v>
      </c>
      <c r="H10" s="272" t="s">
        <v>444</v>
      </c>
      <c r="I10" s="272" t="s">
        <v>445</v>
      </c>
      <c r="J10" s="272" t="s">
        <v>446</v>
      </c>
      <c r="K10" s="272" t="s">
        <v>447</v>
      </c>
      <c r="L10" s="272" t="s">
        <v>448</v>
      </c>
      <c r="M10" s="272" t="s">
        <v>449</v>
      </c>
      <c r="N10" s="272" t="s">
        <v>450</v>
      </c>
      <c r="O10" s="272" t="s">
        <v>451</v>
      </c>
      <c r="P10" s="272" t="s">
        <v>452</v>
      </c>
      <c r="Q10" s="99" t="s">
        <v>453</v>
      </c>
      <c r="R10" s="243" t="s">
        <v>454</v>
      </c>
      <c r="S10" s="1831"/>
      <c r="T10" s="272" t="s">
        <v>443</v>
      </c>
      <c r="U10" s="272" t="s">
        <v>444</v>
      </c>
      <c r="V10" s="272" t="s">
        <v>445</v>
      </c>
      <c r="W10" s="272" t="s">
        <v>446</v>
      </c>
      <c r="X10" s="272" t="s">
        <v>447</v>
      </c>
      <c r="Y10" s="272" t="s">
        <v>448</v>
      </c>
      <c r="Z10" s="272" t="s">
        <v>449</v>
      </c>
      <c r="AA10" s="272" t="s">
        <v>450</v>
      </c>
      <c r="AB10" s="272" t="s">
        <v>451</v>
      </c>
      <c r="AC10" s="272" t="s">
        <v>452</v>
      </c>
      <c r="AD10" s="99" t="s">
        <v>453</v>
      </c>
      <c r="AE10" s="243" t="s">
        <v>454</v>
      </c>
      <c r="AF10" s="1831"/>
      <c r="AG10" s="272" t="s">
        <v>443</v>
      </c>
      <c r="AH10" s="272" t="s">
        <v>444</v>
      </c>
      <c r="AI10" s="272" t="s">
        <v>445</v>
      </c>
      <c r="AJ10" s="272" t="s">
        <v>446</v>
      </c>
      <c r="AK10" s="272" t="s">
        <v>447</v>
      </c>
      <c r="AL10" s="272" t="s">
        <v>448</v>
      </c>
      <c r="AM10" s="272" t="s">
        <v>449</v>
      </c>
      <c r="AN10" s="272" t="s">
        <v>450</v>
      </c>
      <c r="AO10" s="272" t="s">
        <v>451</v>
      </c>
      <c r="AP10" s="272" t="s">
        <v>452</v>
      </c>
      <c r="AQ10" s="99" t="s">
        <v>453</v>
      </c>
      <c r="AR10" s="243" t="s">
        <v>454</v>
      </c>
      <c r="AT10" s="1" t="s">
        <v>327</v>
      </c>
      <c r="AU10" s="1" t="s">
        <v>425</v>
      </c>
      <c r="AV10" s="1" t="s">
        <v>426</v>
      </c>
      <c r="AW10" s="360" t="s">
        <v>328</v>
      </c>
    </row>
    <row r="11" spans="2:51" ht="27.9" customHeight="1" x14ac:dyDescent="0.2">
      <c r="B11" s="1603" t="s">
        <v>455</v>
      </c>
      <c r="C11" s="1628"/>
      <c r="D11" s="1176">
        <f>SUM(D13:D24)</f>
        <v>404</v>
      </c>
      <c r="E11" s="541">
        <f>SUM(E13:E24)</f>
        <v>303</v>
      </c>
      <c r="F11" s="466">
        <f>SUM(G11:R11)</f>
        <v>931</v>
      </c>
      <c r="G11" s="61">
        <f>G13+G15+G17+G19+G21+G23</f>
        <v>55</v>
      </c>
      <c r="H11" s="61">
        <f t="shared" ref="H11:R11" si="0">H13+H15+H17+H19+H21+H23</f>
        <v>69</v>
      </c>
      <c r="I11" s="61">
        <f t="shared" si="0"/>
        <v>39</v>
      </c>
      <c r="J11" s="61">
        <f t="shared" si="0"/>
        <v>57</v>
      </c>
      <c r="K11" s="61">
        <f t="shared" si="0"/>
        <v>40</v>
      </c>
      <c r="L11" s="61">
        <f>L13+L15+L17+L19+L21+L23</f>
        <v>29</v>
      </c>
      <c r="M11" s="61">
        <f t="shared" si="0"/>
        <v>71</v>
      </c>
      <c r="N11" s="61">
        <f t="shared" si="0"/>
        <v>347</v>
      </c>
      <c r="O11" s="61">
        <f t="shared" si="0"/>
        <v>149</v>
      </c>
      <c r="P11" s="61">
        <f t="shared" si="0"/>
        <v>65</v>
      </c>
      <c r="Q11" s="61">
        <f t="shared" si="0"/>
        <v>9</v>
      </c>
      <c r="R11" s="153">
        <f t="shared" si="0"/>
        <v>1</v>
      </c>
      <c r="S11" s="466">
        <f>SUM(T11:AE11)</f>
        <v>787</v>
      </c>
      <c r="T11" s="61">
        <f>T13+T15+T17+T19+T21+T23</f>
        <v>55</v>
      </c>
      <c r="U11" s="61">
        <f>U13+U15+U17+U19+U21+U23</f>
        <v>69</v>
      </c>
      <c r="V11" s="61">
        <f t="shared" ref="V11:AE11" si="1">V13+V15+V17+V19+V21+V23</f>
        <v>37</v>
      </c>
      <c r="W11" s="61">
        <f t="shared" si="1"/>
        <v>53</v>
      </c>
      <c r="X11" s="61">
        <f t="shared" si="1"/>
        <v>32</v>
      </c>
      <c r="Y11" s="61">
        <f>Y13+Y15+Y17+Y19+Y21+Y23</f>
        <v>19</v>
      </c>
      <c r="Z11" s="61">
        <f t="shared" si="1"/>
        <v>53</v>
      </c>
      <c r="AA11" s="61">
        <f t="shared" si="1"/>
        <v>305</v>
      </c>
      <c r="AB11" s="61">
        <f t="shared" si="1"/>
        <v>118</v>
      </c>
      <c r="AC11" s="61">
        <f t="shared" si="1"/>
        <v>37</v>
      </c>
      <c r="AD11" s="61">
        <f t="shared" si="1"/>
        <v>8</v>
      </c>
      <c r="AE11" s="339">
        <f t="shared" si="1"/>
        <v>1</v>
      </c>
      <c r="AF11" s="466">
        <f>SUM(AG11:AR11)</f>
        <v>144</v>
      </c>
      <c r="AG11" s="61">
        <f t="shared" ref="AG11:AR11" si="2">AG13+AG15+AG17+AG19+AG21+AG23</f>
        <v>0</v>
      </c>
      <c r="AH11" s="61">
        <f t="shared" si="2"/>
        <v>0</v>
      </c>
      <c r="AI11" s="61">
        <f t="shared" si="2"/>
        <v>2</v>
      </c>
      <c r="AJ11" s="61">
        <f t="shared" si="2"/>
        <v>4</v>
      </c>
      <c r="AK11" s="61">
        <f t="shared" si="2"/>
        <v>8</v>
      </c>
      <c r="AL11" s="61">
        <f t="shared" si="2"/>
        <v>10</v>
      </c>
      <c r="AM11" s="61">
        <f t="shared" si="2"/>
        <v>18</v>
      </c>
      <c r="AN11" s="61">
        <f t="shared" si="2"/>
        <v>42</v>
      </c>
      <c r="AO11" s="61">
        <f t="shared" si="2"/>
        <v>31</v>
      </c>
      <c r="AP11" s="61">
        <f t="shared" si="2"/>
        <v>28</v>
      </c>
      <c r="AQ11" s="61">
        <f t="shared" si="2"/>
        <v>1</v>
      </c>
      <c r="AR11" s="339">
        <f t="shared" si="2"/>
        <v>0</v>
      </c>
      <c r="AT11" s="1">
        <f>SUM(G11:R11)</f>
        <v>931</v>
      </c>
      <c r="AU11" s="1">
        <f>SUM(T11:AE11)</f>
        <v>787</v>
      </c>
      <c r="AV11" s="1">
        <f>SUM(AG11:AR11)</f>
        <v>144</v>
      </c>
      <c r="AW11" s="367">
        <f>AT11-F11</f>
        <v>0</v>
      </c>
      <c r="AX11" s="367">
        <f>AU11-S11</f>
        <v>0</v>
      </c>
      <c r="AY11" s="367">
        <f>AV11-AF11</f>
        <v>0</v>
      </c>
    </row>
    <row r="12" spans="2:51" ht="27.9" customHeight="1" thickBot="1" x14ac:dyDescent="0.25">
      <c r="B12" s="1607"/>
      <c r="C12" s="1669"/>
      <c r="D12" s="1127"/>
      <c r="E12" s="321"/>
      <c r="F12" s="713"/>
      <c r="G12" s="714">
        <f>IFERROR(G11/$F11,"-")</f>
        <v>5.9076262083780882E-2</v>
      </c>
      <c r="H12" s="714">
        <f t="shared" ref="H12:R12" si="3">IFERROR(H11/$F11,"-")</f>
        <v>7.4113856068743281E-2</v>
      </c>
      <c r="I12" s="714">
        <f t="shared" si="3"/>
        <v>4.1890440386680987E-2</v>
      </c>
      <c r="J12" s="714">
        <f t="shared" si="3"/>
        <v>6.1224489795918366E-2</v>
      </c>
      <c r="K12" s="714">
        <f t="shared" si="3"/>
        <v>4.2964554242749732E-2</v>
      </c>
      <c r="L12" s="714">
        <f t="shared" si="3"/>
        <v>3.1149301825993556E-2</v>
      </c>
      <c r="M12" s="714">
        <f t="shared" si="3"/>
        <v>7.6262083780880771E-2</v>
      </c>
      <c r="N12" s="714">
        <f t="shared" si="3"/>
        <v>0.37271750805585391</v>
      </c>
      <c r="O12" s="714">
        <f t="shared" si="3"/>
        <v>0.16004296455424274</v>
      </c>
      <c r="P12" s="714">
        <f t="shared" si="3"/>
        <v>6.9817400644468314E-2</v>
      </c>
      <c r="Q12" s="715">
        <f t="shared" si="3"/>
        <v>9.6670247046186895E-3</v>
      </c>
      <c r="R12" s="715">
        <f t="shared" si="3"/>
        <v>1.0741138560687433E-3</v>
      </c>
      <c r="S12" s="713"/>
      <c r="T12" s="714">
        <f>IFERROR(T11/$S11,"-")</f>
        <v>6.9885641677255403E-2</v>
      </c>
      <c r="U12" s="714">
        <f t="shared" ref="U12:AE12" si="4">IFERROR(U11/$S11,"-")</f>
        <v>8.7674714104193141E-2</v>
      </c>
      <c r="V12" s="714">
        <f t="shared" si="4"/>
        <v>4.7013977128335452E-2</v>
      </c>
      <c r="W12" s="714">
        <f t="shared" si="4"/>
        <v>6.734434561626429E-2</v>
      </c>
      <c r="X12" s="714">
        <f t="shared" si="4"/>
        <v>4.0660736975857689E-2</v>
      </c>
      <c r="Y12" s="714">
        <f t="shared" si="4"/>
        <v>2.4142312579415501E-2</v>
      </c>
      <c r="Z12" s="714">
        <f t="shared" si="4"/>
        <v>6.734434561626429E-2</v>
      </c>
      <c r="AA12" s="714">
        <f t="shared" si="4"/>
        <v>0.3875476493011436</v>
      </c>
      <c r="AB12" s="714">
        <f t="shared" si="4"/>
        <v>0.14993646759847523</v>
      </c>
      <c r="AC12" s="714">
        <f t="shared" si="4"/>
        <v>4.7013977128335452E-2</v>
      </c>
      <c r="AD12" s="715">
        <f t="shared" si="4"/>
        <v>1.0165184243964422E-2</v>
      </c>
      <c r="AE12" s="716">
        <f t="shared" si="4"/>
        <v>1.2706480304955528E-3</v>
      </c>
      <c r="AF12" s="713"/>
      <c r="AG12" s="714">
        <f>IFERROR(AG11/$AF11,"-")</f>
        <v>0</v>
      </c>
      <c r="AH12" s="714">
        <f t="shared" ref="AH12:AR12" si="5">IFERROR(AH11/$AF11,"-")</f>
        <v>0</v>
      </c>
      <c r="AI12" s="714">
        <f t="shared" si="5"/>
        <v>1.3888888888888888E-2</v>
      </c>
      <c r="AJ12" s="714">
        <f t="shared" si="5"/>
        <v>2.7777777777777776E-2</v>
      </c>
      <c r="AK12" s="714">
        <f t="shared" si="5"/>
        <v>5.5555555555555552E-2</v>
      </c>
      <c r="AL12" s="714">
        <f t="shared" si="5"/>
        <v>6.9444444444444448E-2</v>
      </c>
      <c r="AM12" s="714">
        <f t="shared" si="5"/>
        <v>0.125</v>
      </c>
      <c r="AN12" s="714">
        <f t="shared" si="5"/>
        <v>0.29166666666666669</v>
      </c>
      <c r="AO12" s="714">
        <f t="shared" si="5"/>
        <v>0.21527777777777779</v>
      </c>
      <c r="AP12" s="714">
        <f t="shared" si="5"/>
        <v>0.19444444444444445</v>
      </c>
      <c r="AQ12" s="715">
        <f t="shared" si="5"/>
        <v>6.9444444444444441E-3</v>
      </c>
      <c r="AR12" s="716">
        <f t="shared" si="5"/>
        <v>0</v>
      </c>
      <c r="AT12" s="45">
        <f t="shared" ref="AT12:AT13" si="6">SUM(G12:R12)</f>
        <v>0.99999999999999989</v>
      </c>
      <c r="AU12" s="45">
        <f t="shared" ref="AU12:AU13" si="7">SUM(T12:AE12)</f>
        <v>1</v>
      </c>
      <c r="AV12" s="45">
        <f>SUM(AG12:AR12)</f>
        <v>0.99999999999999989</v>
      </c>
      <c r="AW12" s="367">
        <f>1-AT12</f>
        <v>0</v>
      </c>
      <c r="AX12" s="367">
        <f t="shared" ref="AX12:AY12" si="8">1-AU12</f>
        <v>0</v>
      </c>
      <c r="AY12" s="367">
        <f t="shared" si="8"/>
        <v>0</v>
      </c>
    </row>
    <row r="13" spans="2:51" ht="27.9" customHeight="1" thickTop="1" x14ac:dyDescent="0.2">
      <c r="B13" s="1503" t="s">
        <v>274</v>
      </c>
      <c r="C13" s="1649" t="s">
        <v>184</v>
      </c>
      <c r="D13" s="1172">
        <f>表1!E14</f>
        <v>49</v>
      </c>
      <c r="E13" s="1177">
        <f>表1!G14</f>
        <v>20</v>
      </c>
      <c r="F13" s="718">
        <f>SUM(G13:R13)</f>
        <v>12</v>
      </c>
      <c r="G13" s="59">
        <f t="shared" ref="G13:K13" si="9">T13+AG13</f>
        <v>3</v>
      </c>
      <c r="H13" s="59">
        <f t="shared" si="9"/>
        <v>2</v>
      </c>
      <c r="I13" s="59">
        <f t="shared" si="9"/>
        <v>1</v>
      </c>
      <c r="J13" s="59">
        <f t="shared" si="9"/>
        <v>0</v>
      </c>
      <c r="K13" s="59">
        <f t="shared" si="9"/>
        <v>0</v>
      </c>
      <c r="L13" s="59">
        <f>Y13+AL13</f>
        <v>0</v>
      </c>
      <c r="M13" s="59">
        <f t="shared" ref="M13:R13" si="10">Z13+AM13</f>
        <v>0</v>
      </c>
      <c r="N13" s="59">
        <f t="shared" si="10"/>
        <v>5</v>
      </c>
      <c r="O13" s="59">
        <f>AB13+AO13</f>
        <v>1</v>
      </c>
      <c r="P13" s="59">
        <f t="shared" si="10"/>
        <v>0</v>
      </c>
      <c r="Q13" s="59">
        <f t="shared" si="10"/>
        <v>0</v>
      </c>
      <c r="R13" s="152">
        <f t="shared" si="10"/>
        <v>0</v>
      </c>
      <c r="S13" s="718">
        <f>SUM(T13:AE13)</f>
        <v>12</v>
      </c>
      <c r="T13" s="59">
        <f>'表15-2'!T13+'表15-3'!T13</f>
        <v>3</v>
      </c>
      <c r="U13" s="59">
        <f>'表15-2'!U13+'表15-3'!U13</f>
        <v>2</v>
      </c>
      <c r="V13" s="59">
        <f>'表15-2'!V13+'表15-3'!V13</f>
        <v>1</v>
      </c>
      <c r="W13" s="59">
        <f>'表15-2'!W13+'表15-3'!W13</f>
        <v>0</v>
      </c>
      <c r="X13" s="59">
        <f>'表15-2'!X13+'表15-3'!X13</f>
        <v>0</v>
      </c>
      <c r="Y13" s="59">
        <f>'表15-2'!Y13+'表15-3'!Y13</f>
        <v>0</v>
      </c>
      <c r="Z13" s="59">
        <f>'表15-2'!Z13+'表15-3'!Z13</f>
        <v>0</v>
      </c>
      <c r="AA13" s="59">
        <f>'表15-2'!AA13+'表15-3'!AA13</f>
        <v>5</v>
      </c>
      <c r="AB13" s="59">
        <f>'表15-2'!AB13+'表15-3'!AB13</f>
        <v>1</v>
      </c>
      <c r="AC13" s="59">
        <f>'表15-2'!AC13+'表15-3'!AC13</f>
        <v>0</v>
      </c>
      <c r="AD13" s="59">
        <f>'表15-2'!AD13+'表15-3'!AD13</f>
        <v>0</v>
      </c>
      <c r="AE13" s="59">
        <f>'表15-2'!AE13+'表15-3'!AE13</f>
        <v>0</v>
      </c>
      <c r="AF13" s="718">
        <f>SUM(AG13:AR13)</f>
        <v>0</v>
      </c>
      <c r="AG13" s="59">
        <f>'表15-2'!AG13+'表15-3'!AG13</f>
        <v>0</v>
      </c>
      <c r="AH13" s="59">
        <f>'表15-2'!AH13+'表15-3'!AH13</f>
        <v>0</v>
      </c>
      <c r="AI13" s="59">
        <f>'表15-2'!AI13+'表15-3'!AI13</f>
        <v>0</v>
      </c>
      <c r="AJ13" s="59">
        <f>'表15-2'!AJ13+'表15-3'!AJ13</f>
        <v>0</v>
      </c>
      <c r="AK13" s="59">
        <f>'表15-2'!AK13+'表15-3'!AK13</f>
        <v>0</v>
      </c>
      <c r="AL13" s="59">
        <f>'表15-2'!AL13+'表15-3'!AL13</f>
        <v>0</v>
      </c>
      <c r="AM13" s="59">
        <f>'表15-2'!AM13+'表15-3'!AM13</f>
        <v>0</v>
      </c>
      <c r="AN13" s="59">
        <f>'表15-2'!AN13+'表15-3'!AN13</f>
        <v>0</v>
      </c>
      <c r="AO13" s="59">
        <f>'表15-2'!AO13+'表15-3'!AO13</f>
        <v>0</v>
      </c>
      <c r="AP13" s="59">
        <f>'表15-2'!AP13+'表15-3'!AP13</f>
        <v>0</v>
      </c>
      <c r="AQ13" s="59">
        <f>'表15-2'!AQ13+'表15-3'!AQ13</f>
        <v>0</v>
      </c>
      <c r="AR13" s="338">
        <f>'表15-2'!AR13+'表15-3'!AR13</f>
        <v>0</v>
      </c>
      <c r="AT13" s="1">
        <f t="shared" si="6"/>
        <v>12</v>
      </c>
      <c r="AU13" s="1">
        <f t="shared" si="7"/>
        <v>12</v>
      </c>
      <c r="AV13" s="1">
        <f t="shared" ref="AV13:AV40" si="11">SUM(AG13:AR13)</f>
        <v>0</v>
      </c>
      <c r="AW13" s="367">
        <f t="shared" ref="AW13" si="12">AT13-F13</f>
        <v>0</v>
      </c>
      <c r="AX13" s="367">
        <f t="shared" ref="AX13" si="13">AU13-S13</f>
        <v>0</v>
      </c>
      <c r="AY13" s="367">
        <f t="shared" ref="AY13" si="14">AV13-AF13</f>
        <v>0</v>
      </c>
    </row>
    <row r="14" spans="2:51" ht="27.9" customHeight="1" x14ac:dyDescent="0.2">
      <c r="B14" s="1504"/>
      <c r="C14" s="1551"/>
      <c r="D14" s="1128"/>
      <c r="E14" s="1132"/>
      <c r="F14" s="342"/>
      <c r="G14" s="1364">
        <f>IFERROR(G13/$F13,"-")</f>
        <v>0.25</v>
      </c>
      <c r="H14" s="1364">
        <f t="shared" ref="H14" si="15">IFERROR(H13/$F13,"-")</f>
        <v>0.16666666666666666</v>
      </c>
      <c r="I14" s="1364">
        <f t="shared" ref="I14" si="16">IFERROR(I13/$F13,"-")</f>
        <v>8.3333333333333329E-2</v>
      </c>
      <c r="J14" s="1364">
        <f t="shared" ref="J14" si="17">IFERROR(J13/$F13,"-")</f>
        <v>0</v>
      </c>
      <c r="K14" s="1364">
        <f t="shared" ref="K14" si="18">IFERROR(K13/$F13,"-")</f>
        <v>0</v>
      </c>
      <c r="L14" s="1364">
        <f t="shared" ref="L14" si="19">IFERROR(L13/$F13,"-")</f>
        <v>0</v>
      </c>
      <c r="M14" s="719">
        <f t="shared" ref="M14" si="20">IFERROR(M13/$F13,"-")</f>
        <v>0</v>
      </c>
      <c r="N14" s="719">
        <f t="shared" ref="N14" si="21">IFERROR(N13/$F13,"-")</f>
        <v>0.41666666666666669</v>
      </c>
      <c r="O14" s="719">
        <f t="shared" ref="O14" si="22">IFERROR(O13/$F13,"-")</f>
        <v>8.3333333333333329E-2</v>
      </c>
      <c r="P14" s="719">
        <f t="shared" ref="P14" si="23">IFERROR(P13/$F13,"-")</f>
        <v>0</v>
      </c>
      <c r="Q14" s="720">
        <f t="shared" ref="Q14" si="24">IFERROR(Q13/$F13,"-")</f>
        <v>0</v>
      </c>
      <c r="R14" s="1365">
        <f t="shared" ref="R14" si="25">IFERROR(R13/$F13,"-")</f>
        <v>0</v>
      </c>
      <c r="S14" s="342"/>
      <c r="T14" s="1364">
        <f>IFERROR(T13/$S13,"-")</f>
        <v>0.25</v>
      </c>
      <c r="U14" s="1364">
        <f t="shared" ref="U14" si="26">IFERROR(U13/$S13,"-")</f>
        <v>0.16666666666666666</v>
      </c>
      <c r="V14" s="1364">
        <f t="shared" ref="V14" si="27">IFERROR(V13/$S13,"-")</f>
        <v>8.3333333333333329E-2</v>
      </c>
      <c r="W14" s="1364">
        <f t="shared" ref="W14" si="28">IFERROR(W13/$S13,"-")</f>
        <v>0</v>
      </c>
      <c r="X14" s="1364">
        <f t="shared" ref="X14" si="29">IFERROR(X13/$S13,"-")</f>
        <v>0</v>
      </c>
      <c r="Y14" s="1364">
        <f t="shared" ref="Y14" si="30">IFERROR(Y13/$S13,"-")</f>
        <v>0</v>
      </c>
      <c r="Z14" s="719">
        <f t="shared" ref="Z14" si="31">IFERROR(Z13/$S13,"-")</f>
        <v>0</v>
      </c>
      <c r="AA14" s="719">
        <f t="shared" ref="AA14" si="32">IFERROR(AA13/$S13,"-")</f>
        <v>0.41666666666666669</v>
      </c>
      <c r="AB14" s="719">
        <f t="shared" ref="AB14" si="33">IFERROR(AB13/$S13,"-")</f>
        <v>8.3333333333333329E-2</v>
      </c>
      <c r="AC14" s="719">
        <f t="shared" ref="AC14" si="34">IFERROR(AC13/$S13,"-")</f>
        <v>0</v>
      </c>
      <c r="AD14" s="720">
        <f t="shared" ref="AD14" si="35">IFERROR(AD13/$S13,"-")</f>
        <v>0</v>
      </c>
      <c r="AE14" s="1366">
        <f t="shared" ref="AE14" si="36">IFERROR(AE13/$S13,"-")</f>
        <v>0</v>
      </c>
      <c r="AF14" s="722"/>
      <c r="AG14" s="1367" t="str">
        <f>IFERROR(AG13/$AF13,"-")</f>
        <v>-</v>
      </c>
      <c r="AH14" s="1367" t="str">
        <f t="shared" ref="AH14" si="37">IFERROR(AH13/$AF13,"-")</f>
        <v>-</v>
      </c>
      <c r="AI14" s="1367" t="str">
        <f t="shared" ref="AI14" si="38">IFERROR(AI13/$AF13,"-")</f>
        <v>-</v>
      </c>
      <c r="AJ14" s="1367" t="str">
        <f t="shared" ref="AJ14" si="39">IFERROR(AJ13/$AF13,"-")</f>
        <v>-</v>
      </c>
      <c r="AK14" s="1367" t="str">
        <f t="shared" ref="AK14" si="40">IFERROR(AK13/$AF13,"-")</f>
        <v>-</v>
      </c>
      <c r="AL14" s="1367" t="str">
        <f t="shared" ref="AL14" si="41">IFERROR(AL13/$AF13,"-")</f>
        <v>-</v>
      </c>
      <c r="AM14" s="1367" t="str">
        <f t="shared" ref="AM14" si="42">IFERROR(AM13/$AF13,"-")</f>
        <v>-</v>
      </c>
      <c r="AN14" s="1367" t="str">
        <f t="shared" ref="AN14" si="43">IFERROR(AN13/$AF13,"-")</f>
        <v>-</v>
      </c>
      <c r="AO14" s="1367" t="str">
        <f t="shared" ref="AO14" si="44">IFERROR(AO13/$AF13,"-")</f>
        <v>-</v>
      </c>
      <c r="AP14" s="1367" t="str">
        <f t="shared" ref="AP14" si="45">IFERROR(AP13/$AF13,"-")</f>
        <v>-</v>
      </c>
      <c r="AQ14" s="1367" t="str">
        <f t="shared" ref="AQ14" si="46">IFERROR(AQ13/$AF13,"-")</f>
        <v>-</v>
      </c>
      <c r="AR14" s="1368" t="str">
        <f t="shared" ref="AR14" si="47">IFERROR(AR13/$AF13,"-")</f>
        <v>-</v>
      </c>
      <c r="AT14" s="45">
        <f t="shared" ref="AT14:AT40" si="48">SUM(G14:R14)</f>
        <v>1</v>
      </c>
      <c r="AU14" s="45">
        <f t="shared" ref="AU14:AU40" si="49">SUM(T14:AE14)</f>
        <v>1</v>
      </c>
      <c r="AV14" s="45">
        <f t="shared" si="11"/>
        <v>0</v>
      </c>
      <c r="AW14" s="367">
        <f t="shared" ref="AW14" si="50">1-AT14</f>
        <v>0</v>
      </c>
      <c r="AX14" s="367">
        <f t="shared" ref="AX14" si="51">1-AU14</f>
        <v>0</v>
      </c>
      <c r="AY14" s="367">
        <f>1-AV14</f>
        <v>1</v>
      </c>
    </row>
    <row r="15" spans="2:51" ht="27.9" customHeight="1" x14ac:dyDescent="0.2">
      <c r="B15" s="1504"/>
      <c r="C15" s="1591" t="s">
        <v>185</v>
      </c>
      <c r="D15" s="1173">
        <f>表1!E17</f>
        <v>85</v>
      </c>
      <c r="E15" s="1178">
        <f>表1!G17</f>
        <v>64</v>
      </c>
      <c r="F15" s="466">
        <f t="shared" ref="F15" si="52">SUM(G15:R15)</f>
        <v>322</v>
      </c>
      <c r="G15" s="61">
        <f>T15+AG15</f>
        <v>11</v>
      </c>
      <c r="H15" s="61">
        <f>U15+AH15</f>
        <v>28</v>
      </c>
      <c r="I15" s="61">
        <f t="shared" ref="I15:K15" si="53">V15+AI15</f>
        <v>21</v>
      </c>
      <c r="J15" s="61">
        <f t="shared" si="53"/>
        <v>45</v>
      </c>
      <c r="K15" s="61">
        <f t="shared" si="53"/>
        <v>22</v>
      </c>
      <c r="L15" s="61">
        <f>Y15+AL15</f>
        <v>9</v>
      </c>
      <c r="M15" s="61">
        <f t="shared" ref="M15:R15" si="54">Z15+AM15</f>
        <v>19</v>
      </c>
      <c r="N15" s="61">
        <f t="shared" si="54"/>
        <v>67</v>
      </c>
      <c r="O15" s="61">
        <f t="shared" si="54"/>
        <v>56</v>
      </c>
      <c r="P15" s="61">
        <f t="shared" si="54"/>
        <v>41</v>
      </c>
      <c r="Q15" s="61">
        <f t="shared" si="54"/>
        <v>3</v>
      </c>
      <c r="R15" s="153">
        <f t="shared" si="54"/>
        <v>0</v>
      </c>
      <c r="S15" s="466">
        <f>SUM(T15:AE15)</f>
        <v>246</v>
      </c>
      <c r="T15" s="61">
        <f>'表15-2'!T15+'表15-3'!T15</f>
        <v>11</v>
      </c>
      <c r="U15" s="61">
        <f>'表15-2'!U15+'表15-3'!U15</f>
        <v>28</v>
      </c>
      <c r="V15" s="61">
        <f>'表15-2'!V15+'表15-3'!V15</f>
        <v>21</v>
      </c>
      <c r="W15" s="61">
        <f>'表15-2'!W15+'表15-3'!W15</f>
        <v>43</v>
      </c>
      <c r="X15" s="61">
        <f>'表15-2'!X15+'表15-3'!X15</f>
        <v>17</v>
      </c>
      <c r="Y15" s="61">
        <f>'表15-2'!Y15+'表15-3'!Y15</f>
        <v>6</v>
      </c>
      <c r="Z15" s="61">
        <f>'表15-2'!Z15+'表15-3'!Z15</f>
        <v>12</v>
      </c>
      <c r="AA15" s="61">
        <f>'表15-2'!AA15+'表15-3'!AA15</f>
        <v>56</v>
      </c>
      <c r="AB15" s="61">
        <f>'表15-2'!AB15+'表15-3'!AB15</f>
        <v>34</v>
      </c>
      <c r="AC15" s="61">
        <f>'表15-2'!AC15+'表15-3'!AC15</f>
        <v>16</v>
      </c>
      <c r="AD15" s="61">
        <f>'表15-2'!AD15+'表15-3'!AD15</f>
        <v>2</v>
      </c>
      <c r="AE15" s="61">
        <f>'表15-2'!AE15+'表15-3'!AE15</f>
        <v>0</v>
      </c>
      <c r="AF15" s="723">
        <f>SUM(AG15:AR15)</f>
        <v>76</v>
      </c>
      <c r="AG15" s="61">
        <f>'表15-2'!AG15+'表15-3'!AG15</f>
        <v>0</v>
      </c>
      <c r="AH15" s="61">
        <f>'表15-2'!AH15+'表15-3'!AH15</f>
        <v>0</v>
      </c>
      <c r="AI15" s="61">
        <f>'表15-2'!AI15+'表15-3'!AI15</f>
        <v>0</v>
      </c>
      <c r="AJ15" s="61">
        <f>'表15-2'!AJ15+'表15-3'!AJ15</f>
        <v>2</v>
      </c>
      <c r="AK15" s="61">
        <f>'表15-2'!AK15+'表15-3'!AK15</f>
        <v>5</v>
      </c>
      <c r="AL15" s="61">
        <f>'表15-2'!AL15+'表15-3'!AL15</f>
        <v>3</v>
      </c>
      <c r="AM15" s="61">
        <f>'表15-2'!AM15+'表15-3'!AM15</f>
        <v>7</v>
      </c>
      <c r="AN15" s="61">
        <f>'表15-2'!AN15+'表15-3'!AN15</f>
        <v>11</v>
      </c>
      <c r="AO15" s="61">
        <f>'表15-2'!AO15+'表15-3'!AO15</f>
        <v>22</v>
      </c>
      <c r="AP15" s="61">
        <f>'表15-2'!AP15+'表15-3'!AP15</f>
        <v>25</v>
      </c>
      <c r="AQ15" s="61">
        <f>'表15-2'!AQ15+'表15-3'!AQ15</f>
        <v>1</v>
      </c>
      <c r="AR15" s="339">
        <f>'表15-2'!AR15+'表15-3'!AR15</f>
        <v>0</v>
      </c>
      <c r="AT15" s="1">
        <f t="shared" si="48"/>
        <v>322</v>
      </c>
      <c r="AU15" s="1">
        <f t="shared" si="49"/>
        <v>246</v>
      </c>
      <c r="AV15" s="1">
        <f t="shared" si="11"/>
        <v>76</v>
      </c>
      <c r="AW15" s="367">
        <f t="shared" ref="AW15" si="55">AT15-F15</f>
        <v>0</v>
      </c>
      <c r="AX15" s="367">
        <f t="shared" ref="AX15" si="56">AU15-S15</f>
        <v>0</v>
      </c>
      <c r="AY15" s="367">
        <f t="shared" ref="AY15" si="57">AV15-AF15</f>
        <v>0</v>
      </c>
    </row>
    <row r="16" spans="2:51" ht="27.9" customHeight="1" x14ac:dyDescent="0.2">
      <c r="B16" s="1504"/>
      <c r="C16" s="1551"/>
      <c r="D16" s="1129"/>
      <c r="E16" s="1132"/>
      <c r="F16" s="722"/>
      <c r="G16" s="747">
        <f>IFERROR(G15/$F15,"-")</f>
        <v>3.4161490683229816E-2</v>
      </c>
      <c r="H16" s="747">
        <f t="shared" ref="H16" si="58">IFERROR(H15/$F15,"-")</f>
        <v>8.6956521739130432E-2</v>
      </c>
      <c r="I16" s="747">
        <f t="shared" ref="I16" si="59">IFERROR(I15/$F15,"-")</f>
        <v>6.5217391304347824E-2</v>
      </c>
      <c r="J16" s="747">
        <f t="shared" ref="J16" si="60">IFERROR(J15/$F15,"-")</f>
        <v>0.13975155279503104</v>
      </c>
      <c r="K16" s="747">
        <f t="shared" ref="K16" si="61">IFERROR(K15/$F15,"-")</f>
        <v>6.8322981366459631E-2</v>
      </c>
      <c r="L16" s="747">
        <f t="shared" ref="L16" si="62">IFERROR(L15/$F15,"-")</f>
        <v>2.7950310559006212E-2</v>
      </c>
      <c r="M16" s="719">
        <f t="shared" ref="M16" si="63">IFERROR(M15/$F15,"-")</f>
        <v>5.9006211180124224E-2</v>
      </c>
      <c r="N16" s="719">
        <f t="shared" ref="N16" si="64">IFERROR(N15/$F15,"-")</f>
        <v>0.20807453416149069</v>
      </c>
      <c r="O16" s="719">
        <f t="shared" ref="O16" si="65">IFERROR(O15/$F15,"-")</f>
        <v>0.17391304347826086</v>
      </c>
      <c r="P16" s="719">
        <f t="shared" ref="P16" si="66">IFERROR(P15/$F15,"-")</f>
        <v>0.12732919254658384</v>
      </c>
      <c r="Q16" s="720">
        <f t="shared" ref="Q16" si="67">IFERROR(Q15/$F15,"-")</f>
        <v>9.316770186335404E-3</v>
      </c>
      <c r="R16" s="748">
        <f t="shared" ref="R16" si="68">IFERROR(R15/$F15,"-")</f>
        <v>0</v>
      </c>
      <c r="S16" s="722"/>
      <c r="T16" s="743">
        <f>IFERROR(T15/$S15,"-")</f>
        <v>4.4715447154471545E-2</v>
      </c>
      <c r="U16" s="743">
        <f t="shared" ref="U16" si="69">IFERROR(U15/$S15,"-")</f>
        <v>0.11382113821138211</v>
      </c>
      <c r="V16" s="743">
        <f t="shared" ref="V16" si="70">IFERROR(V15/$S15,"-")</f>
        <v>8.5365853658536592E-2</v>
      </c>
      <c r="W16" s="743">
        <f t="shared" ref="W16" si="71">IFERROR(W15/$S15,"-")</f>
        <v>0.17479674796747968</v>
      </c>
      <c r="X16" s="743">
        <f t="shared" ref="X16" si="72">IFERROR(X15/$S15,"-")</f>
        <v>6.910569105691057E-2</v>
      </c>
      <c r="Y16" s="743">
        <f t="shared" ref="Y16" si="73">IFERROR(Y15/$S15,"-")</f>
        <v>2.4390243902439025E-2</v>
      </c>
      <c r="Z16" s="719">
        <f t="shared" ref="Z16" si="74">IFERROR(Z15/$S15,"-")</f>
        <v>4.878048780487805E-2</v>
      </c>
      <c r="AA16" s="719">
        <f t="shared" ref="AA16" si="75">IFERROR(AA15/$S15,"-")</f>
        <v>0.22764227642276422</v>
      </c>
      <c r="AB16" s="719">
        <f t="shared" ref="AB16" si="76">IFERROR(AB15/$S15,"-")</f>
        <v>0.13821138211382114</v>
      </c>
      <c r="AC16" s="719">
        <f t="shared" ref="AC16" si="77">IFERROR(AC15/$S15,"-")</f>
        <v>6.5040650406504072E-2</v>
      </c>
      <c r="AD16" s="720">
        <f t="shared" ref="AD16" si="78">IFERROR(AD15/$S15,"-")</f>
        <v>8.130081300813009E-3</v>
      </c>
      <c r="AE16" s="745">
        <f t="shared" ref="AE16" si="79">IFERROR(AE15/$S15,"-")</f>
        <v>0</v>
      </c>
      <c r="AF16" s="722"/>
      <c r="AG16" s="747">
        <f>IFERROR(AG15/$AF15,"-")</f>
        <v>0</v>
      </c>
      <c r="AH16" s="747">
        <f t="shared" ref="AH16" si="80">IFERROR(AH15/$AF15,"-")</f>
        <v>0</v>
      </c>
      <c r="AI16" s="747">
        <f t="shared" ref="AI16" si="81">IFERROR(AI15/$AF15,"-")</f>
        <v>0</v>
      </c>
      <c r="AJ16" s="747">
        <f t="shared" ref="AJ16" si="82">IFERROR(AJ15/$AF15,"-")</f>
        <v>2.6315789473684209E-2</v>
      </c>
      <c r="AK16" s="747">
        <f t="shared" ref="AK16" si="83">IFERROR(AK15/$AF15,"-")</f>
        <v>6.5789473684210523E-2</v>
      </c>
      <c r="AL16" s="747">
        <f t="shared" ref="AL16" si="84">IFERROR(AL15/$AF15,"-")</f>
        <v>3.9473684210526314E-2</v>
      </c>
      <c r="AM16" s="719">
        <f t="shared" ref="AM16" si="85">IFERROR(AM15/$AF15,"-")</f>
        <v>9.2105263157894732E-2</v>
      </c>
      <c r="AN16" s="719">
        <f t="shared" ref="AN16" si="86">IFERROR(AN15/$AF15,"-")</f>
        <v>0.14473684210526316</v>
      </c>
      <c r="AO16" s="719">
        <f t="shared" ref="AO16" si="87">IFERROR(AO15/$AF15,"-")</f>
        <v>0.28947368421052633</v>
      </c>
      <c r="AP16" s="719">
        <f t="shared" ref="AP16" si="88">IFERROR(AP15/$AF15,"-")</f>
        <v>0.32894736842105265</v>
      </c>
      <c r="AQ16" s="720">
        <f t="shared" ref="AQ16" si="89">IFERROR(AQ15/$AF15,"-")</f>
        <v>1.3157894736842105E-2</v>
      </c>
      <c r="AR16" s="750">
        <f t="shared" ref="AR16" si="90">IFERROR(AR15/$AF15,"-")</f>
        <v>0</v>
      </c>
      <c r="AT16" s="45">
        <f t="shared" si="48"/>
        <v>1</v>
      </c>
      <c r="AU16" s="45">
        <f t="shared" si="49"/>
        <v>1</v>
      </c>
      <c r="AV16" s="45">
        <f t="shared" si="11"/>
        <v>1</v>
      </c>
      <c r="AW16" s="367">
        <f t="shared" ref="AW16" si="91">1-AT16</f>
        <v>0</v>
      </c>
      <c r="AX16" s="367">
        <f t="shared" ref="AX16" si="92">1-AU16</f>
        <v>0</v>
      </c>
      <c r="AY16" s="367">
        <f t="shared" ref="AY16" si="93">1-AV16</f>
        <v>0</v>
      </c>
    </row>
    <row r="17" spans="2:51" ht="27.9" customHeight="1" x14ac:dyDescent="0.2">
      <c r="B17" s="1504"/>
      <c r="C17" s="1591" t="s">
        <v>277</v>
      </c>
      <c r="D17" s="1175">
        <f>表1!E20</f>
        <v>25</v>
      </c>
      <c r="E17" s="1178">
        <f>表1!G20</f>
        <v>16</v>
      </c>
      <c r="F17" s="723">
        <f t="shared" ref="F17" si="94">SUM(G17:R17)</f>
        <v>61</v>
      </c>
      <c r="G17" s="62">
        <f t="shared" ref="G17:K17" si="95">T17+AG17</f>
        <v>13</v>
      </c>
      <c r="H17" s="62">
        <f t="shared" si="95"/>
        <v>29</v>
      </c>
      <c r="I17" s="62">
        <f t="shared" si="95"/>
        <v>2</v>
      </c>
      <c r="J17" s="62">
        <f t="shared" si="95"/>
        <v>2</v>
      </c>
      <c r="K17" s="62">
        <f t="shared" si="95"/>
        <v>1</v>
      </c>
      <c r="L17" s="62">
        <f>Y17+AL17</f>
        <v>3</v>
      </c>
      <c r="M17" s="62">
        <f t="shared" ref="M17:R17" si="96">Z17+AM17</f>
        <v>1</v>
      </c>
      <c r="N17" s="62">
        <f t="shared" si="96"/>
        <v>3</v>
      </c>
      <c r="O17" s="62">
        <f t="shared" si="96"/>
        <v>3</v>
      </c>
      <c r="P17" s="62">
        <f t="shared" si="96"/>
        <v>3</v>
      </c>
      <c r="Q17" s="62">
        <f t="shared" si="96"/>
        <v>1</v>
      </c>
      <c r="R17" s="340">
        <f t="shared" si="96"/>
        <v>0</v>
      </c>
      <c r="S17" s="723">
        <f>SUM(T17:AE17)</f>
        <v>61</v>
      </c>
      <c r="T17" s="61">
        <f>'表15-2'!T17+'表15-3'!T17</f>
        <v>13</v>
      </c>
      <c r="U17" s="61">
        <f>'表15-2'!U17+'表15-3'!U17</f>
        <v>29</v>
      </c>
      <c r="V17" s="61">
        <f>'表15-2'!V17+'表15-3'!V17</f>
        <v>2</v>
      </c>
      <c r="W17" s="61">
        <f>'表15-2'!W17+'表15-3'!W17</f>
        <v>2</v>
      </c>
      <c r="X17" s="61">
        <f>'表15-2'!X17+'表15-3'!X17</f>
        <v>1</v>
      </c>
      <c r="Y17" s="61">
        <f>'表15-2'!Y17+'表15-3'!Y17</f>
        <v>3</v>
      </c>
      <c r="Z17" s="61">
        <f>'表15-2'!Z17+'表15-3'!Z17</f>
        <v>1</v>
      </c>
      <c r="AA17" s="61">
        <f>'表15-2'!AA17+'表15-3'!AA17</f>
        <v>3</v>
      </c>
      <c r="AB17" s="61">
        <f>'表15-2'!AB17+'表15-3'!AB17</f>
        <v>3</v>
      </c>
      <c r="AC17" s="61">
        <f>'表15-2'!AC17+'表15-3'!AC17</f>
        <v>3</v>
      </c>
      <c r="AD17" s="61">
        <f>'表15-2'!AD17+'表15-3'!AD17</f>
        <v>1</v>
      </c>
      <c r="AE17" s="61">
        <f>'表15-2'!AE17+'表15-3'!AE17</f>
        <v>0</v>
      </c>
      <c r="AF17" s="723">
        <f>SUM(AG17:AR17)</f>
        <v>0</v>
      </c>
      <c r="AG17" s="61">
        <f>'表15-2'!AG17+'表15-3'!AG17</f>
        <v>0</v>
      </c>
      <c r="AH17" s="61">
        <f>'表15-2'!AH17+'表15-3'!AH17</f>
        <v>0</v>
      </c>
      <c r="AI17" s="61">
        <f>'表15-2'!AI17+'表15-3'!AI17</f>
        <v>0</v>
      </c>
      <c r="AJ17" s="61">
        <f>'表15-2'!AJ17+'表15-3'!AJ17</f>
        <v>0</v>
      </c>
      <c r="AK17" s="61">
        <f>'表15-2'!AK17+'表15-3'!AK17</f>
        <v>0</v>
      </c>
      <c r="AL17" s="61">
        <f>'表15-2'!AL17+'表15-3'!AL17</f>
        <v>0</v>
      </c>
      <c r="AM17" s="61">
        <f>'表15-2'!AM17+'表15-3'!AM17</f>
        <v>0</v>
      </c>
      <c r="AN17" s="61">
        <f>'表15-2'!AN17+'表15-3'!AN17</f>
        <v>0</v>
      </c>
      <c r="AO17" s="61">
        <f>'表15-2'!AO17+'表15-3'!AO17</f>
        <v>0</v>
      </c>
      <c r="AP17" s="61">
        <f>'表15-2'!AP17+'表15-3'!AP17</f>
        <v>0</v>
      </c>
      <c r="AQ17" s="61">
        <f>'表15-2'!AQ17+'表15-3'!AQ17</f>
        <v>0</v>
      </c>
      <c r="AR17" s="339">
        <f>'表15-2'!AR17+'表15-3'!AR17</f>
        <v>0</v>
      </c>
      <c r="AT17" s="1">
        <f t="shared" si="48"/>
        <v>61</v>
      </c>
      <c r="AU17" s="1">
        <f t="shared" si="49"/>
        <v>61</v>
      </c>
      <c r="AV17" s="1">
        <f t="shared" si="11"/>
        <v>0</v>
      </c>
      <c r="AW17" s="367">
        <f t="shared" ref="AW17" si="97">AT17-F17</f>
        <v>0</v>
      </c>
      <c r="AX17" s="367">
        <f t="shared" ref="AX17" si="98">AU17-S17</f>
        <v>0</v>
      </c>
      <c r="AY17" s="367">
        <f t="shared" ref="AY17" si="99">AV17-AF17</f>
        <v>0</v>
      </c>
    </row>
    <row r="18" spans="2:51" ht="27.9" customHeight="1" x14ac:dyDescent="0.2">
      <c r="B18" s="1504"/>
      <c r="C18" s="1551"/>
      <c r="D18" s="1128"/>
      <c r="E18" s="1132"/>
      <c r="F18" s="342"/>
      <c r="G18" s="743">
        <f>IFERROR(G17/$F17,"-")</f>
        <v>0.21311475409836064</v>
      </c>
      <c r="H18" s="743">
        <f t="shared" ref="H18" si="100">IFERROR(H17/$F17,"-")</f>
        <v>0.47540983606557374</v>
      </c>
      <c r="I18" s="743">
        <f t="shared" ref="I18" si="101">IFERROR(I17/$F17,"-")</f>
        <v>3.2786885245901641E-2</v>
      </c>
      <c r="J18" s="743">
        <f t="shared" ref="J18" si="102">IFERROR(J17/$F17,"-")</f>
        <v>3.2786885245901641E-2</v>
      </c>
      <c r="K18" s="743">
        <f t="shared" ref="K18" si="103">IFERROR(K17/$F17,"-")</f>
        <v>1.6393442622950821E-2</v>
      </c>
      <c r="L18" s="743">
        <f t="shared" ref="L18" si="104">IFERROR(L17/$F17,"-")</f>
        <v>4.9180327868852458E-2</v>
      </c>
      <c r="M18" s="719">
        <f t="shared" ref="M18" si="105">IFERROR(M17/$F17,"-")</f>
        <v>1.6393442622950821E-2</v>
      </c>
      <c r="N18" s="719">
        <f t="shared" ref="N18" si="106">IFERROR(N17/$F17,"-")</f>
        <v>4.9180327868852458E-2</v>
      </c>
      <c r="O18" s="719">
        <f t="shared" ref="O18" si="107">IFERROR(O17/$F17,"-")</f>
        <v>4.9180327868852458E-2</v>
      </c>
      <c r="P18" s="719">
        <f t="shared" ref="P18" si="108">IFERROR(P17/$F17,"-")</f>
        <v>4.9180327868852458E-2</v>
      </c>
      <c r="Q18" s="720">
        <f t="shared" ref="Q18" si="109">IFERROR(Q17/$F17,"-")</f>
        <v>1.6393442622950821E-2</v>
      </c>
      <c r="R18" s="744">
        <f t="shared" ref="R18" si="110">IFERROR(R17/$F17,"-")</f>
        <v>0</v>
      </c>
      <c r="S18" s="342"/>
      <c r="T18" s="743">
        <f>IFERROR(T17/$S17,"-")</f>
        <v>0.21311475409836064</v>
      </c>
      <c r="U18" s="743">
        <f t="shared" ref="U18" si="111">IFERROR(U17/$S17,"-")</f>
        <v>0.47540983606557374</v>
      </c>
      <c r="V18" s="743">
        <f t="shared" ref="V18" si="112">IFERROR(V17/$S17,"-")</f>
        <v>3.2786885245901641E-2</v>
      </c>
      <c r="W18" s="743">
        <f t="shared" ref="W18" si="113">IFERROR(W17/$S17,"-")</f>
        <v>3.2786885245901641E-2</v>
      </c>
      <c r="X18" s="743">
        <f t="shared" ref="X18" si="114">IFERROR(X17/$S17,"-")</f>
        <v>1.6393442622950821E-2</v>
      </c>
      <c r="Y18" s="743">
        <f t="shared" ref="Y18" si="115">IFERROR(Y17/$S17,"-")</f>
        <v>4.9180327868852458E-2</v>
      </c>
      <c r="Z18" s="719">
        <f t="shared" ref="Z18" si="116">IFERROR(Z17/$S17,"-")</f>
        <v>1.6393442622950821E-2</v>
      </c>
      <c r="AA18" s="719">
        <f t="shared" ref="AA18" si="117">IFERROR(AA17/$S17,"-")</f>
        <v>4.9180327868852458E-2</v>
      </c>
      <c r="AB18" s="719">
        <f t="shared" ref="AB18" si="118">IFERROR(AB17/$S17,"-")</f>
        <v>4.9180327868852458E-2</v>
      </c>
      <c r="AC18" s="719">
        <f t="shared" ref="AC18" si="119">IFERROR(AC17/$S17,"-")</f>
        <v>4.9180327868852458E-2</v>
      </c>
      <c r="AD18" s="720">
        <f t="shared" ref="AD18" si="120">IFERROR(AD17/$S17,"-")</f>
        <v>1.6393442622950821E-2</v>
      </c>
      <c r="AE18" s="745">
        <f t="shared" ref="AE18" si="121">IFERROR(AE17/$S17,"-")</f>
        <v>0</v>
      </c>
      <c r="AF18" s="725"/>
      <c r="AG18" s="719" t="str">
        <f>IFERROR(AG17/$AF17,"-")</f>
        <v>-</v>
      </c>
      <c r="AH18" s="719" t="str">
        <f t="shared" ref="AH18" si="122">IFERROR(AH17/$AF17,"-")</f>
        <v>-</v>
      </c>
      <c r="AI18" s="719" t="str">
        <f t="shared" ref="AI18" si="123">IFERROR(AI17/$AF17,"-")</f>
        <v>-</v>
      </c>
      <c r="AJ18" s="719" t="str">
        <f t="shared" ref="AJ18" si="124">IFERROR(AJ17/$AF17,"-")</f>
        <v>-</v>
      </c>
      <c r="AK18" s="719" t="str">
        <f t="shared" ref="AK18" si="125">IFERROR(AK17/$AF17,"-")</f>
        <v>-</v>
      </c>
      <c r="AL18" s="719" t="str">
        <f t="shared" ref="AL18" si="126">IFERROR(AL17/$AF17,"-")</f>
        <v>-</v>
      </c>
      <c r="AM18" s="719" t="str">
        <f t="shared" ref="AM18" si="127">IFERROR(AM17/$AF17,"-")</f>
        <v>-</v>
      </c>
      <c r="AN18" s="719" t="str">
        <f t="shared" ref="AN18" si="128">IFERROR(AN17/$AF17,"-")</f>
        <v>-</v>
      </c>
      <c r="AO18" s="719" t="str">
        <f t="shared" ref="AO18" si="129">IFERROR(AO17/$AF17,"-")</f>
        <v>-</v>
      </c>
      <c r="AP18" s="719" t="str">
        <f t="shared" ref="AP18" si="130">IFERROR(AP17/$AF17,"-")</f>
        <v>-</v>
      </c>
      <c r="AQ18" s="719" t="str">
        <f t="shared" ref="AQ18" si="131">IFERROR(AQ17/$AF17,"-")</f>
        <v>-</v>
      </c>
      <c r="AR18" s="746" t="str">
        <f t="shared" ref="AR18" si="132">IFERROR(AR17/$AF17,"-")</f>
        <v>-</v>
      </c>
      <c r="AT18" s="45">
        <f t="shared" si="48"/>
        <v>1.0000000000000002</v>
      </c>
      <c r="AU18" s="45">
        <f t="shared" si="49"/>
        <v>1.0000000000000002</v>
      </c>
      <c r="AV18" s="45">
        <f t="shared" si="11"/>
        <v>0</v>
      </c>
      <c r="AW18" s="367">
        <f t="shared" ref="AW18" si="133">1-AT18</f>
        <v>0</v>
      </c>
      <c r="AX18" s="367">
        <f t="shared" ref="AX18" si="134">1-AU18</f>
        <v>0</v>
      </c>
      <c r="AY18" s="367">
        <f>1-AV18</f>
        <v>1</v>
      </c>
    </row>
    <row r="19" spans="2:51" ht="27.9" customHeight="1" x14ac:dyDescent="0.2">
      <c r="B19" s="1504"/>
      <c r="C19" s="1591" t="s">
        <v>340</v>
      </c>
      <c r="D19" s="1173">
        <f>表1!E23</f>
        <v>75</v>
      </c>
      <c r="E19" s="1178">
        <f>表1!G23</f>
        <v>54</v>
      </c>
      <c r="F19" s="466">
        <f t="shared" ref="F19" si="135">SUM(G19:R19)</f>
        <v>38</v>
      </c>
      <c r="G19" s="61">
        <f t="shared" ref="G19:K19" si="136">T19+AG19</f>
        <v>3</v>
      </c>
      <c r="H19" s="61">
        <f t="shared" si="136"/>
        <v>5</v>
      </c>
      <c r="I19" s="61">
        <f t="shared" si="136"/>
        <v>3</v>
      </c>
      <c r="J19" s="61">
        <f t="shared" si="136"/>
        <v>0</v>
      </c>
      <c r="K19" s="61">
        <f t="shared" si="136"/>
        <v>0</v>
      </c>
      <c r="L19" s="61">
        <f>Y19+AL19</f>
        <v>1</v>
      </c>
      <c r="M19" s="61">
        <f t="shared" ref="M19:R19" si="137">Z19+AM19</f>
        <v>5</v>
      </c>
      <c r="N19" s="61">
        <f t="shared" si="137"/>
        <v>10</v>
      </c>
      <c r="O19" s="61">
        <f t="shared" si="137"/>
        <v>11</v>
      </c>
      <c r="P19" s="61">
        <f t="shared" si="137"/>
        <v>0</v>
      </c>
      <c r="Q19" s="61">
        <f t="shared" si="137"/>
        <v>0</v>
      </c>
      <c r="R19" s="153">
        <f t="shared" si="137"/>
        <v>0</v>
      </c>
      <c r="S19" s="466">
        <f>SUM(T19:AE19)</f>
        <v>34</v>
      </c>
      <c r="T19" s="61">
        <f>'表15-2'!T19+'表15-3'!T19</f>
        <v>3</v>
      </c>
      <c r="U19" s="61">
        <f>'表15-2'!U19+'表15-3'!U19</f>
        <v>5</v>
      </c>
      <c r="V19" s="61">
        <f>'表15-2'!V19+'表15-3'!V19</f>
        <v>3</v>
      </c>
      <c r="W19" s="61">
        <f>'表15-2'!W19+'表15-3'!W19</f>
        <v>0</v>
      </c>
      <c r="X19" s="61">
        <f>'表15-2'!X19+'表15-3'!X19</f>
        <v>0</v>
      </c>
      <c r="Y19" s="61">
        <f>'表15-2'!Y19+'表15-3'!Y19</f>
        <v>1</v>
      </c>
      <c r="Z19" s="61">
        <f>'表15-2'!Z19+'表15-3'!Z19</f>
        <v>5</v>
      </c>
      <c r="AA19" s="61">
        <f>'表15-2'!AA19+'表15-3'!AA19</f>
        <v>7</v>
      </c>
      <c r="AB19" s="61">
        <f>'表15-2'!AB19+'表15-3'!AB19</f>
        <v>10</v>
      </c>
      <c r="AC19" s="61">
        <f>'表15-2'!AC19+'表15-3'!AC19</f>
        <v>0</v>
      </c>
      <c r="AD19" s="61">
        <f>'表15-2'!AD19+'表15-3'!AD19</f>
        <v>0</v>
      </c>
      <c r="AE19" s="61">
        <f>'表15-2'!AE19+'表15-3'!AE19</f>
        <v>0</v>
      </c>
      <c r="AF19" s="723">
        <f>SUM(AG19:AR19)</f>
        <v>4</v>
      </c>
      <c r="AG19" s="62">
        <f>'表15-2'!AG19+'表15-3'!AG19</f>
        <v>0</v>
      </c>
      <c r="AH19" s="62">
        <f>'表15-2'!AH19+'表15-3'!AH19</f>
        <v>0</v>
      </c>
      <c r="AI19" s="62">
        <f>'表15-2'!AI19+'表15-3'!AI19</f>
        <v>0</v>
      </c>
      <c r="AJ19" s="62">
        <f>'表15-2'!AJ19+'表15-3'!AJ19</f>
        <v>0</v>
      </c>
      <c r="AK19" s="62">
        <f>'表15-2'!AK19+'表15-3'!AK19</f>
        <v>0</v>
      </c>
      <c r="AL19" s="62">
        <f>'表15-2'!AL19+'表15-3'!AL19</f>
        <v>0</v>
      </c>
      <c r="AM19" s="62">
        <f>'表15-2'!AM19+'表15-3'!AM19</f>
        <v>0</v>
      </c>
      <c r="AN19" s="62">
        <f>'表15-2'!AN19+'表15-3'!AN19</f>
        <v>3</v>
      </c>
      <c r="AO19" s="62">
        <f>'表15-2'!AO19+'表15-3'!AO19</f>
        <v>1</v>
      </c>
      <c r="AP19" s="62">
        <f>'表15-2'!AP19+'表15-3'!AP19</f>
        <v>0</v>
      </c>
      <c r="AQ19" s="62">
        <f>'表15-2'!AQ19+'表15-3'!AQ19</f>
        <v>0</v>
      </c>
      <c r="AR19" s="341">
        <f>'表15-2'!AR19+'表15-3'!AR19</f>
        <v>0</v>
      </c>
      <c r="AT19" s="1">
        <f t="shared" si="48"/>
        <v>38</v>
      </c>
      <c r="AU19" s="1">
        <f t="shared" si="49"/>
        <v>34</v>
      </c>
      <c r="AV19" s="1">
        <f t="shared" si="11"/>
        <v>4</v>
      </c>
      <c r="AW19" s="367">
        <f t="shared" ref="AW19" si="138">AT19-F19</f>
        <v>0</v>
      </c>
      <c r="AX19" s="367">
        <f t="shared" ref="AX19" si="139">AU19-S19</f>
        <v>0</v>
      </c>
      <c r="AY19" s="367">
        <f t="shared" ref="AY19" si="140">AV19-AF19</f>
        <v>0</v>
      </c>
    </row>
    <row r="20" spans="2:51" ht="27.9" customHeight="1" x14ac:dyDescent="0.2">
      <c r="B20" s="1504"/>
      <c r="C20" s="1551"/>
      <c r="D20" s="1129"/>
      <c r="E20" s="1132"/>
      <c r="F20" s="722"/>
      <c r="G20" s="747">
        <f>IFERROR(G19/$F19,"-")</f>
        <v>7.8947368421052627E-2</v>
      </c>
      <c r="H20" s="747">
        <f t="shared" ref="H20" si="141">IFERROR(H19/$F19,"-")</f>
        <v>0.13157894736842105</v>
      </c>
      <c r="I20" s="747">
        <f t="shared" ref="I20" si="142">IFERROR(I19/$F19,"-")</f>
        <v>7.8947368421052627E-2</v>
      </c>
      <c r="J20" s="747">
        <f t="shared" ref="J20" si="143">IFERROR(J19/$F19,"-")</f>
        <v>0</v>
      </c>
      <c r="K20" s="747">
        <f t="shared" ref="K20" si="144">IFERROR(K19/$F19,"-")</f>
        <v>0</v>
      </c>
      <c r="L20" s="747">
        <f t="shared" ref="L20" si="145">IFERROR(L19/$F19,"-")</f>
        <v>2.6315789473684209E-2</v>
      </c>
      <c r="M20" s="719">
        <f t="shared" ref="M20" si="146">IFERROR(M19/$F19,"-")</f>
        <v>0.13157894736842105</v>
      </c>
      <c r="N20" s="719">
        <f t="shared" ref="N20" si="147">IFERROR(N19/$F19,"-")</f>
        <v>0.26315789473684209</v>
      </c>
      <c r="O20" s="719">
        <f t="shared" ref="O20" si="148">IFERROR(O19/$F19,"-")</f>
        <v>0.28947368421052633</v>
      </c>
      <c r="P20" s="719">
        <f t="shared" ref="P20" si="149">IFERROR(P19/$F19,"-")</f>
        <v>0</v>
      </c>
      <c r="Q20" s="720">
        <f t="shared" ref="Q20" si="150">IFERROR(Q19/$F19,"-")</f>
        <v>0</v>
      </c>
      <c r="R20" s="748">
        <f t="shared" ref="R20" si="151">IFERROR(R19/$F19,"-")</f>
        <v>0</v>
      </c>
      <c r="S20" s="722"/>
      <c r="T20" s="743">
        <f>IFERROR(T19/$S19,"-")</f>
        <v>8.8235294117647065E-2</v>
      </c>
      <c r="U20" s="743">
        <f t="shared" ref="U20" si="152">IFERROR(U19/$S19,"-")</f>
        <v>0.14705882352941177</v>
      </c>
      <c r="V20" s="743">
        <f t="shared" ref="V20" si="153">IFERROR(V19/$S19,"-")</f>
        <v>8.8235294117647065E-2</v>
      </c>
      <c r="W20" s="743">
        <f t="shared" ref="W20" si="154">IFERROR(W19/$S19,"-")</f>
        <v>0</v>
      </c>
      <c r="X20" s="743">
        <f t="shared" ref="X20" si="155">IFERROR(X19/$S19,"-")</f>
        <v>0</v>
      </c>
      <c r="Y20" s="743">
        <f t="shared" ref="Y20" si="156">IFERROR(Y19/$S19,"-")</f>
        <v>2.9411764705882353E-2</v>
      </c>
      <c r="Z20" s="719">
        <f t="shared" ref="Z20" si="157">IFERROR(Z19/$S19,"-")</f>
        <v>0.14705882352941177</v>
      </c>
      <c r="AA20" s="719">
        <f t="shared" ref="AA20" si="158">IFERROR(AA19/$S19,"-")</f>
        <v>0.20588235294117646</v>
      </c>
      <c r="AB20" s="719">
        <f t="shared" ref="AB20" si="159">IFERROR(AB19/$S19,"-")</f>
        <v>0.29411764705882354</v>
      </c>
      <c r="AC20" s="719">
        <f t="shared" ref="AC20" si="160">IFERROR(AC19/$S19,"-")</f>
        <v>0</v>
      </c>
      <c r="AD20" s="720">
        <f t="shared" ref="AD20" si="161">IFERROR(AD19/$S19,"-")</f>
        <v>0</v>
      </c>
      <c r="AE20" s="745">
        <f t="shared" ref="AE20" si="162">IFERROR(AE19/$S19,"-")</f>
        <v>0</v>
      </c>
      <c r="AF20" s="725"/>
      <c r="AG20" s="733">
        <f>IFERROR(AG19/$AF19,"-")</f>
        <v>0</v>
      </c>
      <c r="AH20" s="733">
        <f t="shared" ref="AH20" si="163">IFERROR(AH19/$AF19,"-")</f>
        <v>0</v>
      </c>
      <c r="AI20" s="733">
        <f t="shared" ref="AI20" si="164">IFERROR(AI19/$AF19,"-")</f>
        <v>0</v>
      </c>
      <c r="AJ20" s="733">
        <f t="shared" ref="AJ20" si="165">IFERROR(AJ19/$AF19,"-")</f>
        <v>0</v>
      </c>
      <c r="AK20" s="733">
        <f t="shared" ref="AK20" si="166">IFERROR(AK19/$AF19,"-")</f>
        <v>0</v>
      </c>
      <c r="AL20" s="733">
        <f t="shared" ref="AL20" si="167">IFERROR(AL19/$AF19,"-")</f>
        <v>0</v>
      </c>
      <c r="AM20" s="719">
        <f t="shared" ref="AM20" si="168">IFERROR(AM19/$AF19,"-")</f>
        <v>0</v>
      </c>
      <c r="AN20" s="719">
        <f t="shared" ref="AN20" si="169">IFERROR(AN19/$AF19,"-")</f>
        <v>0.75</v>
      </c>
      <c r="AO20" s="719">
        <f t="shared" ref="AO20" si="170">IFERROR(AO19/$AF19,"-")</f>
        <v>0.25</v>
      </c>
      <c r="AP20" s="719">
        <f t="shared" ref="AP20" si="171">IFERROR(AP19/$AF19,"-")</f>
        <v>0</v>
      </c>
      <c r="AQ20" s="720">
        <f t="shared" ref="AQ20" si="172">IFERROR(AQ19/$AF19,"-")</f>
        <v>0</v>
      </c>
      <c r="AR20" s="734">
        <f t="shared" ref="AR20" si="173">IFERROR(AR19/$AF19,"-")</f>
        <v>0</v>
      </c>
      <c r="AT20" s="45">
        <f t="shared" si="48"/>
        <v>1</v>
      </c>
      <c r="AU20" s="45">
        <f t="shared" si="49"/>
        <v>1</v>
      </c>
      <c r="AV20" s="45">
        <f t="shared" si="11"/>
        <v>1</v>
      </c>
      <c r="AW20" s="367">
        <f t="shared" ref="AW20" si="174">1-AT20</f>
        <v>0</v>
      </c>
      <c r="AX20" s="367">
        <f t="shared" ref="AX20" si="175">1-AU20</f>
        <v>0</v>
      </c>
      <c r="AY20" s="367">
        <f t="shared" ref="AY20" si="176">1-AV20</f>
        <v>0</v>
      </c>
    </row>
    <row r="21" spans="2:51" ht="27.9" customHeight="1" x14ac:dyDescent="0.2">
      <c r="B21" s="1504"/>
      <c r="C21" s="1591" t="s">
        <v>341</v>
      </c>
      <c r="D21" s="1175">
        <f>表1!E26</f>
        <v>8</v>
      </c>
      <c r="E21" s="1179">
        <f>表1!G26</f>
        <v>4</v>
      </c>
      <c r="F21" s="723">
        <f t="shared" ref="F21" si="177">SUM(G21:R21)</f>
        <v>59</v>
      </c>
      <c r="G21" s="62">
        <f t="shared" ref="G21:K21" si="178">T21+AG21</f>
        <v>18</v>
      </c>
      <c r="H21" s="62">
        <f t="shared" si="178"/>
        <v>1</v>
      </c>
      <c r="I21" s="62">
        <f t="shared" si="178"/>
        <v>1</v>
      </c>
      <c r="J21" s="62">
        <f t="shared" si="178"/>
        <v>0</v>
      </c>
      <c r="K21" s="62">
        <f t="shared" si="178"/>
        <v>0</v>
      </c>
      <c r="L21" s="62">
        <f>Y21+AL21</f>
        <v>1</v>
      </c>
      <c r="M21" s="62">
        <f t="shared" ref="M21:R21" si="179">Z21+AM21</f>
        <v>5</v>
      </c>
      <c r="N21" s="62">
        <f t="shared" si="179"/>
        <v>17</v>
      </c>
      <c r="O21" s="62">
        <f t="shared" si="179"/>
        <v>16</v>
      </c>
      <c r="P21" s="62">
        <f t="shared" si="179"/>
        <v>0</v>
      </c>
      <c r="Q21" s="62">
        <f t="shared" si="179"/>
        <v>0</v>
      </c>
      <c r="R21" s="340">
        <f t="shared" si="179"/>
        <v>0</v>
      </c>
      <c r="S21" s="723">
        <f>SUM(T21:AE21)</f>
        <v>53</v>
      </c>
      <c r="T21" s="61">
        <f>'表15-2'!T21+'表15-3'!T21</f>
        <v>18</v>
      </c>
      <c r="U21" s="61">
        <f>'表15-2'!U21+'表15-3'!U21</f>
        <v>1</v>
      </c>
      <c r="V21" s="61">
        <f>'表15-2'!V21+'表15-3'!V21</f>
        <v>1</v>
      </c>
      <c r="W21" s="61">
        <f>'表15-2'!W21+'表15-3'!W21</f>
        <v>0</v>
      </c>
      <c r="X21" s="61">
        <f>'表15-2'!X21+'表15-3'!X21</f>
        <v>0</v>
      </c>
      <c r="Y21" s="61">
        <f>'表15-2'!Y21+'表15-3'!Y21</f>
        <v>1</v>
      </c>
      <c r="Z21" s="61">
        <f>'表15-2'!Z21+'表15-3'!Z21</f>
        <v>4</v>
      </c>
      <c r="AA21" s="61">
        <f>'表15-2'!AA21+'表15-3'!AA21</f>
        <v>14</v>
      </c>
      <c r="AB21" s="61">
        <f>'表15-2'!AB21+'表15-3'!AB21</f>
        <v>14</v>
      </c>
      <c r="AC21" s="61">
        <f>'表15-2'!AC21+'表15-3'!AC21</f>
        <v>0</v>
      </c>
      <c r="AD21" s="61">
        <f>'表15-2'!AD21+'表15-3'!AD21</f>
        <v>0</v>
      </c>
      <c r="AE21" s="61">
        <f>'表15-2'!AE21+'表15-3'!AE21</f>
        <v>0</v>
      </c>
      <c r="AF21" s="723">
        <f>SUM(AG21:AR21)</f>
        <v>6</v>
      </c>
      <c r="AG21" s="62">
        <f>'表15-2'!AG21+'表15-3'!AG21</f>
        <v>0</v>
      </c>
      <c r="AH21" s="62">
        <f>'表15-2'!AH21+'表15-3'!AH21</f>
        <v>0</v>
      </c>
      <c r="AI21" s="62">
        <f>'表15-2'!AI21+'表15-3'!AI21</f>
        <v>0</v>
      </c>
      <c r="AJ21" s="62">
        <f>'表15-2'!AJ21+'表15-3'!AJ21</f>
        <v>0</v>
      </c>
      <c r="AK21" s="62">
        <f>'表15-2'!AK21+'表15-3'!AK21</f>
        <v>0</v>
      </c>
      <c r="AL21" s="62">
        <f>'表15-2'!AL21+'表15-3'!AL21</f>
        <v>0</v>
      </c>
      <c r="AM21" s="62">
        <f>'表15-2'!AM21+'表15-3'!AM21</f>
        <v>1</v>
      </c>
      <c r="AN21" s="62">
        <f>'表15-2'!AN21+'表15-3'!AN21</f>
        <v>3</v>
      </c>
      <c r="AO21" s="62">
        <f>'表15-2'!AO21+'表15-3'!AO21</f>
        <v>2</v>
      </c>
      <c r="AP21" s="62">
        <f>'表15-2'!AP21+'表15-3'!AP21</f>
        <v>0</v>
      </c>
      <c r="AQ21" s="62">
        <f>'表15-2'!AQ21+'表15-3'!AQ21</f>
        <v>0</v>
      </c>
      <c r="AR21" s="341">
        <f>'表15-2'!AR21+'表15-3'!AR21</f>
        <v>0</v>
      </c>
      <c r="AT21" s="1">
        <f t="shared" si="48"/>
        <v>59</v>
      </c>
      <c r="AU21" s="1">
        <f t="shared" si="49"/>
        <v>53</v>
      </c>
      <c r="AV21" s="1">
        <f t="shared" si="11"/>
        <v>6</v>
      </c>
      <c r="AW21" s="367">
        <f t="shared" ref="AW21" si="180">AT21-F21</f>
        <v>0</v>
      </c>
      <c r="AX21" s="367">
        <f t="shared" ref="AX21" si="181">AU21-S21</f>
        <v>0</v>
      </c>
      <c r="AY21" s="367">
        <f t="shared" ref="AY21" si="182">AV21-AF21</f>
        <v>0</v>
      </c>
    </row>
    <row r="22" spans="2:51" ht="27.9" customHeight="1" x14ac:dyDescent="0.2">
      <c r="B22" s="1504"/>
      <c r="C22" s="1551"/>
      <c r="D22" s="1128"/>
      <c r="E22" s="1131"/>
      <c r="F22" s="342"/>
      <c r="G22" s="743">
        <f>IFERROR(G21/$F21,"-")</f>
        <v>0.30508474576271188</v>
      </c>
      <c r="H22" s="743">
        <f t="shared" ref="H22" si="183">IFERROR(H21/$F21,"-")</f>
        <v>1.6949152542372881E-2</v>
      </c>
      <c r="I22" s="743">
        <f t="shared" ref="I22" si="184">IFERROR(I21/$F21,"-")</f>
        <v>1.6949152542372881E-2</v>
      </c>
      <c r="J22" s="743">
        <f t="shared" ref="J22" si="185">IFERROR(J21/$F21,"-")</f>
        <v>0</v>
      </c>
      <c r="K22" s="743">
        <f t="shared" ref="K22" si="186">IFERROR(K21/$F21,"-")</f>
        <v>0</v>
      </c>
      <c r="L22" s="743">
        <f t="shared" ref="L22" si="187">IFERROR(L21/$F21,"-")</f>
        <v>1.6949152542372881E-2</v>
      </c>
      <c r="M22" s="719">
        <f t="shared" ref="M22" si="188">IFERROR(M21/$F21,"-")</f>
        <v>8.4745762711864403E-2</v>
      </c>
      <c r="N22" s="719">
        <f t="shared" ref="N22" si="189">IFERROR(N21/$F21,"-")</f>
        <v>0.28813559322033899</v>
      </c>
      <c r="O22" s="719">
        <f t="shared" ref="O22" si="190">IFERROR(O21/$F21,"-")</f>
        <v>0.2711864406779661</v>
      </c>
      <c r="P22" s="719">
        <f t="shared" ref="P22" si="191">IFERROR(P21/$F21,"-")</f>
        <v>0</v>
      </c>
      <c r="Q22" s="720">
        <f t="shared" ref="Q22" si="192">IFERROR(Q21/$F21,"-")</f>
        <v>0</v>
      </c>
      <c r="R22" s="744">
        <f t="shared" ref="R22" si="193">IFERROR(R21/$F21,"-")</f>
        <v>0</v>
      </c>
      <c r="S22" s="342"/>
      <c r="T22" s="743">
        <f>IFERROR(T21/$S21,"-")</f>
        <v>0.33962264150943394</v>
      </c>
      <c r="U22" s="743">
        <f t="shared" ref="U22" si="194">IFERROR(U21/$S21,"-")</f>
        <v>1.8867924528301886E-2</v>
      </c>
      <c r="V22" s="743">
        <f t="shared" ref="V22" si="195">IFERROR(V21/$S21,"-")</f>
        <v>1.8867924528301886E-2</v>
      </c>
      <c r="W22" s="743">
        <f t="shared" ref="W22" si="196">IFERROR(W21/$S21,"-")</f>
        <v>0</v>
      </c>
      <c r="X22" s="743">
        <f t="shared" ref="X22" si="197">IFERROR(X21/$S21,"-")</f>
        <v>0</v>
      </c>
      <c r="Y22" s="743">
        <f t="shared" ref="Y22" si="198">IFERROR(Y21/$S21,"-")</f>
        <v>1.8867924528301886E-2</v>
      </c>
      <c r="Z22" s="719">
        <f t="shared" ref="Z22" si="199">IFERROR(Z21/$S21,"-")</f>
        <v>7.5471698113207544E-2</v>
      </c>
      <c r="AA22" s="719">
        <f t="shared" ref="AA22" si="200">IFERROR(AA21/$S21,"-")</f>
        <v>0.26415094339622641</v>
      </c>
      <c r="AB22" s="719">
        <f t="shared" ref="AB22" si="201">IFERROR(AB21/$S21,"-")</f>
        <v>0.26415094339622641</v>
      </c>
      <c r="AC22" s="719">
        <f t="shared" ref="AC22" si="202">IFERROR(AC21/$S21,"-")</f>
        <v>0</v>
      </c>
      <c r="AD22" s="720">
        <f t="shared" ref="AD22" si="203">IFERROR(AD21/$S21,"-")</f>
        <v>0</v>
      </c>
      <c r="AE22" s="745">
        <f t="shared" ref="AE22" si="204">IFERROR(AE21/$S21,"-")</f>
        <v>0</v>
      </c>
      <c r="AF22" s="725"/>
      <c r="AG22" s="1139">
        <f>IFERROR(AG21/$AF21,"-")</f>
        <v>0</v>
      </c>
      <c r="AH22" s="1139">
        <f t="shared" ref="AH22" si="205">IFERROR(AH21/$AF21,"-")</f>
        <v>0</v>
      </c>
      <c r="AI22" s="1139">
        <f t="shared" ref="AI22" si="206">IFERROR(AI21/$AF21,"-")</f>
        <v>0</v>
      </c>
      <c r="AJ22" s="1139">
        <f t="shared" ref="AJ22" si="207">IFERROR(AJ21/$AF21,"-")</f>
        <v>0</v>
      </c>
      <c r="AK22" s="1139">
        <f t="shared" ref="AK22" si="208">IFERROR(AK21/$AF21,"-")</f>
        <v>0</v>
      </c>
      <c r="AL22" s="1139">
        <f t="shared" ref="AL22" si="209">IFERROR(AL21/$AF21,"-")</f>
        <v>0</v>
      </c>
      <c r="AM22" s="1139">
        <f t="shared" ref="AM22" si="210">IFERROR(AM21/$AF21,"-")</f>
        <v>0.16666666666666666</v>
      </c>
      <c r="AN22" s="1139">
        <f t="shared" ref="AN22" si="211">IFERROR(AN21/$AF21,"-")</f>
        <v>0.5</v>
      </c>
      <c r="AO22" s="1139">
        <f t="shared" ref="AO22" si="212">IFERROR(AO21/$AF21,"-")</f>
        <v>0.33333333333333331</v>
      </c>
      <c r="AP22" s="1139">
        <f t="shared" ref="AP22" si="213">IFERROR(AP21/$AF21,"-")</f>
        <v>0</v>
      </c>
      <c r="AQ22" s="1139">
        <f t="shared" ref="AQ22" si="214">IFERROR(AQ21/$AF21,"-")</f>
        <v>0</v>
      </c>
      <c r="AR22" s="1237">
        <f t="shared" ref="AR22" si="215">IFERROR(AR21/$AF21,"-")</f>
        <v>0</v>
      </c>
      <c r="AT22" s="45">
        <f t="shared" si="48"/>
        <v>1</v>
      </c>
      <c r="AU22" s="45">
        <f t="shared" si="49"/>
        <v>1</v>
      </c>
      <c r="AV22" s="45">
        <f t="shared" si="11"/>
        <v>1</v>
      </c>
      <c r="AW22" s="367">
        <f t="shared" ref="AW22" si="216">1-AT22</f>
        <v>0</v>
      </c>
      <c r="AX22" s="367">
        <f t="shared" ref="AX22" si="217">1-AU22</f>
        <v>0</v>
      </c>
      <c r="AY22" s="367">
        <f t="shared" ref="AY22" si="218">1-AV22</f>
        <v>0</v>
      </c>
    </row>
    <row r="23" spans="2:51" ht="27.9" customHeight="1" x14ac:dyDescent="0.2">
      <c r="B23" s="1504"/>
      <c r="C23" s="1591" t="s">
        <v>189</v>
      </c>
      <c r="D23" s="1175">
        <f>表1!E29</f>
        <v>162</v>
      </c>
      <c r="E23" s="1178">
        <f>表1!G29</f>
        <v>145</v>
      </c>
      <c r="F23" s="466">
        <f t="shared" ref="F23" si="219">SUM(G23:R23)</f>
        <v>439</v>
      </c>
      <c r="G23" s="61">
        <f t="shared" ref="G23:K23" si="220">T23+AG23</f>
        <v>7</v>
      </c>
      <c r="H23" s="61">
        <f t="shared" si="220"/>
        <v>4</v>
      </c>
      <c r="I23" s="61">
        <f t="shared" si="220"/>
        <v>11</v>
      </c>
      <c r="J23" s="61">
        <f t="shared" si="220"/>
        <v>10</v>
      </c>
      <c r="K23" s="61">
        <f t="shared" si="220"/>
        <v>17</v>
      </c>
      <c r="L23" s="61">
        <f>Y23+AL23</f>
        <v>15</v>
      </c>
      <c r="M23" s="61">
        <f t="shared" ref="M23:R23" si="221">Z23+AM23</f>
        <v>41</v>
      </c>
      <c r="N23" s="61">
        <f t="shared" si="221"/>
        <v>245</v>
      </c>
      <c r="O23" s="61">
        <f t="shared" si="221"/>
        <v>62</v>
      </c>
      <c r="P23" s="61">
        <f t="shared" si="221"/>
        <v>21</v>
      </c>
      <c r="Q23" s="61">
        <f t="shared" si="221"/>
        <v>5</v>
      </c>
      <c r="R23" s="153">
        <f t="shared" si="221"/>
        <v>1</v>
      </c>
      <c r="S23" s="466">
        <f>SUM(T23:AE23)</f>
        <v>381</v>
      </c>
      <c r="T23" s="61">
        <f>'表15-2'!T23+'表15-3'!T23</f>
        <v>7</v>
      </c>
      <c r="U23" s="61">
        <f>'表15-2'!U23+'表15-3'!U23</f>
        <v>4</v>
      </c>
      <c r="V23" s="61">
        <f>'表15-2'!V23+'表15-3'!V23</f>
        <v>9</v>
      </c>
      <c r="W23" s="61">
        <f>'表15-2'!W23+'表15-3'!W23</f>
        <v>8</v>
      </c>
      <c r="X23" s="61">
        <f>'表15-2'!X23+'表15-3'!X23</f>
        <v>14</v>
      </c>
      <c r="Y23" s="61">
        <f>'表15-2'!Y23+'表15-3'!Y23</f>
        <v>8</v>
      </c>
      <c r="Z23" s="61">
        <f>'表15-2'!Z23+'表15-3'!Z23</f>
        <v>31</v>
      </c>
      <c r="AA23" s="61">
        <f>'表15-2'!AA23+'表15-3'!AA23</f>
        <v>220</v>
      </c>
      <c r="AB23" s="61">
        <f>'表15-2'!AB23+'表15-3'!AB23</f>
        <v>56</v>
      </c>
      <c r="AC23" s="61">
        <f>'表15-2'!AC23+'表15-3'!AC23</f>
        <v>18</v>
      </c>
      <c r="AD23" s="61">
        <f>'表15-2'!AD23+'表15-3'!AD23</f>
        <v>5</v>
      </c>
      <c r="AE23" s="61">
        <f>'表15-2'!AE23+'表15-3'!AE23</f>
        <v>1</v>
      </c>
      <c r="AF23" s="723">
        <f>SUM(AG23:AR23)</f>
        <v>58</v>
      </c>
      <c r="AG23" s="62">
        <f>'表15-2'!AG23+'表15-3'!AG23</f>
        <v>0</v>
      </c>
      <c r="AH23" s="62">
        <f>'表15-2'!AH23+'表15-3'!AH23</f>
        <v>0</v>
      </c>
      <c r="AI23" s="62">
        <f>'表15-2'!AI23+'表15-3'!AI23</f>
        <v>2</v>
      </c>
      <c r="AJ23" s="62">
        <f>'表15-2'!AJ23+'表15-3'!AJ23</f>
        <v>2</v>
      </c>
      <c r="AK23" s="62">
        <f>'表15-2'!AK23+'表15-3'!AK23</f>
        <v>3</v>
      </c>
      <c r="AL23" s="62">
        <f>'表15-2'!AL23+'表15-3'!AL23</f>
        <v>7</v>
      </c>
      <c r="AM23" s="62">
        <f>'表15-2'!AM23+'表15-3'!AM23</f>
        <v>10</v>
      </c>
      <c r="AN23" s="62">
        <f>'表15-2'!AN23+'表15-3'!AN23</f>
        <v>25</v>
      </c>
      <c r="AO23" s="62">
        <f>'表15-2'!AO23+'表15-3'!AO23</f>
        <v>6</v>
      </c>
      <c r="AP23" s="62">
        <f>'表15-2'!AP23+'表15-3'!AP23</f>
        <v>3</v>
      </c>
      <c r="AQ23" s="62">
        <f>'表15-2'!AQ23+'表15-3'!AQ23</f>
        <v>0</v>
      </c>
      <c r="AR23" s="341">
        <f>'表15-2'!AR23+'表15-3'!AR23</f>
        <v>0</v>
      </c>
      <c r="AT23" s="1">
        <f t="shared" si="48"/>
        <v>439</v>
      </c>
      <c r="AU23" s="1">
        <f t="shared" si="49"/>
        <v>381</v>
      </c>
      <c r="AV23" s="1">
        <f t="shared" si="11"/>
        <v>58</v>
      </c>
      <c r="AW23" s="367">
        <f t="shared" ref="AW23" si="222">AT23-F23</f>
        <v>0</v>
      </c>
      <c r="AX23" s="367">
        <f t="shared" ref="AX23" si="223">AU23-S23</f>
        <v>0</v>
      </c>
      <c r="AY23" s="367">
        <f t="shared" ref="AY23" si="224">AV23-AF23</f>
        <v>0</v>
      </c>
    </row>
    <row r="24" spans="2:51" ht="27.9" customHeight="1" thickBot="1" x14ac:dyDescent="0.25">
      <c r="B24" s="1505"/>
      <c r="C24" s="1655"/>
      <c r="D24" s="1128"/>
      <c r="E24" s="1133"/>
      <c r="F24" s="713"/>
      <c r="G24" s="714">
        <f>IFERROR(G23/$F23,"-")</f>
        <v>1.5945330296127564E-2</v>
      </c>
      <c r="H24" s="714">
        <f t="shared" ref="H24" si="225">IFERROR(H23/$F23,"-")</f>
        <v>9.1116173120728925E-3</v>
      </c>
      <c r="I24" s="714">
        <f t="shared" ref="I24" si="226">IFERROR(I23/$F23,"-")</f>
        <v>2.5056947608200455E-2</v>
      </c>
      <c r="J24" s="714">
        <f t="shared" ref="J24" si="227">IFERROR(J23/$F23,"-")</f>
        <v>2.2779043280182234E-2</v>
      </c>
      <c r="K24" s="714">
        <f t="shared" ref="K24" si="228">IFERROR(K23/$F23,"-")</f>
        <v>3.8724373576309798E-2</v>
      </c>
      <c r="L24" s="714">
        <f t="shared" ref="L24" si="229">IFERROR(L23/$F23,"-")</f>
        <v>3.4168564920273349E-2</v>
      </c>
      <c r="M24" s="714">
        <f t="shared" ref="M24" si="230">IFERROR(M23/$F23,"-")</f>
        <v>9.3394077448747156E-2</v>
      </c>
      <c r="N24" s="714">
        <f t="shared" ref="N24" si="231">IFERROR(N23/$F23,"-")</f>
        <v>0.55808656036446469</v>
      </c>
      <c r="O24" s="714">
        <f t="shared" ref="O24" si="232">IFERROR(O23/$F23,"-")</f>
        <v>0.14123006833712984</v>
      </c>
      <c r="P24" s="714">
        <f t="shared" ref="P24" si="233">IFERROR(P23/$F23,"-")</f>
        <v>4.7835990888382689E-2</v>
      </c>
      <c r="Q24" s="715">
        <f t="shared" ref="Q24" si="234">IFERROR(Q23/$F23,"-")</f>
        <v>1.1389521640091117E-2</v>
      </c>
      <c r="R24" s="715">
        <f t="shared" ref="R24" si="235">IFERROR(R23/$F23,"-")</f>
        <v>2.2779043280182231E-3</v>
      </c>
      <c r="S24" s="713"/>
      <c r="T24" s="714">
        <f>IFERROR(T23/$S23,"-")</f>
        <v>1.8372703412073491E-2</v>
      </c>
      <c r="U24" s="714">
        <f t="shared" ref="U24" si="236">IFERROR(U23/$S23,"-")</f>
        <v>1.0498687664041995E-2</v>
      </c>
      <c r="V24" s="714">
        <f t="shared" ref="V24" si="237">IFERROR(V23/$S23,"-")</f>
        <v>2.3622047244094488E-2</v>
      </c>
      <c r="W24" s="714">
        <f t="shared" ref="W24" si="238">IFERROR(W23/$S23,"-")</f>
        <v>2.0997375328083989E-2</v>
      </c>
      <c r="X24" s="714">
        <f t="shared" ref="X24" si="239">IFERROR(X23/$S23,"-")</f>
        <v>3.6745406824146981E-2</v>
      </c>
      <c r="Y24" s="714">
        <f t="shared" ref="Y24" si="240">IFERROR(Y23/$S23,"-")</f>
        <v>2.0997375328083989E-2</v>
      </c>
      <c r="Z24" s="714">
        <f t="shared" ref="Z24" si="241">IFERROR(Z23/$S23,"-")</f>
        <v>8.1364829396325458E-2</v>
      </c>
      <c r="AA24" s="714">
        <f t="shared" ref="AA24" si="242">IFERROR(AA23/$S23,"-")</f>
        <v>0.57742782152230976</v>
      </c>
      <c r="AB24" s="714">
        <f t="shared" ref="AB24" si="243">IFERROR(AB23/$S23,"-")</f>
        <v>0.14698162729658792</v>
      </c>
      <c r="AC24" s="714">
        <f t="shared" ref="AC24" si="244">IFERROR(AC23/$S23,"-")</f>
        <v>4.7244094488188976E-2</v>
      </c>
      <c r="AD24" s="715">
        <f t="shared" ref="AD24" si="245">IFERROR(AD23/$S23,"-")</f>
        <v>1.3123359580052493E-2</v>
      </c>
      <c r="AE24" s="716">
        <f t="shared" ref="AE24" si="246">IFERROR(AE23/$S23,"-")</f>
        <v>2.6246719160104987E-3</v>
      </c>
      <c r="AF24" s="713"/>
      <c r="AG24" s="714">
        <f>IFERROR(AG23/$AF23,"-")</f>
        <v>0</v>
      </c>
      <c r="AH24" s="714">
        <f t="shared" ref="AH24" si="247">IFERROR(AH23/$AF23,"-")</f>
        <v>0</v>
      </c>
      <c r="AI24" s="714">
        <f t="shared" ref="AI24" si="248">IFERROR(AI23/$AF23,"-")</f>
        <v>3.4482758620689655E-2</v>
      </c>
      <c r="AJ24" s="714">
        <f t="shared" ref="AJ24" si="249">IFERROR(AJ23/$AF23,"-")</f>
        <v>3.4482758620689655E-2</v>
      </c>
      <c r="AK24" s="714">
        <f t="shared" ref="AK24" si="250">IFERROR(AK23/$AF23,"-")</f>
        <v>5.1724137931034482E-2</v>
      </c>
      <c r="AL24" s="714">
        <f t="shared" ref="AL24" si="251">IFERROR(AL23/$AF23,"-")</f>
        <v>0.1206896551724138</v>
      </c>
      <c r="AM24" s="714">
        <f t="shared" ref="AM24" si="252">IFERROR(AM23/$AF23,"-")</f>
        <v>0.17241379310344829</v>
      </c>
      <c r="AN24" s="714">
        <f t="shared" ref="AN24" si="253">IFERROR(AN23/$AF23,"-")</f>
        <v>0.43103448275862066</v>
      </c>
      <c r="AO24" s="714">
        <f t="shared" ref="AO24" si="254">IFERROR(AO23/$AF23,"-")</f>
        <v>0.10344827586206896</v>
      </c>
      <c r="AP24" s="714">
        <f t="shared" ref="AP24" si="255">IFERROR(AP23/$AF23,"-")</f>
        <v>5.1724137931034482E-2</v>
      </c>
      <c r="AQ24" s="715">
        <f t="shared" ref="AQ24" si="256">IFERROR(AQ23/$AF23,"-")</f>
        <v>0</v>
      </c>
      <c r="AR24" s="716">
        <f t="shared" ref="AR24" si="257">IFERROR(AR23/$AF23,"-")</f>
        <v>0</v>
      </c>
      <c r="AT24" s="45">
        <f t="shared" si="48"/>
        <v>1</v>
      </c>
      <c r="AU24" s="45">
        <f t="shared" si="49"/>
        <v>1</v>
      </c>
      <c r="AV24" s="45">
        <f t="shared" si="11"/>
        <v>1</v>
      </c>
      <c r="AW24" s="367">
        <f t="shared" ref="AW24" si="258">1-AT24</f>
        <v>0</v>
      </c>
      <c r="AX24" s="367">
        <f t="shared" ref="AX24" si="259">1-AU24</f>
        <v>0</v>
      </c>
      <c r="AY24" s="367">
        <f t="shared" ref="AY24" si="260">1-AV24</f>
        <v>0</v>
      </c>
    </row>
    <row r="25" spans="2:51" ht="27.9" customHeight="1" thickTop="1" x14ac:dyDescent="0.2">
      <c r="B25" s="1503" t="s">
        <v>312</v>
      </c>
      <c r="C25" s="1551" t="s">
        <v>282</v>
      </c>
      <c r="D25" s="1172">
        <f>表1!E32</f>
        <v>92</v>
      </c>
      <c r="E25" s="1180">
        <f>表1!G32</f>
        <v>53</v>
      </c>
      <c r="F25" s="723">
        <f t="shared" ref="F25" si="261">SUM(G25:R25)</f>
        <v>7</v>
      </c>
      <c r="G25" s="62">
        <f t="shared" ref="G25:K25" si="262">T25+AG25</f>
        <v>0</v>
      </c>
      <c r="H25" s="62">
        <f t="shared" si="262"/>
        <v>0</v>
      </c>
      <c r="I25" s="62">
        <f t="shared" si="262"/>
        <v>2</v>
      </c>
      <c r="J25" s="62">
        <f t="shared" si="262"/>
        <v>0</v>
      </c>
      <c r="K25" s="62">
        <f t="shared" si="262"/>
        <v>0</v>
      </c>
      <c r="L25" s="62">
        <f>Y25+AL25</f>
        <v>1</v>
      </c>
      <c r="M25" s="62">
        <f t="shared" ref="M25:R25" si="263">Z25+AM25</f>
        <v>0</v>
      </c>
      <c r="N25" s="62">
        <f t="shared" si="263"/>
        <v>2</v>
      </c>
      <c r="O25" s="62">
        <f t="shared" si="263"/>
        <v>2</v>
      </c>
      <c r="P25" s="62">
        <f t="shared" si="263"/>
        <v>0</v>
      </c>
      <c r="Q25" s="62">
        <f t="shared" si="263"/>
        <v>0</v>
      </c>
      <c r="R25" s="340">
        <f t="shared" si="263"/>
        <v>0</v>
      </c>
      <c r="S25" s="723">
        <f>SUM(T25:AE25)</f>
        <v>7</v>
      </c>
      <c r="T25" s="62">
        <f>'表15-2'!T25+'表15-3'!T25</f>
        <v>0</v>
      </c>
      <c r="U25" s="62">
        <f>'表15-2'!U25+'表15-3'!U25</f>
        <v>0</v>
      </c>
      <c r="V25" s="62">
        <f>'表15-2'!V25+'表15-3'!V25</f>
        <v>2</v>
      </c>
      <c r="W25" s="62">
        <f>'表15-2'!W25+'表15-3'!W25</f>
        <v>0</v>
      </c>
      <c r="X25" s="62">
        <f>'表15-2'!X25+'表15-3'!X25</f>
        <v>0</v>
      </c>
      <c r="Y25" s="62">
        <f>'表15-2'!Y25+'表15-3'!Y25</f>
        <v>1</v>
      </c>
      <c r="Z25" s="62">
        <f>'表15-2'!Z25+'表15-3'!Z25</f>
        <v>0</v>
      </c>
      <c r="AA25" s="62">
        <f>'表15-2'!AA25+'表15-3'!AA25</f>
        <v>2</v>
      </c>
      <c r="AB25" s="62">
        <f>'表15-2'!AB25+'表15-3'!AB25</f>
        <v>2</v>
      </c>
      <c r="AC25" s="62">
        <f>'表15-2'!AC25+'表15-3'!AC25</f>
        <v>0</v>
      </c>
      <c r="AD25" s="62">
        <f>'表15-2'!AD25+'表15-3'!AD25</f>
        <v>0</v>
      </c>
      <c r="AE25" s="62">
        <f>'表15-2'!AE25+'表15-3'!AE25</f>
        <v>0</v>
      </c>
      <c r="AF25" s="723">
        <f>SUM(AG25:AR25)</f>
        <v>0</v>
      </c>
      <c r="AG25" s="62">
        <f>'表15-2'!AG25+'表15-3'!AG25</f>
        <v>0</v>
      </c>
      <c r="AH25" s="62">
        <f>'表15-2'!AH25+'表15-3'!AH25</f>
        <v>0</v>
      </c>
      <c r="AI25" s="62">
        <f>'表15-2'!AI25+'表15-3'!AI25</f>
        <v>0</v>
      </c>
      <c r="AJ25" s="62">
        <f>'表15-2'!AJ25+'表15-3'!AJ25</f>
        <v>0</v>
      </c>
      <c r="AK25" s="62">
        <f>'表15-2'!AK25+'表15-3'!AK25</f>
        <v>0</v>
      </c>
      <c r="AL25" s="62">
        <f>'表15-2'!AL25+'表15-3'!AL25</f>
        <v>0</v>
      </c>
      <c r="AM25" s="62">
        <f>'表15-2'!AM25+'表15-3'!AM25</f>
        <v>0</v>
      </c>
      <c r="AN25" s="62">
        <f>'表15-2'!AN25+'表15-3'!AN25</f>
        <v>0</v>
      </c>
      <c r="AO25" s="62">
        <f>'表15-2'!AO25+'表15-3'!AO25</f>
        <v>0</v>
      </c>
      <c r="AP25" s="62">
        <f>'表15-2'!AP25+'表15-3'!AP25</f>
        <v>0</v>
      </c>
      <c r="AQ25" s="62">
        <f>'表15-2'!AQ25+'表15-3'!AQ25</f>
        <v>0</v>
      </c>
      <c r="AR25" s="341">
        <f>'表15-2'!AR25+'表15-3'!AR25</f>
        <v>0</v>
      </c>
      <c r="AT25" s="1">
        <f t="shared" si="48"/>
        <v>7</v>
      </c>
      <c r="AU25" s="1">
        <f t="shared" si="49"/>
        <v>7</v>
      </c>
      <c r="AV25" s="1">
        <f t="shared" si="11"/>
        <v>0</v>
      </c>
      <c r="AW25" s="367">
        <f t="shared" ref="AW25" si="264">AT25-F25</f>
        <v>0</v>
      </c>
      <c r="AX25" s="367">
        <f t="shared" ref="AX25" si="265">AU25-S25</f>
        <v>0</v>
      </c>
      <c r="AY25" s="367">
        <f t="shared" ref="AY25" si="266">AV25-AF25</f>
        <v>0</v>
      </c>
    </row>
    <row r="26" spans="2:51" ht="27.9" customHeight="1" x14ac:dyDescent="0.2">
      <c r="B26" s="1504"/>
      <c r="C26" s="1551"/>
      <c r="D26" s="1128"/>
      <c r="E26" s="1131"/>
      <c r="F26" s="342"/>
      <c r="G26" s="743">
        <f>IFERROR(G25/$F25,"-")</f>
        <v>0</v>
      </c>
      <c r="H26" s="743">
        <f t="shared" ref="H26" si="267">IFERROR(H25/$F25,"-")</f>
        <v>0</v>
      </c>
      <c r="I26" s="743">
        <f t="shared" ref="I26" si="268">IFERROR(I25/$F25,"-")</f>
        <v>0.2857142857142857</v>
      </c>
      <c r="J26" s="743">
        <f t="shared" ref="J26" si="269">IFERROR(J25/$F25,"-")</f>
        <v>0</v>
      </c>
      <c r="K26" s="743">
        <f t="shared" ref="K26" si="270">IFERROR(K25/$F25,"-")</f>
        <v>0</v>
      </c>
      <c r="L26" s="743">
        <f t="shared" ref="L26" si="271">IFERROR(L25/$F25,"-")</f>
        <v>0.14285714285714285</v>
      </c>
      <c r="M26" s="743">
        <f t="shared" ref="M26" si="272">IFERROR(M25/$F25,"-")</f>
        <v>0</v>
      </c>
      <c r="N26" s="743">
        <f t="shared" ref="N26" si="273">IFERROR(N25/$F25,"-")</f>
        <v>0.2857142857142857</v>
      </c>
      <c r="O26" s="743">
        <f t="shared" ref="O26" si="274">IFERROR(O25/$F25,"-")</f>
        <v>0.2857142857142857</v>
      </c>
      <c r="P26" s="743">
        <f t="shared" ref="P26" si="275">IFERROR(P25/$F25,"-")</f>
        <v>0</v>
      </c>
      <c r="Q26" s="743">
        <f t="shared" ref="Q26" si="276">IFERROR(Q25/$F25,"-")</f>
        <v>0</v>
      </c>
      <c r="R26" s="743">
        <f t="shared" ref="R26" si="277">IFERROR(R25/$F25,"-")</f>
        <v>0</v>
      </c>
      <c r="S26" s="342"/>
      <c r="T26" s="719">
        <f>IFERROR(T25/$S25,"-")</f>
        <v>0</v>
      </c>
      <c r="U26" s="719">
        <f t="shared" ref="U26" si="278">IFERROR(U25/$S25,"-")</f>
        <v>0</v>
      </c>
      <c r="V26" s="719">
        <f t="shared" ref="V26" si="279">IFERROR(V25/$S25,"-")</f>
        <v>0.2857142857142857</v>
      </c>
      <c r="W26" s="719">
        <f t="shared" ref="W26" si="280">IFERROR(W25/$S25,"-")</f>
        <v>0</v>
      </c>
      <c r="X26" s="719">
        <f t="shared" ref="X26" si="281">IFERROR(X25/$S25,"-")</f>
        <v>0</v>
      </c>
      <c r="Y26" s="719">
        <f t="shared" ref="Y26" si="282">IFERROR(Y25/$S25,"-")</f>
        <v>0.14285714285714285</v>
      </c>
      <c r="Z26" s="719">
        <f t="shared" ref="Z26" si="283">IFERROR(Z25/$S25,"-")</f>
        <v>0</v>
      </c>
      <c r="AA26" s="719">
        <f t="shared" ref="AA26" si="284">IFERROR(AA25/$S25,"-")</f>
        <v>0.2857142857142857</v>
      </c>
      <c r="AB26" s="719">
        <f t="shared" ref="AB26" si="285">IFERROR(AB25/$S25,"-")</f>
        <v>0.2857142857142857</v>
      </c>
      <c r="AC26" s="719">
        <f t="shared" ref="AC26" si="286">IFERROR(AC25/$S25,"-")</f>
        <v>0</v>
      </c>
      <c r="AD26" s="719">
        <f t="shared" ref="AD26" si="287">IFERROR(AD25/$S25,"-")</f>
        <v>0</v>
      </c>
      <c r="AE26" s="719">
        <f t="shared" ref="AE26" si="288">IFERROR(AE25/$S25,"-")</f>
        <v>0</v>
      </c>
      <c r="AF26" s="342"/>
      <c r="AG26" s="719" t="str">
        <f>IFERROR(AG25/$AF25,"-")</f>
        <v>-</v>
      </c>
      <c r="AH26" s="719" t="str">
        <f t="shared" ref="AH26" si="289">IFERROR(AH25/$AF25,"-")</f>
        <v>-</v>
      </c>
      <c r="AI26" s="719" t="str">
        <f t="shared" ref="AI26" si="290">IFERROR(AI25/$AF25,"-")</f>
        <v>-</v>
      </c>
      <c r="AJ26" s="719" t="str">
        <f t="shared" ref="AJ26" si="291">IFERROR(AJ25/$AF25,"-")</f>
        <v>-</v>
      </c>
      <c r="AK26" s="719" t="str">
        <f t="shared" ref="AK26" si="292">IFERROR(AK25/$AF25,"-")</f>
        <v>-</v>
      </c>
      <c r="AL26" s="719" t="str">
        <f t="shared" ref="AL26" si="293">IFERROR(AL25/$AF25,"-")</f>
        <v>-</v>
      </c>
      <c r="AM26" s="719" t="str">
        <f t="shared" ref="AM26" si="294">IFERROR(AM25/$AF25,"-")</f>
        <v>-</v>
      </c>
      <c r="AN26" s="719" t="str">
        <f t="shared" ref="AN26" si="295">IFERROR(AN25/$AF25,"-")</f>
        <v>-</v>
      </c>
      <c r="AO26" s="719" t="str">
        <f t="shared" ref="AO26" si="296">IFERROR(AO25/$AF25,"-")</f>
        <v>-</v>
      </c>
      <c r="AP26" s="719" t="str">
        <f t="shared" ref="AP26" si="297">IFERROR(AP25/$AF25,"-")</f>
        <v>-</v>
      </c>
      <c r="AQ26" s="719" t="str">
        <f t="shared" ref="AQ26" si="298">IFERROR(AQ25/$AF25,"-")</f>
        <v>-</v>
      </c>
      <c r="AR26" s="746" t="str">
        <f t="shared" ref="AR26" si="299">IFERROR(AR25/$AF25,"-")</f>
        <v>-</v>
      </c>
      <c r="AT26" s="45">
        <f t="shared" si="48"/>
        <v>0.99999999999999989</v>
      </c>
      <c r="AU26" s="45">
        <f t="shared" si="49"/>
        <v>0.99999999999999989</v>
      </c>
      <c r="AV26" s="45">
        <f t="shared" si="11"/>
        <v>0</v>
      </c>
      <c r="AW26" s="367">
        <f t="shared" ref="AW26" si="300">1-AT26</f>
        <v>0</v>
      </c>
      <c r="AX26" s="367">
        <f t="shared" ref="AX26" si="301">1-AU26</f>
        <v>0</v>
      </c>
      <c r="AY26" s="367">
        <f>1-AV26</f>
        <v>1</v>
      </c>
    </row>
    <row r="27" spans="2:51" ht="27.9" customHeight="1" x14ac:dyDescent="0.2">
      <c r="B27" s="1504"/>
      <c r="C27" s="1591" t="s">
        <v>283</v>
      </c>
      <c r="D27" s="1175">
        <f>表1!E35</f>
        <v>163</v>
      </c>
      <c r="E27" s="1178">
        <f>表1!G35</f>
        <v>119</v>
      </c>
      <c r="F27" s="466">
        <f t="shared" ref="F27" si="302">SUM(G27:R27)</f>
        <v>39</v>
      </c>
      <c r="G27" s="61">
        <f t="shared" ref="G27:L27" si="303">T27+AG27</f>
        <v>6</v>
      </c>
      <c r="H27" s="61">
        <f t="shared" si="303"/>
        <v>5</v>
      </c>
      <c r="I27" s="61">
        <f t="shared" si="303"/>
        <v>1</v>
      </c>
      <c r="J27" s="61">
        <f t="shared" si="303"/>
        <v>1</v>
      </c>
      <c r="K27" s="61">
        <f t="shared" si="303"/>
        <v>1</v>
      </c>
      <c r="L27" s="61">
        <f t="shared" si="303"/>
        <v>1</v>
      </c>
      <c r="M27" s="61">
        <f t="shared" ref="M27:R27" si="304">Z27+AM27</f>
        <v>1</v>
      </c>
      <c r="N27" s="61">
        <f t="shared" si="304"/>
        <v>11</v>
      </c>
      <c r="O27" s="61">
        <f t="shared" si="304"/>
        <v>10</v>
      </c>
      <c r="P27" s="61">
        <f t="shared" si="304"/>
        <v>1</v>
      </c>
      <c r="Q27" s="61">
        <f t="shared" si="304"/>
        <v>0</v>
      </c>
      <c r="R27" s="153">
        <f t="shared" si="304"/>
        <v>1</v>
      </c>
      <c r="S27" s="466">
        <f>SUM(T27:AE27)</f>
        <v>30</v>
      </c>
      <c r="T27" s="61">
        <f>'表15-2'!T27+'表15-3'!T27</f>
        <v>6</v>
      </c>
      <c r="U27" s="61">
        <f>'表15-2'!U27+'表15-3'!U27</f>
        <v>5</v>
      </c>
      <c r="V27" s="61">
        <f>'表15-2'!V27+'表15-3'!V27</f>
        <v>1</v>
      </c>
      <c r="W27" s="61">
        <f>'表15-2'!W27+'表15-3'!W27</f>
        <v>1</v>
      </c>
      <c r="X27" s="61">
        <f>'表15-2'!X27+'表15-3'!X27</f>
        <v>0</v>
      </c>
      <c r="Y27" s="61">
        <f>'表15-2'!Y27+'表15-3'!Y27</f>
        <v>1</v>
      </c>
      <c r="Z27" s="61">
        <f>'表15-2'!Z27+'表15-3'!Z27</f>
        <v>1</v>
      </c>
      <c r="AA27" s="61">
        <f>'表15-2'!AA27+'表15-3'!AA27</f>
        <v>7</v>
      </c>
      <c r="AB27" s="61">
        <f>'表15-2'!AB27+'表15-3'!AB27</f>
        <v>7</v>
      </c>
      <c r="AC27" s="61">
        <f>'表15-2'!AC27+'表15-3'!AC27</f>
        <v>0</v>
      </c>
      <c r="AD27" s="61">
        <f>'表15-2'!AD27+'表15-3'!AD27</f>
        <v>0</v>
      </c>
      <c r="AE27" s="61">
        <f>'表15-2'!AE27+'表15-3'!AE27</f>
        <v>1</v>
      </c>
      <c r="AF27" s="466">
        <f>SUM(AG27:AR27)</f>
        <v>9</v>
      </c>
      <c r="AG27" s="61">
        <f>'表15-2'!AG27+'表15-3'!AG27</f>
        <v>0</v>
      </c>
      <c r="AH27" s="61">
        <f>'表15-2'!AH27+'表15-3'!AH27</f>
        <v>0</v>
      </c>
      <c r="AI27" s="61">
        <f>'表15-2'!AI27+'表15-3'!AI27</f>
        <v>0</v>
      </c>
      <c r="AJ27" s="61">
        <f>'表15-2'!AJ27+'表15-3'!AJ27</f>
        <v>0</v>
      </c>
      <c r="AK27" s="61">
        <f>'表15-2'!AK27+'表15-3'!AK27</f>
        <v>1</v>
      </c>
      <c r="AL27" s="61">
        <f>'表15-2'!AL27+'表15-3'!AL27</f>
        <v>0</v>
      </c>
      <c r="AM27" s="61">
        <f>'表15-2'!AM27+'表15-3'!AM27</f>
        <v>0</v>
      </c>
      <c r="AN27" s="61">
        <f>'表15-2'!AN27+'表15-3'!AN27</f>
        <v>4</v>
      </c>
      <c r="AO27" s="61">
        <f>'表15-2'!AO27+'表15-3'!AO27</f>
        <v>3</v>
      </c>
      <c r="AP27" s="61">
        <f>'表15-2'!AP27+'表15-3'!AP27</f>
        <v>1</v>
      </c>
      <c r="AQ27" s="61">
        <f>'表15-2'!AQ27+'表15-3'!AQ27</f>
        <v>0</v>
      </c>
      <c r="AR27" s="339">
        <f>'表15-2'!AR27+'表15-3'!AR27</f>
        <v>0</v>
      </c>
      <c r="AT27" s="1">
        <f t="shared" si="48"/>
        <v>39</v>
      </c>
      <c r="AU27" s="1">
        <f t="shared" si="49"/>
        <v>30</v>
      </c>
      <c r="AV27" s="1">
        <f t="shared" si="11"/>
        <v>9</v>
      </c>
      <c r="AW27" s="367">
        <f t="shared" ref="AW27" si="305">AT27-F27</f>
        <v>0</v>
      </c>
      <c r="AX27" s="367">
        <f t="shared" ref="AX27" si="306">AU27-S27</f>
        <v>0</v>
      </c>
      <c r="AY27" s="367">
        <f t="shared" ref="AY27" si="307">AV27-AF27</f>
        <v>0</v>
      </c>
    </row>
    <row r="28" spans="2:51" ht="27.9" customHeight="1" x14ac:dyDescent="0.2">
      <c r="B28" s="1504"/>
      <c r="C28" s="1551"/>
      <c r="D28" s="1128"/>
      <c r="E28" s="1132"/>
      <c r="F28" s="722"/>
      <c r="G28" s="743">
        <f>IFERROR(G27/$F27,"-")</f>
        <v>0.15384615384615385</v>
      </c>
      <c r="H28" s="743">
        <f t="shared" ref="H28" si="308">IFERROR(H27/$F27,"-")</f>
        <v>0.12820512820512819</v>
      </c>
      <c r="I28" s="743">
        <f t="shared" ref="I28" si="309">IFERROR(I27/$F27,"-")</f>
        <v>2.564102564102564E-2</v>
      </c>
      <c r="J28" s="743">
        <f t="shared" ref="J28" si="310">IFERROR(J27/$F27,"-")</f>
        <v>2.564102564102564E-2</v>
      </c>
      <c r="K28" s="743">
        <f t="shared" ref="K28" si="311">IFERROR(K27/$F27,"-")</f>
        <v>2.564102564102564E-2</v>
      </c>
      <c r="L28" s="743">
        <f t="shared" ref="L28" si="312">IFERROR(L27/$F27,"-")</f>
        <v>2.564102564102564E-2</v>
      </c>
      <c r="M28" s="719">
        <f t="shared" ref="M28" si="313">IFERROR(M27/$F27,"-")</f>
        <v>2.564102564102564E-2</v>
      </c>
      <c r="N28" s="719">
        <f t="shared" ref="N28" si="314">IFERROR(N27/$F27,"-")</f>
        <v>0.28205128205128205</v>
      </c>
      <c r="O28" s="719">
        <f t="shared" ref="O28" si="315">IFERROR(O27/$F27,"-")</f>
        <v>0.25641025641025639</v>
      </c>
      <c r="P28" s="719">
        <f t="shared" ref="P28" si="316">IFERROR(P27/$F27,"-")</f>
        <v>2.564102564102564E-2</v>
      </c>
      <c r="Q28" s="720">
        <f t="shared" ref="Q28" si="317">IFERROR(Q27/$F27,"-")</f>
        <v>0</v>
      </c>
      <c r="R28" s="744">
        <f t="shared" ref="R28" si="318">IFERROR(R27/$F27,"-")</f>
        <v>2.564102564102564E-2</v>
      </c>
      <c r="S28" s="722"/>
      <c r="T28" s="743">
        <f>IFERROR(T27/$S27,"-")</f>
        <v>0.2</v>
      </c>
      <c r="U28" s="743">
        <f t="shared" ref="U28" si="319">IFERROR(U27/$S27,"-")</f>
        <v>0.16666666666666666</v>
      </c>
      <c r="V28" s="743">
        <f t="shared" ref="V28" si="320">IFERROR(V27/$S27,"-")</f>
        <v>3.3333333333333333E-2</v>
      </c>
      <c r="W28" s="743">
        <f t="shared" ref="W28" si="321">IFERROR(W27/$S27,"-")</f>
        <v>3.3333333333333333E-2</v>
      </c>
      <c r="X28" s="743">
        <f t="shared" ref="X28" si="322">IFERROR(X27/$S27,"-")</f>
        <v>0</v>
      </c>
      <c r="Y28" s="743">
        <f t="shared" ref="Y28" si="323">IFERROR(Y27/$S27,"-")</f>
        <v>3.3333333333333333E-2</v>
      </c>
      <c r="Z28" s="719">
        <f t="shared" ref="Z28" si="324">IFERROR(Z27/$S27,"-")</f>
        <v>3.3333333333333333E-2</v>
      </c>
      <c r="AA28" s="719">
        <f t="shared" ref="AA28" si="325">IFERROR(AA27/$S27,"-")</f>
        <v>0.23333333333333334</v>
      </c>
      <c r="AB28" s="719">
        <f t="shared" ref="AB28" si="326">IFERROR(AB27/$S27,"-")</f>
        <v>0.23333333333333334</v>
      </c>
      <c r="AC28" s="719">
        <f t="shared" ref="AC28" si="327">IFERROR(AC27/$S27,"-")</f>
        <v>0</v>
      </c>
      <c r="AD28" s="720">
        <f t="shared" ref="AD28" si="328">IFERROR(AD27/$S27,"-")</f>
        <v>0</v>
      </c>
      <c r="AE28" s="745">
        <f t="shared" ref="AE28" si="329">IFERROR(AE27/$S27,"-")</f>
        <v>3.3333333333333333E-2</v>
      </c>
      <c r="AF28" s="722"/>
      <c r="AG28" s="747">
        <f>IFERROR(AG27/$AF27,"-")</f>
        <v>0</v>
      </c>
      <c r="AH28" s="747">
        <f t="shared" ref="AH28" si="330">IFERROR(AH27/$AF27,"-")</f>
        <v>0</v>
      </c>
      <c r="AI28" s="747">
        <f t="shared" ref="AI28" si="331">IFERROR(AI27/$AF27,"-")</f>
        <v>0</v>
      </c>
      <c r="AJ28" s="747">
        <f t="shared" ref="AJ28" si="332">IFERROR(AJ27/$AF27,"-")</f>
        <v>0</v>
      </c>
      <c r="AK28" s="747">
        <f t="shared" ref="AK28" si="333">IFERROR(AK27/$AF27,"-")</f>
        <v>0.1111111111111111</v>
      </c>
      <c r="AL28" s="747">
        <f t="shared" ref="AL28" si="334">IFERROR(AL27/$AF27,"-")</f>
        <v>0</v>
      </c>
      <c r="AM28" s="719">
        <f t="shared" ref="AM28" si="335">IFERROR(AM27/$AF27,"-")</f>
        <v>0</v>
      </c>
      <c r="AN28" s="719">
        <f t="shared" ref="AN28" si="336">IFERROR(AN27/$AF27,"-")</f>
        <v>0.44444444444444442</v>
      </c>
      <c r="AO28" s="719">
        <f t="shared" ref="AO28" si="337">IFERROR(AO27/$AF27,"-")</f>
        <v>0.33333333333333331</v>
      </c>
      <c r="AP28" s="719">
        <f t="shared" ref="AP28" si="338">IFERROR(AP27/$AF27,"-")</f>
        <v>0.1111111111111111</v>
      </c>
      <c r="AQ28" s="720">
        <f t="shared" ref="AQ28" si="339">IFERROR(AQ27/$AF27,"-")</f>
        <v>0</v>
      </c>
      <c r="AR28" s="750">
        <f t="shared" ref="AR28" si="340">IFERROR(AR27/$AF27,"-")</f>
        <v>0</v>
      </c>
      <c r="AT28" s="45">
        <f t="shared" si="48"/>
        <v>1</v>
      </c>
      <c r="AU28" s="45">
        <f t="shared" si="49"/>
        <v>1.0000000000000002</v>
      </c>
      <c r="AV28" s="45">
        <f t="shared" si="11"/>
        <v>1</v>
      </c>
      <c r="AW28" s="367">
        <f t="shared" ref="AW28" si="341">1-AT28</f>
        <v>0</v>
      </c>
      <c r="AX28" s="367">
        <f t="shared" ref="AX28" si="342">1-AU28</f>
        <v>0</v>
      </c>
      <c r="AY28" s="367">
        <f t="shared" ref="AY28" si="343">1-AV28</f>
        <v>0</v>
      </c>
    </row>
    <row r="29" spans="2:51" ht="27.9" customHeight="1" x14ac:dyDescent="0.2">
      <c r="B29" s="1504"/>
      <c r="C29" s="1591" t="s">
        <v>284</v>
      </c>
      <c r="D29" s="1175">
        <f>表1!E38</f>
        <v>48</v>
      </c>
      <c r="E29" s="1179">
        <f>表1!G38</f>
        <v>42</v>
      </c>
      <c r="F29" s="466">
        <f t="shared" ref="F29" si="344">SUM(G29:R29)</f>
        <v>54</v>
      </c>
      <c r="G29" s="61">
        <f t="shared" ref="G29:L29" si="345">T29+AG29</f>
        <v>2</v>
      </c>
      <c r="H29" s="61">
        <f t="shared" si="345"/>
        <v>0</v>
      </c>
      <c r="I29" s="61">
        <f t="shared" si="345"/>
        <v>0</v>
      </c>
      <c r="J29" s="61">
        <f t="shared" si="345"/>
        <v>1</v>
      </c>
      <c r="K29" s="61">
        <f t="shared" si="345"/>
        <v>5</v>
      </c>
      <c r="L29" s="61">
        <f t="shared" si="345"/>
        <v>6</v>
      </c>
      <c r="M29" s="61">
        <f t="shared" ref="M29:R29" si="346">Z29+AM29</f>
        <v>0</v>
      </c>
      <c r="N29" s="61">
        <f t="shared" si="346"/>
        <v>28</v>
      </c>
      <c r="O29" s="61">
        <f t="shared" si="346"/>
        <v>10</v>
      </c>
      <c r="P29" s="61">
        <f t="shared" si="346"/>
        <v>1</v>
      </c>
      <c r="Q29" s="61">
        <f t="shared" si="346"/>
        <v>1</v>
      </c>
      <c r="R29" s="153">
        <f t="shared" si="346"/>
        <v>0</v>
      </c>
      <c r="S29" s="466">
        <f>SUM(T29:AE29)</f>
        <v>43</v>
      </c>
      <c r="T29" s="61">
        <f>'表15-2'!T29+'表15-3'!T29</f>
        <v>2</v>
      </c>
      <c r="U29" s="61">
        <f>'表15-2'!U29+'表15-3'!U29</f>
        <v>0</v>
      </c>
      <c r="V29" s="61">
        <f>'表15-2'!V29+'表15-3'!V29</f>
        <v>0</v>
      </c>
      <c r="W29" s="61">
        <f>'表15-2'!W29+'表15-3'!W29</f>
        <v>1</v>
      </c>
      <c r="X29" s="61">
        <f>'表15-2'!X29+'表15-3'!X29</f>
        <v>4</v>
      </c>
      <c r="Y29" s="61">
        <f>'表15-2'!Y29+'表15-3'!Y29</f>
        <v>3</v>
      </c>
      <c r="Z29" s="61">
        <f>'表15-2'!Z29+'表15-3'!Z29</f>
        <v>0</v>
      </c>
      <c r="AA29" s="61">
        <f>'表15-2'!AA29+'表15-3'!AA29</f>
        <v>24</v>
      </c>
      <c r="AB29" s="61">
        <f>'表15-2'!AB29+'表15-3'!AB29</f>
        <v>7</v>
      </c>
      <c r="AC29" s="61">
        <f>'表15-2'!AC29+'表15-3'!AC29</f>
        <v>1</v>
      </c>
      <c r="AD29" s="61">
        <f>'表15-2'!AD29+'表15-3'!AD29</f>
        <v>1</v>
      </c>
      <c r="AE29" s="61">
        <f>'表15-2'!AE29+'表15-3'!AE29</f>
        <v>0</v>
      </c>
      <c r="AF29" s="466">
        <f>SUM(AG29:AR29)</f>
        <v>11</v>
      </c>
      <c r="AG29" s="61">
        <f>'表15-2'!AG29+'表15-3'!AG29</f>
        <v>0</v>
      </c>
      <c r="AH29" s="61">
        <f>'表15-2'!AH29+'表15-3'!AH29</f>
        <v>0</v>
      </c>
      <c r="AI29" s="61">
        <f>'表15-2'!AI29+'表15-3'!AI29</f>
        <v>0</v>
      </c>
      <c r="AJ29" s="61">
        <f>'表15-2'!AJ29+'表15-3'!AJ29</f>
        <v>0</v>
      </c>
      <c r="AK29" s="61">
        <f>'表15-2'!AK29+'表15-3'!AK29</f>
        <v>1</v>
      </c>
      <c r="AL29" s="61">
        <f>'表15-2'!AL29+'表15-3'!AL29</f>
        <v>3</v>
      </c>
      <c r="AM29" s="61">
        <f>'表15-2'!AM29+'表15-3'!AM29</f>
        <v>0</v>
      </c>
      <c r="AN29" s="61">
        <f>'表15-2'!AN29+'表15-3'!AN29</f>
        <v>4</v>
      </c>
      <c r="AO29" s="61">
        <f>'表15-2'!AO29+'表15-3'!AO29</f>
        <v>3</v>
      </c>
      <c r="AP29" s="61">
        <f>'表15-2'!AP29+'表15-3'!AP29</f>
        <v>0</v>
      </c>
      <c r="AQ29" s="61">
        <f>'表15-2'!AQ29+'表15-3'!AQ29</f>
        <v>0</v>
      </c>
      <c r="AR29" s="339">
        <f>'表15-2'!AR29+'表15-3'!AR29</f>
        <v>0</v>
      </c>
      <c r="AT29" s="1">
        <f t="shared" si="48"/>
        <v>54</v>
      </c>
      <c r="AU29" s="1">
        <f t="shared" si="49"/>
        <v>43</v>
      </c>
      <c r="AV29" s="1">
        <f t="shared" si="11"/>
        <v>11</v>
      </c>
      <c r="AW29" s="367">
        <f t="shared" ref="AW29" si="347">AT29-F29</f>
        <v>0</v>
      </c>
      <c r="AX29" s="367">
        <f t="shared" ref="AX29" si="348">AU29-S29</f>
        <v>0</v>
      </c>
      <c r="AY29" s="367">
        <f t="shared" ref="AY29" si="349">AV29-AF29</f>
        <v>0</v>
      </c>
    </row>
    <row r="30" spans="2:51" ht="27.9" customHeight="1" x14ac:dyDescent="0.2">
      <c r="B30" s="1504"/>
      <c r="C30" s="1551"/>
      <c r="D30" s="1128"/>
      <c r="E30" s="1131"/>
      <c r="F30" s="722"/>
      <c r="G30" s="747">
        <f>IFERROR(G29/$F29,"-")</f>
        <v>3.7037037037037035E-2</v>
      </c>
      <c r="H30" s="747">
        <f t="shared" ref="H30" si="350">IFERROR(H29/$F29,"-")</f>
        <v>0</v>
      </c>
      <c r="I30" s="747">
        <f t="shared" ref="I30" si="351">IFERROR(I29/$F29,"-")</f>
        <v>0</v>
      </c>
      <c r="J30" s="747">
        <f t="shared" ref="J30" si="352">IFERROR(J29/$F29,"-")</f>
        <v>1.8518518518518517E-2</v>
      </c>
      <c r="K30" s="747">
        <f t="shared" ref="K30" si="353">IFERROR(K29/$F29,"-")</f>
        <v>9.2592592592592587E-2</v>
      </c>
      <c r="L30" s="747">
        <f t="shared" ref="L30" si="354">IFERROR(L29/$F29,"-")</f>
        <v>0.1111111111111111</v>
      </c>
      <c r="M30" s="719">
        <f t="shared" ref="M30" si="355">IFERROR(M29/$F29,"-")</f>
        <v>0</v>
      </c>
      <c r="N30" s="719">
        <f t="shared" ref="N30" si="356">IFERROR(N29/$F29,"-")</f>
        <v>0.51851851851851849</v>
      </c>
      <c r="O30" s="719">
        <f t="shared" ref="O30" si="357">IFERROR(O29/$F29,"-")</f>
        <v>0.18518518518518517</v>
      </c>
      <c r="P30" s="719">
        <f t="shared" ref="P30" si="358">IFERROR(P29/$F29,"-")</f>
        <v>1.8518518518518517E-2</v>
      </c>
      <c r="Q30" s="720">
        <f t="shared" ref="Q30" si="359">IFERROR(Q29/$F29,"-")</f>
        <v>1.8518518518518517E-2</v>
      </c>
      <c r="R30" s="748">
        <f t="shared" ref="R30" si="360">IFERROR(R29/$F29,"-")</f>
        <v>0</v>
      </c>
      <c r="S30" s="722"/>
      <c r="T30" s="747">
        <f>IFERROR(T29/$S29,"-")</f>
        <v>4.6511627906976744E-2</v>
      </c>
      <c r="U30" s="747">
        <f t="shared" ref="U30" si="361">IFERROR(U29/$S29,"-")</f>
        <v>0</v>
      </c>
      <c r="V30" s="747">
        <f t="shared" ref="V30" si="362">IFERROR(V29/$S29,"-")</f>
        <v>0</v>
      </c>
      <c r="W30" s="747">
        <f t="shared" ref="W30" si="363">IFERROR(W29/$S29,"-")</f>
        <v>2.3255813953488372E-2</v>
      </c>
      <c r="X30" s="747">
        <f t="shared" ref="X30" si="364">IFERROR(X29/$S29,"-")</f>
        <v>9.3023255813953487E-2</v>
      </c>
      <c r="Y30" s="747">
        <f t="shared" ref="Y30" si="365">IFERROR(Y29/$S29,"-")</f>
        <v>6.9767441860465115E-2</v>
      </c>
      <c r="Z30" s="719">
        <f t="shared" ref="Z30" si="366">IFERROR(Z29/$S29,"-")</f>
        <v>0</v>
      </c>
      <c r="AA30" s="719">
        <f t="shared" ref="AA30" si="367">IFERROR(AA29/$S29,"-")</f>
        <v>0.55813953488372092</v>
      </c>
      <c r="AB30" s="719">
        <f t="shared" ref="AB30" si="368">IFERROR(AB29/$S29,"-")</f>
        <v>0.16279069767441862</v>
      </c>
      <c r="AC30" s="719">
        <f t="shared" ref="AC30" si="369">IFERROR(AC29/$S29,"-")</f>
        <v>2.3255813953488372E-2</v>
      </c>
      <c r="AD30" s="720">
        <f t="shared" ref="AD30" si="370">IFERROR(AD29/$S29,"-")</f>
        <v>2.3255813953488372E-2</v>
      </c>
      <c r="AE30" s="750">
        <f t="shared" ref="AE30" si="371">IFERROR(AE29/$S29,"-")</f>
        <v>0</v>
      </c>
      <c r="AF30" s="722"/>
      <c r="AG30" s="717">
        <f>IFERROR(AG29/$AF29,"-")</f>
        <v>0</v>
      </c>
      <c r="AH30" s="717">
        <f t="shared" ref="AH30" si="372">IFERROR(AH29/$AF29,"-")</f>
        <v>0</v>
      </c>
      <c r="AI30" s="717">
        <f t="shared" ref="AI30" si="373">IFERROR(AI29/$AF29,"-")</f>
        <v>0</v>
      </c>
      <c r="AJ30" s="730">
        <f t="shared" ref="AJ30" si="374">IFERROR(AJ29/$AF29,"-")</f>
        <v>0</v>
      </c>
      <c r="AK30" s="748">
        <f t="shared" ref="AK30" si="375">IFERROR(AK29/$AF29,"-")</f>
        <v>9.0909090909090912E-2</v>
      </c>
      <c r="AL30" s="712">
        <f t="shared" ref="AL30" si="376">IFERROR(AL29/$AF29,"-")</f>
        <v>0.27272727272727271</v>
      </c>
      <c r="AM30" s="719">
        <f t="shared" ref="AM30" si="377">IFERROR(AM29/$AF29,"-")</f>
        <v>0</v>
      </c>
      <c r="AN30" s="719">
        <f t="shared" ref="AN30" si="378">IFERROR(AN29/$AF29,"-")</f>
        <v>0.36363636363636365</v>
      </c>
      <c r="AO30" s="719">
        <f t="shared" ref="AO30" si="379">IFERROR(AO29/$AF29,"-")</f>
        <v>0.27272727272727271</v>
      </c>
      <c r="AP30" s="719">
        <f t="shared" ref="AP30" si="380">IFERROR(AP29/$AF29,"-")</f>
        <v>0</v>
      </c>
      <c r="AQ30" s="720">
        <f t="shared" ref="AQ30" si="381">IFERROR(AQ29/$AF29,"-")</f>
        <v>0</v>
      </c>
      <c r="AR30" s="721">
        <f t="shared" ref="AR30" si="382">IFERROR(AR29/$AF29,"-")</f>
        <v>0</v>
      </c>
      <c r="AT30" s="45">
        <f t="shared" si="48"/>
        <v>0.99999999999999978</v>
      </c>
      <c r="AU30" s="45">
        <f t="shared" si="49"/>
        <v>1.0000000000000002</v>
      </c>
      <c r="AV30" s="45">
        <f t="shared" si="11"/>
        <v>1</v>
      </c>
      <c r="AW30" s="367">
        <f t="shared" ref="AW30" si="383">1-AT30</f>
        <v>0</v>
      </c>
      <c r="AX30" s="367">
        <f t="shared" ref="AX30" si="384">1-AU30</f>
        <v>0</v>
      </c>
      <c r="AY30" s="367">
        <f t="shared" ref="AY30" si="385">1-AV30</f>
        <v>0</v>
      </c>
    </row>
    <row r="31" spans="2:51" ht="27.9" customHeight="1" x14ac:dyDescent="0.2">
      <c r="B31" s="1504"/>
      <c r="C31" s="1591" t="s">
        <v>285</v>
      </c>
      <c r="D31" s="1175">
        <f>表1!E41</f>
        <v>38</v>
      </c>
      <c r="E31" s="1179">
        <f>表1!G41</f>
        <v>36</v>
      </c>
      <c r="F31" s="723">
        <f t="shared" ref="F31" si="386">SUM(G31:R31)</f>
        <v>61</v>
      </c>
      <c r="G31" s="62">
        <f t="shared" ref="G31:L31" si="387">T31+AG31</f>
        <v>2</v>
      </c>
      <c r="H31" s="62">
        <f t="shared" si="387"/>
        <v>2</v>
      </c>
      <c r="I31" s="62">
        <f t="shared" si="387"/>
        <v>3</v>
      </c>
      <c r="J31" s="62">
        <f t="shared" si="387"/>
        <v>2</v>
      </c>
      <c r="K31" s="62">
        <f t="shared" si="387"/>
        <v>2</v>
      </c>
      <c r="L31" s="62">
        <f t="shared" si="387"/>
        <v>1</v>
      </c>
      <c r="M31" s="62">
        <f t="shared" ref="M31:R31" si="388">Z31+AM31</f>
        <v>6</v>
      </c>
      <c r="N31" s="62">
        <f t="shared" si="388"/>
        <v>34</v>
      </c>
      <c r="O31" s="62">
        <f t="shared" si="388"/>
        <v>9</v>
      </c>
      <c r="P31" s="62">
        <f t="shared" si="388"/>
        <v>0</v>
      </c>
      <c r="Q31" s="62">
        <f t="shared" si="388"/>
        <v>0</v>
      </c>
      <c r="R31" s="340">
        <f t="shared" si="388"/>
        <v>0</v>
      </c>
      <c r="S31" s="723">
        <f>SUM(T31:AE31)</f>
        <v>50</v>
      </c>
      <c r="T31" s="61">
        <f>'表15-2'!T31+'表15-3'!T31</f>
        <v>2</v>
      </c>
      <c r="U31" s="61">
        <f>'表15-2'!U31+'表15-3'!U31</f>
        <v>2</v>
      </c>
      <c r="V31" s="61">
        <f>'表15-2'!V31+'表15-3'!V31</f>
        <v>1</v>
      </c>
      <c r="W31" s="61">
        <f>'表15-2'!W31+'表15-3'!W31</f>
        <v>2</v>
      </c>
      <c r="X31" s="61">
        <f>'表15-2'!X31+'表15-3'!X31</f>
        <v>2</v>
      </c>
      <c r="Y31" s="61">
        <f>'表15-2'!Y31+'表15-3'!Y31</f>
        <v>1</v>
      </c>
      <c r="Z31" s="61">
        <f>'表15-2'!Z31+'表15-3'!Z31</f>
        <v>3</v>
      </c>
      <c r="AA31" s="61">
        <f>'表15-2'!AA31+'表15-3'!AA31</f>
        <v>30</v>
      </c>
      <c r="AB31" s="61">
        <f>'表15-2'!AB31+'表15-3'!AB31</f>
        <v>7</v>
      </c>
      <c r="AC31" s="61">
        <f>'表15-2'!AC31+'表15-3'!AC31</f>
        <v>0</v>
      </c>
      <c r="AD31" s="61">
        <f>'表15-2'!AD31+'表15-3'!AD31</f>
        <v>0</v>
      </c>
      <c r="AE31" s="61">
        <f>'表15-2'!AE31+'表15-3'!AE31</f>
        <v>0</v>
      </c>
      <c r="AF31" s="466">
        <f>SUM(AG31:AR31)</f>
        <v>11</v>
      </c>
      <c r="AG31" s="61">
        <f>'表15-2'!AG31+'表15-3'!AG31</f>
        <v>0</v>
      </c>
      <c r="AH31" s="61">
        <f>'表15-2'!AH31+'表15-3'!AH31</f>
        <v>0</v>
      </c>
      <c r="AI31" s="61">
        <f>'表15-2'!AI31+'表15-3'!AI31</f>
        <v>2</v>
      </c>
      <c r="AJ31" s="61">
        <f>'表15-2'!AJ31+'表15-3'!AJ31</f>
        <v>0</v>
      </c>
      <c r="AK31" s="61">
        <f>'表15-2'!AK31+'表15-3'!AK31</f>
        <v>0</v>
      </c>
      <c r="AL31" s="61">
        <f>'表15-2'!AL31+'表15-3'!AL31</f>
        <v>0</v>
      </c>
      <c r="AM31" s="61">
        <f>'表15-2'!AM31+'表15-3'!AM31</f>
        <v>3</v>
      </c>
      <c r="AN31" s="61">
        <f>'表15-2'!AN31+'表15-3'!AN31</f>
        <v>4</v>
      </c>
      <c r="AO31" s="61">
        <f>'表15-2'!AO31+'表15-3'!AO31</f>
        <v>2</v>
      </c>
      <c r="AP31" s="61">
        <f>'表15-2'!AP31+'表15-3'!AP31</f>
        <v>0</v>
      </c>
      <c r="AQ31" s="61">
        <f>'表15-2'!AQ31+'表15-3'!AQ31</f>
        <v>0</v>
      </c>
      <c r="AR31" s="339">
        <f>'表15-2'!AR31+'表15-3'!AR31</f>
        <v>0</v>
      </c>
      <c r="AT31" s="1">
        <f t="shared" si="48"/>
        <v>61</v>
      </c>
      <c r="AU31" s="1">
        <f t="shared" si="49"/>
        <v>50</v>
      </c>
      <c r="AV31" s="1">
        <f t="shared" si="11"/>
        <v>11</v>
      </c>
      <c r="AW31" s="367">
        <f t="shared" ref="AW31" si="389">AT31-F31</f>
        <v>0</v>
      </c>
      <c r="AX31" s="367">
        <f t="shared" ref="AX31" si="390">AU31-S31</f>
        <v>0</v>
      </c>
      <c r="AY31" s="367">
        <f t="shared" ref="AY31" si="391">AV31-AF31</f>
        <v>0</v>
      </c>
    </row>
    <row r="32" spans="2:51" ht="27.9" customHeight="1" x14ac:dyDescent="0.2">
      <c r="B32" s="1504"/>
      <c r="C32" s="1551"/>
      <c r="D32" s="1128"/>
      <c r="E32" s="1131"/>
      <c r="F32" s="342"/>
      <c r="G32" s="743">
        <f>IFERROR(G31/$F31,"-")</f>
        <v>3.2786885245901641E-2</v>
      </c>
      <c r="H32" s="743">
        <f t="shared" ref="H32" si="392">IFERROR(H31/$F31,"-")</f>
        <v>3.2786885245901641E-2</v>
      </c>
      <c r="I32" s="743">
        <f t="shared" ref="I32" si="393">IFERROR(I31/$F31,"-")</f>
        <v>4.9180327868852458E-2</v>
      </c>
      <c r="J32" s="743">
        <f t="shared" ref="J32" si="394">IFERROR(J31/$F31,"-")</f>
        <v>3.2786885245901641E-2</v>
      </c>
      <c r="K32" s="743">
        <f t="shared" ref="K32" si="395">IFERROR(K31/$F31,"-")</f>
        <v>3.2786885245901641E-2</v>
      </c>
      <c r="L32" s="743">
        <f t="shared" ref="L32" si="396">IFERROR(L31/$F31,"-")</f>
        <v>1.6393442622950821E-2</v>
      </c>
      <c r="M32" s="719">
        <f t="shared" ref="M32" si="397">IFERROR(M31/$F31,"-")</f>
        <v>9.8360655737704916E-2</v>
      </c>
      <c r="N32" s="719">
        <f t="shared" ref="N32" si="398">IFERROR(N31/$F31,"-")</f>
        <v>0.55737704918032782</v>
      </c>
      <c r="O32" s="719">
        <f t="shared" ref="O32" si="399">IFERROR(O31/$F31,"-")</f>
        <v>0.14754098360655737</v>
      </c>
      <c r="P32" s="719">
        <f t="shared" ref="P32" si="400">IFERROR(P31/$F31,"-")</f>
        <v>0</v>
      </c>
      <c r="Q32" s="720">
        <f t="shared" ref="Q32" si="401">IFERROR(Q31/$F31,"-")</f>
        <v>0</v>
      </c>
      <c r="R32" s="744">
        <f t="shared" ref="R32" si="402">IFERROR(R31/$F31,"-")</f>
        <v>0</v>
      </c>
      <c r="S32" s="342"/>
      <c r="T32" s="743">
        <f>IFERROR(T31/$S31,"-")</f>
        <v>0.04</v>
      </c>
      <c r="U32" s="743">
        <f t="shared" ref="U32" si="403">IFERROR(U31/$S31,"-")</f>
        <v>0.04</v>
      </c>
      <c r="V32" s="743">
        <f t="shared" ref="V32" si="404">IFERROR(V31/$S31,"-")</f>
        <v>0.02</v>
      </c>
      <c r="W32" s="743">
        <f t="shared" ref="W32" si="405">IFERROR(W31/$S31,"-")</f>
        <v>0.04</v>
      </c>
      <c r="X32" s="743">
        <f t="shared" ref="X32" si="406">IFERROR(X31/$S31,"-")</f>
        <v>0.04</v>
      </c>
      <c r="Y32" s="743">
        <f t="shared" ref="Y32" si="407">IFERROR(Y31/$S31,"-")</f>
        <v>0.02</v>
      </c>
      <c r="Z32" s="719">
        <f t="shared" ref="Z32" si="408">IFERROR(Z31/$S31,"-")</f>
        <v>0.06</v>
      </c>
      <c r="AA32" s="719">
        <f t="shared" ref="AA32" si="409">IFERROR(AA31/$S31,"-")</f>
        <v>0.6</v>
      </c>
      <c r="AB32" s="719">
        <f t="shared" ref="AB32" si="410">IFERROR(AB31/$S31,"-")</f>
        <v>0.14000000000000001</v>
      </c>
      <c r="AC32" s="719">
        <f t="shared" ref="AC32" si="411">IFERROR(AC31/$S31,"-")</f>
        <v>0</v>
      </c>
      <c r="AD32" s="720">
        <f t="shared" ref="AD32" si="412">IFERROR(AD31/$S31,"-")</f>
        <v>0</v>
      </c>
      <c r="AE32" s="745">
        <f t="shared" ref="AE32" si="413">IFERROR(AE31/$S31,"-")</f>
        <v>0</v>
      </c>
      <c r="AF32" s="342"/>
      <c r="AG32" s="724">
        <f>IFERROR(AG31/$AF31,"-")</f>
        <v>0</v>
      </c>
      <c r="AH32" s="724">
        <f t="shared" ref="AH32" si="414">IFERROR(AH31/$AF31,"-")</f>
        <v>0</v>
      </c>
      <c r="AI32" s="724">
        <f t="shared" ref="AI32" si="415">IFERROR(AI31/$AF31,"-")</f>
        <v>0.18181818181818182</v>
      </c>
      <c r="AJ32" s="724">
        <f t="shared" ref="AJ32" si="416">IFERROR(AJ31/$AF31,"-")</f>
        <v>0</v>
      </c>
      <c r="AK32" s="724">
        <f t="shared" ref="AK32" si="417">IFERROR(AK31/$AF31,"-")</f>
        <v>0</v>
      </c>
      <c r="AL32" s="724">
        <f t="shared" ref="AL32" si="418">IFERROR(AL31/$AF31,"-")</f>
        <v>0</v>
      </c>
      <c r="AM32" s="719">
        <f t="shared" ref="AM32" si="419">IFERROR(AM31/$AF31,"-")</f>
        <v>0.27272727272727271</v>
      </c>
      <c r="AN32" s="719">
        <f t="shared" ref="AN32" si="420">IFERROR(AN31/$AF31,"-")</f>
        <v>0.36363636363636365</v>
      </c>
      <c r="AO32" s="719">
        <f t="shared" ref="AO32" si="421">IFERROR(AO31/$AF31,"-")</f>
        <v>0.18181818181818182</v>
      </c>
      <c r="AP32" s="719">
        <f t="shared" ref="AP32" si="422">IFERROR(AP31/$AF31,"-")</f>
        <v>0</v>
      </c>
      <c r="AQ32" s="720">
        <f t="shared" ref="AQ32" si="423">IFERROR(AQ31/$AF31,"-")</f>
        <v>0</v>
      </c>
      <c r="AR32" s="726">
        <f t="shared" ref="AR32" si="424">IFERROR(AR31/$AF31,"-")</f>
        <v>0</v>
      </c>
      <c r="AT32" s="45">
        <f t="shared" si="48"/>
        <v>1</v>
      </c>
      <c r="AU32" s="45">
        <f t="shared" si="49"/>
        <v>1</v>
      </c>
      <c r="AV32" s="45">
        <f t="shared" si="11"/>
        <v>1</v>
      </c>
      <c r="AW32" s="367">
        <f t="shared" ref="AW32" si="425">1-AT32</f>
        <v>0</v>
      </c>
      <c r="AX32" s="367">
        <f t="shared" ref="AX32" si="426">1-AU32</f>
        <v>0</v>
      </c>
      <c r="AY32" s="367">
        <f t="shared" ref="AY32" si="427">1-AV32</f>
        <v>0</v>
      </c>
    </row>
    <row r="33" spans="2:51" ht="27.9" customHeight="1" x14ac:dyDescent="0.2">
      <c r="B33" s="1504"/>
      <c r="C33" s="1591" t="s">
        <v>286</v>
      </c>
      <c r="D33" s="1175">
        <f>表1!E44</f>
        <v>33</v>
      </c>
      <c r="E33" s="1178">
        <f>表1!G44</f>
        <v>26</v>
      </c>
      <c r="F33" s="466">
        <f t="shared" ref="F33" si="428">SUM(G33:R33)</f>
        <v>102</v>
      </c>
      <c r="G33" s="61">
        <f t="shared" ref="G33:L33" si="429">T33+AG33</f>
        <v>1</v>
      </c>
      <c r="H33" s="61">
        <f t="shared" si="429"/>
        <v>3</v>
      </c>
      <c r="I33" s="61">
        <f t="shared" si="429"/>
        <v>7</v>
      </c>
      <c r="J33" s="61">
        <f t="shared" si="429"/>
        <v>8</v>
      </c>
      <c r="K33" s="61">
        <f t="shared" si="429"/>
        <v>8</v>
      </c>
      <c r="L33" s="61">
        <f t="shared" si="429"/>
        <v>2</v>
      </c>
      <c r="M33" s="61">
        <f t="shared" ref="M33:R33" si="430">Z33+AM33</f>
        <v>27</v>
      </c>
      <c r="N33" s="61">
        <f t="shared" si="430"/>
        <v>27</v>
      </c>
      <c r="O33" s="61">
        <f t="shared" si="430"/>
        <v>13</v>
      </c>
      <c r="P33" s="61">
        <f t="shared" si="430"/>
        <v>5</v>
      </c>
      <c r="Q33" s="61">
        <f t="shared" si="430"/>
        <v>1</v>
      </c>
      <c r="R33" s="153">
        <f t="shared" si="430"/>
        <v>0</v>
      </c>
      <c r="S33" s="466">
        <f>SUM(T33:AE33)</f>
        <v>94</v>
      </c>
      <c r="T33" s="61">
        <f>'表15-2'!T33+'表15-3'!T33</f>
        <v>1</v>
      </c>
      <c r="U33" s="61">
        <f>'表15-2'!U33+'表15-3'!U33</f>
        <v>3</v>
      </c>
      <c r="V33" s="61">
        <f>'表15-2'!V33+'表15-3'!V33</f>
        <v>7</v>
      </c>
      <c r="W33" s="61">
        <f>'表15-2'!W33+'表15-3'!W33</f>
        <v>8</v>
      </c>
      <c r="X33" s="61">
        <f>'表15-2'!X33+'表15-3'!X33</f>
        <v>8</v>
      </c>
      <c r="Y33" s="61">
        <f>'表15-2'!Y33+'表15-3'!Y33</f>
        <v>2</v>
      </c>
      <c r="Z33" s="61">
        <f>'表15-2'!Z33+'表15-3'!Z33</f>
        <v>26</v>
      </c>
      <c r="AA33" s="61">
        <f>'表15-2'!AA33+'表15-3'!AA33</f>
        <v>22</v>
      </c>
      <c r="AB33" s="61">
        <f>'表15-2'!AB33+'表15-3'!AB33</f>
        <v>13</v>
      </c>
      <c r="AC33" s="61">
        <f>'表15-2'!AC33+'表15-3'!AC33</f>
        <v>4</v>
      </c>
      <c r="AD33" s="61">
        <f>'表15-2'!AD33+'表15-3'!AD33</f>
        <v>0</v>
      </c>
      <c r="AE33" s="61">
        <f>'表15-2'!AE33+'表15-3'!AE33</f>
        <v>0</v>
      </c>
      <c r="AF33" s="466">
        <f>SUM(AG33:AR33)</f>
        <v>8</v>
      </c>
      <c r="AG33" s="61">
        <f>'表15-2'!AG33+'表15-3'!AG33</f>
        <v>0</v>
      </c>
      <c r="AH33" s="61">
        <f>'表15-2'!AH33+'表15-3'!AH33</f>
        <v>0</v>
      </c>
      <c r="AI33" s="61">
        <f>'表15-2'!AI33+'表15-3'!AI33</f>
        <v>0</v>
      </c>
      <c r="AJ33" s="61">
        <f>'表15-2'!AJ33+'表15-3'!AJ33</f>
        <v>0</v>
      </c>
      <c r="AK33" s="61">
        <f>'表15-2'!AK33+'表15-3'!AK33</f>
        <v>0</v>
      </c>
      <c r="AL33" s="61">
        <f>'表15-2'!AL33+'表15-3'!AL33</f>
        <v>0</v>
      </c>
      <c r="AM33" s="61">
        <f>'表15-2'!AM33+'表15-3'!AM33</f>
        <v>1</v>
      </c>
      <c r="AN33" s="61">
        <f>'表15-2'!AN33+'表15-3'!AN33</f>
        <v>5</v>
      </c>
      <c r="AO33" s="61">
        <f>'表15-2'!AO33+'表15-3'!AO33</f>
        <v>0</v>
      </c>
      <c r="AP33" s="61">
        <f>'表15-2'!AP33+'表15-3'!AP33</f>
        <v>1</v>
      </c>
      <c r="AQ33" s="61">
        <f>'表15-2'!AQ33+'表15-3'!AQ33</f>
        <v>1</v>
      </c>
      <c r="AR33" s="339">
        <f>'表15-2'!AR33+'表15-3'!AR33</f>
        <v>0</v>
      </c>
      <c r="AT33" s="1">
        <f t="shared" si="48"/>
        <v>102</v>
      </c>
      <c r="AU33" s="1">
        <f t="shared" si="49"/>
        <v>94</v>
      </c>
      <c r="AV33" s="1">
        <f t="shared" si="11"/>
        <v>8</v>
      </c>
      <c r="AW33" s="367">
        <f t="shared" ref="AW33" si="431">AT33-F33</f>
        <v>0</v>
      </c>
      <c r="AX33" s="367">
        <f t="shared" ref="AX33" si="432">AU33-S33</f>
        <v>0</v>
      </c>
      <c r="AY33" s="367">
        <f t="shared" ref="AY33" si="433">AV33-AF33</f>
        <v>0</v>
      </c>
    </row>
    <row r="34" spans="2:51" ht="27.9" customHeight="1" x14ac:dyDescent="0.2">
      <c r="B34" s="1504"/>
      <c r="C34" s="1552"/>
      <c r="D34" s="1128"/>
      <c r="E34" s="1132"/>
      <c r="F34" s="722"/>
      <c r="G34" s="743">
        <f>IFERROR(G33/$F33,"-")</f>
        <v>9.8039215686274508E-3</v>
      </c>
      <c r="H34" s="743">
        <f t="shared" ref="H34" si="434">IFERROR(H33/$F33,"-")</f>
        <v>2.9411764705882353E-2</v>
      </c>
      <c r="I34" s="743">
        <f t="shared" ref="I34" si="435">IFERROR(I33/$F33,"-")</f>
        <v>6.8627450980392163E-2</v>
      </c>
      <c r="J34" s="743">
        <f t="shared" ref="J34" si="436">IFERROR(J33/$F33,"-")</f>
        <v>7.8431372549019607E-2</v>
      </c>
      <c r="K34" s="743">
        <f t="shared" ref="K34" si="437">IFERROR(K33/$F33,"-")</f>
        <v>7.8431372549019607E-2</v>
      </c>
      <c r="L34" s="743">
        <f t="shared" ref="L34" si="438">IFERROR(L33/$F33,"-")</f>
        <v>1.9607843137254902E-2</v>
      </c>
      <c r="M34" s="719">
        <f t="shared" ref="M34" si="439">IFERROR(M33/$F33,"-")</f>
        <v>0.26470588235294118</v>
      </c>
      <c r="N34" s="719">
        <f t="shared" ref="N34" si="440">IFERROR(N33/$F33,"-")</f>
        <v>0.26470588235294118</v>
      </c>
      <c r="O34" s="719">
        <f t="shared" ref="O34" si="441">IFERROR(O33/$F33,"-")</f>
        <v>0.12745098039215685</v>
      </c>
      <c r="P34" s="719">
        <f t="shared" ref="P34" si="442">IFERROR(P33/$F33,"-")</f>
        <v>4.9019607843137254E-2</v>
      </c>
      <c r="Q34" s="720">
        <f t="shared" ref="Q34" si="443">IFERROR(Q33/$F33,"-")</f>
        <v>9.8039215686274508E-3</v>
      </c>
      <c r="R34" s="744">
        <f t="shared" ref="R34" si="444">IFERROR(R33/$F33,"-")</f>
        <v>0</v>
      </c>
      <c r="S34" s="722"/>
      <c r="T34" s="743">
        <f>IFERROR(T33/$S33,"-")</f>
        <v>1.0638297872340425E-2</v>
      </c>
      <c r="U34" s="743">
        <f t="shared" ref="U34" si="445">IFERROR(U33/$S33,"-")</f>
        <v>3.1914893617021274E-2</v>
      </c>
      <c r="V34" s="743">
        <f t="shared" ref="V34" si="446">IFERROR(V33/$S33,"-")</f>
        <v>7.4468085106382975E-2</v>
      </c>
      <c r="W34" s="743">
        <f t="shared" ref="W34" si="447">IFERROR(W33/$S33,"-")</f>
        <v>8.5106382978723402E-2</v>
      </c>
      <c r="X34" s="743">
        <f t="shared" ref="X34" si="448">IFERROR(X33/$S33,"-")</f>
        <v>8.5106382978723402E-2</v>
      </c>
      <c r="Y34" s="743">
        <f t="shared" ref="Y34" si="449">IFERROR(Y33/$S33,"-")</f>
        <v>2.1276595744680851E-2</v>
      </c>
      <c r="Z34" s="719">
        <f t="shared" ref="Z34" si="450">IFERROR(Z33/$S33,"-")</f>
        <v>0.27659574468085107</v>
      </c>
      <c r="AA34" s="719">
        <f t="shared" ref="AA34" si="451">IFERROR(AA33/$S33,"-")</f>
        <v>0.23404255319148937</v>
      </c>
      <c r="AB34" s="719">
        <f t="shared" ref="AB34" si="452">IFERROR(AB33/$S33,"-")</f>
        <v>0.13829787234042554</v>
      </c>
      <c r="AC34" s="719">
        <f t="shared" ref="AC34" si="453">IFERROR(AC33/$S33,"-")</f>
        <v>4.2553191489361701E-2</v>
      </c>
      <c r="AD34" s="720">
        <f t="shared" ref="AD34" si="454">IFERROR(AD33/$S33,"-")</f>
        <v>0</v>
      </c>
      <c r="AE34" s="745">
        <f t="shared" ref="AE34" si="455">IFERROR(AE33/$S33,"-")</f>
        <v>0</v>
      </c>
      <c r="AF34" s="722"/>
      <c r="AG34" s="747">
        <f>IFERROR(AG33/$AF33,"-")</f>
        <v>0</v>
      </c>
      <c r="AH34" s="747">
        <f t="shared" ref="AH34" si="456">IFERROR(AH33/$AF33,"-")</f>
        <v>0</v>
      </c>
      <c r="AI34" s="747">
        <f t="shared" ref="AI34" si="457">IFERROR(AI33/$AF33,"-")</f>
        <v>0</v>
      </c>
      <c r="AJ34" s="747">
        <f t="shared" ref="AJ34" si="458">IFERROR(AJ33/$AF33,"-")</f>
        <v>0</v>
      </c>
      <c r="AK34" s="747">
        <f t="shared" ref="AK34" si="459">IFERROR(AK33/$AF33,"-")</f>
        <v>0</v>
      </c>
      <c r="AL34" s="747">
        <f t="shared" ref="AL34" si="460">IFERROR(AL33/$AF33,"-")</f>
        <v>0</v>
      </c>
      <c r="AM34" s="719">
        <f t="shared" ref="AM34" si="461">IFERROR(AM33/$AF33,"-")</f>
        <v>0.125</v>
      </c>
      <c r="AN34" s="719">
        <f t="shared" ref="AN34" si="462">IFERROR(AN33/$AF33,"-")</f>
        <v>0.625</v>
      </c>
      <c r="AO34" s="719">
        <f t="shared" ref="AO34" si="463">IFERROR(AO33/$AF33,"-")</f>
        <v>0</v>
      </c>
      <c r="AP34" s="719">
        <f t="shared" ref="AP34" si="464">IFERROR(AP33/$AF33,"-")</f>
        <v>0.125</v>
      </c>
      <c r="AQ34" s="720">
        <f t="shared" ref="AQ34" si="465">IFERROR(AQ33/$AF33,"-")</f>
        <v>0.125</v>
      </c>
      <c r="AR34" s="750">
        <f t="shared" ref="AR34" si="466">IFERROR(AR33/$AF33,"-")</f>
        <v>0</v>
      </c>
      <c r="AT34" s="45">
        <f t="shared" si="48"/>
        <v>1</v>
      </c>
      <c r="AU34" s="45">
        <f t="shared" si="49"/>
        <v>1</v>
      </c>
      <c r="AV34" s="45">
        <f t="shared" si="11"/>
        <v>1</v>
      </c>
      <c r="AW34" s="367">
        <f t="shared" ref="AW34" si="467">1-AT34</f>
        <v>0</v>
      </c>
      <c r="AX34" s="367">
        <f t="shared" ref="AX34" si="468">1-AU34</f>
        <v>0</v>
      </c>
      <c r="AY34" s="367">
        <f t="shared" ref="AY34" si="469">1-AV34</f>
        <v>0</v>
      </c>
    </row>
    <row r="35" spans="2:51" ht="27.9" customHeight="1" x14ac:dyDescent="0.2">
      <c r="B35" s="1504"/>
      <c r="C35" s="1551" t="s">
        <v>287</v>
      </c>
      <c r="D35" s="1175">
        <f>表1!E47</f>
        <v>30</v>
      </c>
      <c r="E35" s="1178">
        <f>表1!G47</f>
        <v>27</v>
      </c>
      <c r="F35" s="466">
        <f t="shared" ref="F35" si="470">SUM(G35:R35)</f>
        <v>668</v>
      </c>
      <c r="G35" s="61">
        <f t="shared" ref="G35:L35" si="471">T35+AG35</f>
        <v>44</v>
      </c>
      <c r="H35" s="61">
        <f t="shared" si="471"/>
        <v>59</v>
      </c>
      <c r="I35" s="61">
        <f t="shared" si="471"/>
        <v>26</v>
      </c>
      <c r="J35" s="61">
        <f t="shared" si="471"/>
        <v>45</v>
      </c>
      <c r="K35" s="61">
        <f t="shared" si="471"/>
        <v>24</v>
      </c>
      <c r="L35" s="61">
        <f t="shared" si="471"/>
        <v>18</v>
      </c>
      <c r="M35" s="61">
        <f t="shared" ref="M35:R35" si="472">Z35+AM35</f>
        <v>37</v>
      </c>
      <c r="N35" s="61">
        <f t="shared" si="472"/>
        <v>245</v>
      </c>
      <c r="O35" s="61">
        <f t="shared" si="472"/>
        <v>105</v>
      </c>
      <c r="P35" s="61">
        <f t="shared" si="472"/>
        <v>58</v>
      </c>
      <c r="Q35" s="61">
        <f t="shared" si="472"/>
        <v>7</v>
      </c>
      <c r="R35" s="153">
        <f t="shared" si="472"/>
        <v>0</v>
      </c>
      <c r="S35" s="466">
        <f>SUM(T35:AE35)</f>
        <v>563</v>
      </c>
      <c r="T35" s="61">
        <f>'表15-2'!T35+'表15-3'!T35</f>
        <v>44</v>
      </c>
      <c r="U35" s="61">
        <f>'表15-2'!U35+'表15-3'!U35</f>
        <v>59</v>
      </c>
      <c r="V35" s="61">
        <f>'表15-2'!V35+'表15-3'!V35</f>
        <v>26</v>
      </c>
      <c r="W35" s="61">
        <f>'表15-2'!W35+'表15-3'!W35</f>
        <v>41</v>
      </c>
      <c r="X35" s="61">
        <f>'表15-2'!X35+'表15-3'!X35</f>
        <v>18</v>
      </c>
      <c r="Y35" s="61">
        <f>'表15-2'!Y35+'表15-3'!Y35</f>
        <v>11</v>
      </c>
      <c r="Z35" s="61">
        <f>'表15-2'!Z35+'表15-3'!Z35</f>
        <v>23</v>
      </c>
      <c r="AA35" s="61">
        <f>'表15-2'!AA35+'表15-3'!AA35</f>
        <v>220</v>
      </c>
      <c r="AB35" s="61">
        <f>'表15-2'!AB35+'表15-3'!AB35</f>
        <v>82</v>
      </c>
      <c r="AC35" s="61">
        <f>'表15-2'!AC35+'表15-3'!AC35</f>
        <v>32</v>
      </c>
      <c r="AD35" s="61">
        <f>'表15-2'!AD35+'表15-3'!AD35</f>
        <v>7</v>
      </c>
      <c r="AE35" s="61">
        <f>'表15-2'!AE35+'表15-3'!AE35</f>
        <v>0</v>
      </c>
      <c r="AF35" s="466">
        <f>SUM(AG35:AR35)</f>
        <v>105</v>
      </c>
      <c r="AG35" s="61">
        <f>'表15-2'!AG35+'表15-3'!AG35</f>
        <v>0</v>
      </c>
      <c r="AH35" s="61">
        <f>'表15-2'!AH35+'表15-3'!AH35</f>
        <v>0</v>
      </c>
      <c r="AI35" s="61">
        <f>'表15-2'!AI35+'表15-3'!AI35</f>
        <v>0</v>
      </c>
      <c r="AJ35" s="61">
        <f>'表15-2'!AJ35+'表15-3'!AJ35</f>
        <v>4</v>
      </c>
      <c r="AK35" s="61">
        <f>'表15-2'!AK35+'表15-3'!AK35</f>
        <v>6</v>
      </c>
      <c r="AL35" s="61">
        <f>'表15-2'!AL35+'表15-3'!AL35</f>
        <v>7</v>
      </c>
      <c r="AM35" s="61">
        <f>'表15-2'!AM35+'表15-3'!AM35</f>
        <v>14</v>
      </c>
      <c r="AN35" s="61">
        <f>'表15-2'!AN35+'表15-3'!AN35</f>
        <v>25</v>
      </c>
      <c r="AO35" s="61">
        <f>'表15-2'!AO35+'表15-3'!AO35</f>
        <v>23</v>
      </c>
      <c r="AP35" s="61">
        <f>'表15-2'!AP35+'表15-3'!AP35</f>
        <v>26</v>
      </c>
      <c r="AQ35" s="61">
        <f>'表15-2'!AQ35+'表15-3'!AQ35</f>
        <v>0</v>
      </c>
      <c r="AR35" s="339">
        <f>'表15-2'!AR35+'表15-3'!AR35</f>
        <v>0</v>
      </c>
      <c r="AT35" s="1">
        <f t="shared" si="48"/>
        <v>668</v>
      </c>
      <c r="AU35" s="1">
        <f t="shared" si="49"/>
        <v>563</v>
      </c>
      <c r="AV35" s="1">
        <f t="shared" si="11"/>
        <v>105</v>
      </c>
      <c r="AW35" s="367">
        <f t="shared" ref="AW35" si="473">AT35-F35</f>
        <v>0</v>
      </c>
      <c r="AX35" s="367">
        <f t="shared" ref="AX35" si="474">AU35-S35</f>
        <v>0</v>
      </c>
      <c r="AY35" s="367">
        <f t="shared" ref="AY35" si="475">AV35-AF35</f>
        <v>0</v>
      </c>
    </row>
    <row r="36" spans="2:51" ht="27.9" customHeight="1" thickBot="1" x14ac:dyDescent="0.25">
      <c r="B36" s="1504"/>
      <c r="C36" s="1655"/>
      <c r="D36" s="1130"/>
      <c r="E36" s="1133"/>
      <c r="F36" s="713"/>
      <c r="G36" s="714">
        <f>IFERROR(G35/$F35,"-")</f>
        <v>6.5868263473053898E-2</v>
      </c>
      <c r="H36" s="714">
        <f t="shared" ref="H36" si="476">IFERROR(H35/$F35,"-")</f>
        <v>8.8323353293413176E-2</v>
      </c>
      <c r="I36" s="714">
        <f t="shared" ref="I36" si="477">IFERROR(I35/$F35,"-")</f>
        <v>3.8922155688622756E-2</v>
      </c>
      <c r="J36" s="714">
        <f t="shared" ref="J36" si="478">IFERROR(J35/$F35,"-")</f>
        <v>6.7365269461077848E-2</v>
      </c>
      <c r="K36" s="714">
        <f t="shared" ref="K36" si="479">IFERROR(K35/$F35,"-")</f>
        <v>3.5928143712574849E-2</v>
      </c>
      <c r="L36" s="714">
        <f t="shared" ref="L36" si="480">IFERROR(L35/$F35,"-")</f>
        <v>2.6946107784431138E-2</v>
      </c>
      <c r="M36" s="751">
        <f t="shared" ref="M36" si="481">IFERROR(M35/$F35,"-")</f>
        <v>5.5389221556886227E-2</v>
      </c>
      <c r="N36" s="751">
        <f t="shared" ref="N36" si="482">IFERROR(N35/$F35,"-")</f>
        <v>0.36676646706586824</v>
      </c>
      <c r="O36" s="751">
        <f t="shared" ref="O36" si="483">IFERROR(O35/$F35,"-")</f>
        <v>0.15718562874251496</v>
      </c>
      <c r="P36" s="751">
        <f t="shared" ref="P36" si="484">IFERROR(P35/$F35,"-")</f>
        <v>8.6826347305389226E-2</v>
      </c>
      <c r="Q36" s="752">
        <f t="shared" ref="Q36" si="485">IFERROR(Q35/$F35,"-")</f>
        <v>1.0479041916167664E-2</v>
      </c>
      <c r="R36" s="715">
        <f t="shared" ref="R36" si="486">IFERROR(R35/$F35,"-")</f>
        <v>0</v>
      </c>
      <c r="S36" s="713"/>
      <c r="T36" s="714">
        <f>IFERROR(T35/$S35,"-")</f>
        <v>7.8152753108348141E-2</v>
      </c>
      <c r="U36" s="714">
        <f t="shared" ref="U36" si="487">IFERROR(U35/$S35,"-")</f>
        <v>0.10479573712255773</v>
      </c>
      <c r="V36" s="714">
        <f t="shared" ref="V36" si="488">IFERROR(V35/$S35,"-")</f>
        <v>4.6181172291296625E-2</v>
      </c>
      <c r="W36" s="714">
        <f t="shared" ref="W36" si="489">IFERROR(W35/$S35,"-")</f>
        <v>7.2824156305506219E-2</v>
      </c>
      <c r="X36" s="714">
        <f t="shared" ref="X36" si="490">IFERROR(X35/$S35,"-")</f>
        <v>3.1971580817051509E-2</v>
      </c>
      <c r="Y36" s="714">
        <f t="shared" ref="Y36" si="491">IFERROR(Y35/$S35,"-")</f>
        <v>1.9538188277087035E-2</v>
      </c>
      <c r="Z36" s="751">
        <f t="shared" ref="Z36" si="492">IFERROR(Z35/$S35,"-")</f>
        <v>4.0852575488454709E-2</v>
      </c>
      <c r="AA36" s="751">
        <f t="shared" ref="AA36" si="493">IFERROR(AA35/$S35,"-")</f>
        <v>0.39076376554174069</v>
      </c>
      <c r="AB36" s="751">
        <f t="shared" ref="AB36" si="494">IFERROR(AB35/$S35,"-")</f>
        <v>0.14564831261101244</v>
      </c>
      <c r="AC36" s="751">
        <f t="shared" ref="AC36" si="495">IFERROR(AC35/$S35,"-")</f>
        <v>5.6838365896980464E-2</v>
      </c>
      <c r="AD36" s="752">
        <f t="shared" ref="AD36" si="496">IFERROR(AD35/$S35,"-")</f>
        <v>1.2433392539964476E-2</v>
      </c>
      <c r="AE36" s="716">
        <f t="shared" ref="AE36" si="497">IFERROR(AE35/$S35,"-")</f>
        <v>0</v>
      </c>
      <c r="AF36" s="713"/>
      <c r="AG36" s="714">
        <f>IFERROR(AG35/$AF35,"-")</f>
        <v>0</v>
      </c>
      <c r="AH36" s="714">
        <f t="shared" ref="AH36" si="498">IFERROR(AH35/$AF35,"-")</f>
        <v>0</v>
      </c>
      <c r="AI36" s="714">
        <f t="shared" ref="AI36" si="499">IFERROR(AI35/$AF35,"-")</f>
        <v>0</v>
      </c>
      <c r="AJ36" s="714">
        <f t="shared" ref="AJ36" si="500">IFERROR(AJ35/$AF35,"-")</f>
        <v>3.8095238095238099E-2</v>
      </c>
      <c r="AK36" s="714">
        <f t="shared" ref="AK36" si="501">IFERROR(AK35/$AF35,"-")</f>
        <v>5.7142857142857141E-2</v>
      </c>
      <c r="AL36" s="714">
        <f t="shared" ref="AL36" si="502">IFERROR(AL35/$AF35,"-")</f>
        <v>6.6666666666666666E-2</v>
      </c>
      <c r="AM36" s="751">
        <f t="shared" ref="AM36" si="503">IFERROR(AM35/$AF35,"-")</f>
        <v>0.13333333333333333</v>
      </c>
      <c r="AN36" s="751">
        <f t="shared" ref="AN36" si="504">IFERROR(AN35/$AF35,"-")</f>
        <v>0.23809523809523808</v>
      </c>
      <c r="AO36" s="751">
        <f t="shared" ref="AO36" si="505">IFERROR(AO35/$AF35,"-")</f>
        <v>0.21904761904761905</v>
      </c>
      <c r="AP36" s="751">
        <f t="shared" ref="AP36" si="506">IFERROR(AP35/$AF35,"-")</f>
        <v>0.24761904761904763</v>
      </c>
      <c r="AQ36" s="752">
        <f t="shared" ref="AQ36" si="507">IFERROR(AQ35/$AF35,"-")</f>
        <v>0</v>
      </c>
      <c r="AR36" s="716">
        <f t="shared" ref="AR36" si="508">IFERROR(AR35/$AF35,"-")</f>
        <v>0</v>
      </c>
      <c r="AT36" s="45">
        <f t="shared" si="48"/>
        <v>1</v>
      </c>
      <c r="AU36" s="45">
        <f t="shared" si="49"/>
        <v>1</v>
      </c>
      <c r="AV36" s="45">
        <f t="shared" si="11"/>
        <v>0.99999999999999989</v>
      </c>
      <c r="AW36" s="367">
        <f t="shared" ref="AW36" si="509">1-AT36</f>
        <v>0</v>
      </c>
      <c r="AX36" s="367">
        <f t="shared" ref="AX36" si="510">1-AU36</f>
        <v>0</v>
      </c>
      <c r="AY36" s="367">
        <f t="shared" ref="AY36" si="511">1-AV36</f>
        <v>0</v>
      </c>
    </row>
    <row r="37" spans="2:51" ht="27.9" customHeight="1" thickTop="1" x14ac:dyDescent="0.2">
      <c r="B37" s="1504"/>
      <c r="C37" s="38" t="s">
        <v>288</v>
      </c>
      <c r="D37" s="568">
        <f>D27+D29+D31+D33</f>
        <v>282</v>
      </c>
      <c r="E37" s="568">
        <f>E27+E29+E31+E33</f>
        <v>223</v>
      </c>
      <c r="F37" s="723">
        <f>SUM(G37:R37)</f>
        <v>256</v>
      </c>
      <c r="G37" s="62">
        <f t="shared" ref="G37:L37" si="512">T37+AG37</f>
        <v>11</v>
      </c>
      <c r="H37" s="62">
        <f t="shared" si="512"/>
        <v>10</v>
      </c>
      <c r="I37" s="62">
        <f t="shared" si="512"/>
        <v>11</v>
      </c>
      <c r="J37" s="62">
        <f t="shared" si="512"/>
        <v>12</v>
      </c>
      <c r="K37" s="62">
        <f t="shared" si="512"/>
        <v>16</v>
      </c>
      <c r="L37" s="62">
        <f t="shared" si="512"/>
        <v>10</v>
      </c>
      <c r="M37" s="62">
        <f t="shared" ref="M37:R37" si="513">Z37+AM37</f>
        <v>34</v>
      </c>
      <c r="N37" s="62">
        <f t="shared" si="513"/>
        <v>100</v>
      </c>
      <c r="O37" s="62">
        <f t="shared" si="513"/>
        <v>42</v>
      </c>
      <c r="P37" s="62">
        <f t="shared" si="513"/>
        <v>7</v>
      </c>
      <c r="Q37" s="62">
        <f t="shared" si="513"/>
        <v>2</v>
      </c>
      <c r="R37" s="340">
        <f t="shared" si="513"/>
        <v>1</v>
      </c>
      <c r="S37" s="723">
        <f>SUM(T37:AE37)</f>
        <v>217</v>
      </c>
      <c r="T37" s="62">
        <f t="shared" ref="T37:AE37" si="514">T27+T29+T31+T33</f>
        <v>11</v>
      </c>
      <c r="U37" s="62">
        <f t="shared" si="514"/>
        <v>10</v>
      </c>
      <c r="V37" s="62">
        <f t="shared" si="514"/>
        <v>9</v>
      </c>
      <c r="W37" s="62">
        <f t="shared" si="514"/>
        <v>12</v>
      </c>
      <c r="X37" s="62">
        <f t="shared" si="514"/>
        <v>14</v>
      </c>
      <c r="Y37" s="62">
        <f t="shared" si="514"/>
        <v>7</v>
      </c>
      <c r="Z37" s="62">
        <f t="shared" si="514"/>
        <v>30</v>
      </c>
      <c r="AA37" s="62">
        <f t="shared" si="514"/>
        <v>83</v>
      </c>
      <c r="AB37" s="62">
        <f t="shared" si="514"/>
        <v>34</v>
      </c>
      <c r="AC37" s="62">
        <f t="shared" si="514"/>
        <v>5</v>
      </c>
      <c r="AD37" s="62">
        <f t="shared" si="514"/>
        <v>1</v>
      </c>
      <c r="AE37" s="341">
        <f t="shared" si="514"/>
        <v>1</v>
      </c>
      <c r="AF37" s="723">
        <f>SUM(AG37:AR37)</f>
        <v>39</v>
      </c>
      <c r="AG37" s="62">
        <f t="shared" ref="AG37:AR37" si="515">AG27+AG29+AG31+AG33</f>
        <v>0</v>
      </c>
      <c r="AH37" s="62">
        <f t="shared" si="515"/>
        <v>0</v>
      </c>
      <c r="AI37" s="62">
        <f t="shared" si="515"/>
        <v>2</v>
      </c>
      <c r="AJ37" s="62">
        <f t="shared" si="515"/>
        <v>0</v>
      </c>
      <c r="AK37" s="62">
        <f t="shared" si="515"/>
        <v>2</v>
      </c>
      <c r="AL37" s="62">
        <f t="shared" si="515"/>
        <v>3</v>
      </c>
      <c r="AM37" s="62">
        <f t="shared" si="515"/>
        <v>4</v>
      </c>
      <c r="AN37" s="62">
        <f t="shared" si="515"/>
        <v>17</v>
      </c>
      <c r="AO37" s="62">
        <f t="shared" si="515"/>
        <v>8</v>
      </c>
      <c r="AP37" s="62">
        <f t="shared" si="515"/>
        <v>2</v>
      </c>
      <c r="AQ37" s="62">
        <f t="shared" si="515"/>
        <v>1</v>
      </c>
      <c r="AR37" s="341">
        <f t="shared" si="515"/>
        <v>0</v>
      </c>
      <c r="AT37" s="1">
        <f t="shared" si="48"/>
        <v>256</v>
      </c>
      <c r="AU37" s="1">
        <f t="shared" si="49"/>
        <v>217</v>
      </c>
      <c r="AV37" s="1">
        <f t="shared" si="11"/>
        <v>39</v>
      </c>
      <c r="AW37" s="367">
        <f t="shared" ref="AW37" si="516">AT37-F37</f>
        <v>0</v>
      </c>
      <c r="AX37" s="367">
        <f t="shared" ref="AX37" si="517">AU37-S37</f>
        <v>0</v>
      </c>
      <c r="AY37" s="367">
        <f t="shared" ref="AY37" si="518">AV37-AF37</f>
        <v>0</v>
      </c>
    </row>
    <row r="38" spans="2:51" ht="27.9" customHeight="1" x14ac:dyDescent="0.2">
      <c r="B38" s="1504"/>
      <c r="C38" s="39" t="s">
        <v>289</v>
      </c>
      <c r="D38" s="321"/>
      <c r="E38" s="321"/>
      <c r="F38" s="722"/>
      <c r="G38" s="747">
        <f>IFERROR(G37/$F37,"-")</f>
        <v>4.296875E-2</v>
      </c>
      <c r="H38" s="747">
        <f t="shared" ref="H38" si="519">IFERROR(H37/$F37,"-")</f>
        <v>3.90625E-2</v>
      </c>
      <c r="I38" s="747">
        <f t="shared" ref="I38" si="520">IFERROR(I37/$F37,"-")</f>
        <v>4.296875E-2</v>
      </c>
      <c r="J38" s="747">
        <f t="shared" ref="J38" si="521">IFERROR(J37/$F37,"-")</f>
        <v>4.6875E-2</v>
      </c>
      <c r="K38" s="747">
        <f t="shared" ref="K38" si="522">IFERROR(K37/$F37,"-")</f>
        <v>6.25E-2</v>
      </c>
      <c r="L38" s="747">
        <f t="shared" ref="L38" si="523">IFERROR(L37/$F37,"-")</f>
        <v>3.90625E-2</v>
      </c>
      <c r="M38" s="719">
        <f t="shared" ref="M38" si="524">IFERROR(M37/$F37,"-")</f>
        <v>0.1328125</v>
      </c>
      <c r="N38" s="719">
        <f t="shared" ref="N38" si="525">IFERROR(N37/$F37,"-")</f>
        <v>0.390625</v>
      </c>
      <c r="O38" s="719">
        <f t="shared" ref="O38" si="526">IFERROR(O37/$F37,"-")</f>
        <v>0.1640625</v>
      </c>
      <c r="P38" s="719">
        <f t="shared" ref="P38" si="527">IFERROR(P37/$F37,"-")</f>
        <v>2.734375E-2</v>
      </c>
      <c r="Q38" s="720">
        <f t="shared" ref="Q38" si="528">IFERROR(Q37/$F37,"-")</f>
        <v>7.8125E-3</v>
      </c>
      <c r="R38" s="748">
        <f t="shared" ref="R38" si="529">IFERROR(R37/$F37,"-")</f>
        <v>3.90625E-3</v>
      </c>
      <c r="S38" s="722"/>
      <c r="T38" s="747">
        <f>IFERROR(T37/$S37,"-")</f>
        <v>5.0691244239631339E-2</v>
      </c>
      <c r="U38" s="747">
        <f t="shared" ref="U38" si="530">IFERROR(U37/$S37,"-")</f>
        <v>4.6082949308755762E-2</v>
      </c>
      <c r="V38" s="747">
        <f t="shared" ref="V38" si="531">IFERROR(V37/$S37,"-")</f>
        <v>4.1474654377880185E-2</v>
      </c>
      <c r="W38" s="747">
        <f t="shared" ref="W38" si="532">IFERROR(W37/$S37,"-")</f>
        <v>5.5299539170506916E-2</v>
      </c>
      <c r="X38" s="747">
        <f t="shared" ref="X38" si="533">IFERROR(X37/$S37,"-")</f>
        <v>6.4516129032258063E-2</v>
      </c>
      <c r="Y38" s="747">
        <f t="shared" ref="Y38" si="534">IFERROR(Y37/$S37,"-")</f>
        <v>3.2258064516129031E-2</v>
      </c>
      <c r="Z38" s="719">
        <f t="shared" ref="Z38" si="535">IFERROR(Z37/$S37,"-")</f>
        <v>0.13824884792626729</v>
      </c>
      <c r="AA38" s="719">
        <f t="shared" ref="AA38" si="536">IFERROR(AA37/$S37,"-")</f>
        <v>0.38248847926267282</v>
      </c>
      <c r="AB38" s="719">
        <f t="shared" ref="AB38" si="537">IFERROR(AB37/$S37,"-")</f>
        <v>0.15668202764976957</v>
      </c>
      <c r="AC38" s="719">
        <f t="shared" ref="AC38" si="538">IFERROR(AC37/$S37,"-")</f>
        <v>2.3041474654377881E-2</v>
      </c>
      <c r="AD38" s="720">
        <f t="shared" ref="AD38" si="539">IFERROR(AD37/$S37,"-")</f>
        <v>4.608294930875576E-3</v>
      </c>
      <c r="AE38" s="750">
        <f t="shared" ref="AE38" si="540">IFERROR(AE37/$S37,"-")</f>
        <v>4.608294930875576E-3</v>
      </c>
      <c r="AF38" s="722"/>
      <c r="AG38" s="747">
        <f>IFERROR(AG37/$AF37,"-")</f>
        <v>0</v>
      </c>
      <c r="AH38" s="747">
        <f t="shared" ref="AH38" si="541">IFERROR(AH37/$AF37,"-")</f>
        <v>0</v>
      </c>
      <c r="AI38" s="747">
        <f t="shared" ref="AI38" si="542">IFERROR(AI37/$AF37,"-")</f>
        <v>5.128205128205128E-2</v>
      </c>
      <c r="AJ38" s="747">
        <f t="shared" ref="AJ38" si="543">IFERROR(AJ37/$AF37,"-")</f>
        <v>0</v>
      </c>
      <c r="AK38" s="747">
        <f t="shared" ref="AK38" si="544">IFERROR(AK37/$AF37,"-")</f>
        <v>5.128205128205128E-2</v>
      </c>
      <c r="AL38" s="747">
        <f t="shared" ref="AL38" si="545">IFERROR(AL37/$AF37,"-")</f>
        <v>7.6923076923076927E-2</v>
      </c>
      <c r="AM38" s="719">
        <f t="shared" ref="AM38" si="546">IFERROR(AM37/$AF37,"-")</f>
        <v>0.10256410256410256</v>
      </c>
      <c r="AN38" s="719">
        <f t="shared" ref="AN38" si="547">IFERROR(AN37/$AF37,"-")</f>
        <v>0.4358974358974359</v>
      </c>
      <c r="AO38" s="719">
        <f t="shared" ref="AO38" si="548">IFERROR(AO37/$AF37,"-")</f>
        <v>0.20512820512820512</v>
      </c>
      <c r="AP38" s="719">
        <f t="shared" ref="AP38" si="549">IFERROR(AP37/$AF37,"-")</f>
        <v>5.128205128205128E-2</v>
      </c>
      <c r="AQ38" s="720">
        <f t="shared" ref="AQ38" si="550">IFERROR(AQ37/$AF37,"-")</f>
        <v>2.564102564102564E-2</v>
      </c>
      <c r="AR38" s="750">
        <f t="shared" ref="AR38" si="551">IFERROR(AR37/$AF37,"-")</f>
        <v>0</v>
      </c>
      <c r="AT38" s="45">
        <f t="shared" si="48"/>
        <v>1</v>
      </c>
      <c r="AU38" s="45">
        <f t="shared" si="49"/>
        <v>1</v>
      </c>
      <c r="AV38" s="45">
        <f t="shared" si="11"/>
        <v>1</v>
      </c>
      <c r="AW38" s="367">
        <f t="shared" ref="AW38" si="552">1-AT38</f>
        <v>0</v>
      </c>
      <c r="AX38" s="367">
        <f t="shared" ref="AX38" si="553">1-AU38</f>
        <v>0</v>
      </c>
      <c r="AY38" s="367">
        <f t="shared" ref="AY38" si="554">1-AV38</f>
        <v>0</v>
      </c>
    </row>
    <row r="39" spans="2:51" ht="27.9" customHeight="1" x14ac:dyDescent="0.2">
      <c r="B39" s="1504"/>
      <c r="C39" s="38" t="s">
        <v>288</v>
      </c>
      <c r="D39" s="572">
        <f>D29+D31+D33+D35</f>
        <v>149</v>
      </c>
      <c r="E39" s="572">
        <f>E29+E31+E33+E35</f>
        <v>131</v>
      </c>
      <c r="F39" s="723">
        <f>SUM(G39:R39)</f>
        <v>885</v>
      </c>
      <c r="G39" s="62">
        <f t="shared" ref="G39:L39" si="555">T39+AG39</f>
        <v>49</v>
      </c>
      <c r="H39" s="62">
        <f t="shared" si="555"/>
        <v>64</v>
      </c>
      <c r="I39" s="62">
        <f t="shared" si="555"/>
        <v>36</v>
      </c>
      <c r="J39" s="62">
        <f t="shared" si="555"/>
        <v>56</v>
      </c>
      <c r="K39" s="62">
        <f t="shared" si="555"/>
        <v>39</v>
      </c>
      <c r="L39" s="62">
        <f t="shared" si="555"/>
        <v>27</v>
      </c>
      <c r="M39" s="62">
        <f t="shared" ref="M39:R39" si="556">Z39+AM39</f>
        <v>70</v>
      </c>
      <c r="N39" s="62">
        <f t="shared" si="556"/>
        <v>334</v>
      </c>
      <c r="O39" s="62">
        <f t="shared" si="556"/>
        <v>137</v>
      </c>
      <c r="P39" s="62">
        <f t="shared" si="556"/>
        <v>64</v>
      </c>
      <c r="Q39" s="62">
        <f t="shared" si="556"/>
        <v>9</v>
      </c>
      <c r="R39" s="340">
        <f t="shared" si="556"/>
        <v>0</v>
      </c>
      <c r="S39" s="723">
        <f>SUM(T39:AE39)</f>
        <v>750</v>
      </c>
      <c r="T39" s="62">
        <f t="shared" ref="T39:AE39" si="557">T29+T31+T33+T35</f>
        <v>49</v>
      </c>
      <c r="U39" s="62">
        <f t="shared" si="557"/>
        <v>64</v>
      </c>
      <c r="V39" s="62">
        <f t="shared" si="557"/>
        <v>34</v>
      </c>
      <c r="W39" s="62">
        <f t="shared" si="557"/>
        <v>52</v>
      </c>
      <c r="X39" s="62">
        <f t="shared" si="557"/>
        <v>32</v>
      </c>
      <c r="Y39" s="62">
        <f t="shared" si="557"/>
        <v>17</v>
      </c>
      <c r="Z39" s="62">
        <f t="shared" si="557"/>
        <v>52</v>
      </c>
      <c r="AA39" s="62">
        <f t="shared" si="557"/>
        <v>296</v>
      </c>
      <c r="AB39" s="62">
        <f t="shared" si="557"/>
        <v>109</v>
      </c>
      <c r="AC39" s="62">
        <f t="shared" si="557"/>
        <v>37</v>
      </c>
      <c r="AD39" s="62">
        <f t="shared" si="557"/>
        <v>8</v>
      </c>
      <c r="AE39" s="341">
        <f t="shared" si="557"/>
        <v>0</v>
      </c>
      <c r="AF39" s="723">
        <f>SUM(AG39:AR39)</f>
        <v>135</v>
      </c>
      <c r="AG39" s="62">
        <f t="shared" ref="AG39:AR39" si="558">AG29+AG31+AG33+AG35</f>
        <v>0</v>
      </c>
      <c r="AH39" s="62">
        <f t="shared" si="558"/>
        <v>0</v>
      </c>
      <c r="AI39" s="62">
        <f t="shared" si="558"/>
        <v>2</v>
      </c>
      <c r="AJ39" s="62">
        <f t="shared" si="558"/>
        <v>4</v>
      </c>
      <c r="AK39" s="62">
        <f t="shared" si="558"/>
        <v>7</v>
      </c>
      <c r="AL39" s="62">
        <f t="shared" si="558"/>
        <v>10</v>
      </c>
      <c r="AM39" s="62">
        <f t="shared" si="558"/>
        <v>18</v>
      </c>
      <c r="AN39" s="62">
        <f t="shared" si="558"/>
        <v>38</v>
      </c>
      <c r="AO39" s="62">
        <f t="shared" si="558"/>
        <v>28</v>
      </c>
      <c r="AP39" s="62">
        <f t="shared" si="558"/>
        <v>27</v>
      </c>
      <c r="AQ39" s="62">
        <f t="shared" si="558"/>
        <v>1</v>
      </c>
      <c r="AR39" s="341">
        <f t="shared" si="558"/>
        <v>0</v>
      </c>
      <c r="AT39" s="1">
        <f t="shared" si="48"/>
        <v>885</v>
      </c>
      <c r="AU39" s="1">
        <f t="shared" si="49"/>
        <v>750</v>
      </c>
      <c r="AV39" s="1">
        <f t="shared" si="11"/>
        <v>135</v>
      </c>
      <c r="AW39" s="367">
        <f t="shared" ref="AW39" si="559">AT39-F39</f>
        <v>0</v>
      </c>
      <c r="AX39" s="367">
        <f t="shared" ref="AX39" si="560">AU39-S39</f>
        <v>0</v>
      </c>
      <c r="AY39" s="367">
        <f t="shared" ref="AY39" si="561">AV39-AF39</f>
        <v>0</v>
      </c>
    </row>
    <row r="40" spans="2:51" ht="27.9" customHeight="1" thickBot="1" x14ac:dyDescent="0.25">
      <c r="B40" s="1510"/>
      <c r="C40" s="39" t="s">
        <v>290</v>
      </c>
      <c r="D40" s="325"/>
      <c r="E40" s="325"/>
      <c r="F40" s="735"/>
      <c r="G40" s="736">
        <f>IFERROR(G39/$F39,"-")</f>
        <v>5.5367231638418078E-2</v>
      </c>
      <c r="H40" s="736">
        <f t="shared" ref="H40" si="562">IFERROR(H39/$F39,"-")</f>
        <v>7.2316384180790963E-2</v>
      </c>
      <c r="I40" s="736">
        <f t="shared" ref="I40" si="563">IFERROR(I39/$F39,"-")</f>
        <v>4.0677966101694912E-2</v>
      </c>
      <c r="J40" s="736">
        <f t="shared" ref="J40" si="564">IFERROR(J39/$F39,"-")</f>
        <v>6.3276836158192087E-2</v>
      </c>
      <c r="K40" s="736">
        <f t="shared" ref="K40" si="565">IFERROR(K39/$F39,"-")</f>
        <v>4.4067796610169491E-2</v>
      </c>
      <c r="L40" s="736">
        <f t="shared" ref="L40" si="566">IFERROR(L39/$F39,"-")</f>
        <v>3.0508474576271188E-2</v>
      </c>
      <c r="M40" s="740">
        <f t="shared" ref="M40" si="567">IFERROR(M39/$F39,"-")</f>
        <v>7.909604519774012E-2</v>
      </c>
      <c r="N40" s="740">
        <f t="shared" ref="N40" si="568">IFERROR(N39/$F39,"-")</f>
        <v>0.37740112994350283</v>
      </c>
      <c r="O40" s="740">
        <f t="shared" ref="O40" si="569">IFERROR(O39/$F39,"-")</f>
        <v>0.15480225988700566</v>
      </c>
      <c r="P40" s="740">
        <f t="shared" ref="P40" si="570">IFERROR(P39/$F39,"-")</f>
        <v>7.2316384180790963E-2</v>
      </c>
      <c r="Q40" s="741">
        <f t="shared" ref="Q40" si="571">IFERROR(Q39/$F39,"-")</f>
        <v>1.0169491525423728E-2</v>
      </c>
      <c r="R40" s="738">
        <f t="shared" ref="R40" si="572">IFERROR(R39/$F39,"-")</f>
        <v>0</v>
      </c>
      <c r="S40" s="739"/>
      <c r="T40" s="736">
        <f>IFERROR(T39/$S39,"-")</f>
        <v>6.5333333333333327E-2</v>
      </c>
      <c r="U40" s="736">
        <f t="shared" ref="U40" si="573">IFERROR(U39/$S39,"-")</f>
        <v>8.533333333333333E-2</v>
      </c>
      <c r="V40" s="736">
        <f t="shared" ref="V40" si="574">IFERROR(V39/$S39,"-")</f>
        <v>4.5333333333333337E-2</v>
      </c>
      <c r="W40" s="736">
        <f t="shared" ref="W40" si="575">IFERROR(W39/$S39,"-")</f>
        <v>6.933333333333333E-2</v>
      </c>
      <c r="X40" s="736">
        <f t="shared" ref="X40" si="576">IFERROR(X39/$S39,"-")</f>
        <v>4.2666666666666665E-2</v>
      </c>
      <c r="Y40" s="736">
        <f t="shared" ref="Y40" si="577">IFERROR(Y39/$S39,"-")</f>
        <v>2.2666666666666668E-2</v>
      </c>
      <c r="Z40" s="740">
        <f t="shared" ref="Z40" si="578">IFERROR(Z39/$S39,"-")</f>
        <v>6.933333333333333E-2</v>
      </c>
      <c r="AA40" s="740">
        <f t="shared" ref="AA40" si="579">IFERROR(AA39/$S39,"-")</f>
        <v>0.39466666666666667</v>
      </c>
      <c r="AB40" s="740">
        <f t="shared" ref="AB40" si="580">IFERROR(AB39/$S39,"-")</f>
        <v>0.14533333333333334</v>
      </c>
      <c r="AC40" s="740">
        <f t="shared" ref="AC40" si="581">IFERROR(AC39/$S39,"-")</f>
        <v>4.9333333333333333E-2</v>
      </c>
      <c r="AD40" s="741">
        <f t="shared" ref="AD40" si="582">IFERROR(AD39/$S39,"-")</f>
        <v>1.0666666666666666E-2</v>
      </c>
      <c r="AE40" s="742">
        <f t="shared" ref="AE40" si="583">IFERROR(AE39/$S39,"-")</f>
        <v>0</v>
      </c>
      <c r="AF40" s="739"/>
      <c r="AG40" s="736">
        <f>IFERROR(AG39/$AF39,"-")</f>
        <v>0</v>
      </c>
      <c r="AH40" s="736">
        <f t="shared" ref="AH40" si="584">IFERROR(AH39/$AF39,"-")</f>
        <v>0</v>
      </c>
      <c r="AI40" s="736">
        <f t="shared" ref="AI40" si="585">IFERROR(AI39/$AF39,"-")</f>
        <v>1.4814814814814815E-2</v>
      </c>
      <c r="AJ40" s="736">
        <f t="shared" ref="AJ40" si="586">IFERROR(AJ39/$AF39,"-")</f>
        <v>2.9629629629629631E-2</v>
      </c>
      <c r="AK40" s="736">
        <f t="shared" ref="AK40" si="587">IFERROR(AK39/$AF39,"-")</f>
        <v>5.185185185185185E-2</v>
      </c>
      <c r="AL40" s="736">
        <f t="shared" ref="AL40" si="588">IFERROR(AL39/$AF39,"-")</f>
        <v>7.407407407407407E-2</v>
      </c>
      <c r="AM40" s="740">
        <f t="shared" ref="AM40" si="589">IFERROR(AM39/$AF39,"-")</f>
        <v>0.13333333333333333</v>
      </c>
      <c r="AN40" s="740">
        <f t="shared" ref="AN40" si="590">IFERROR(AN39/$AF39,"-")</f>
        <v>0.2814814814814815</v>
      </c>
      <c r="AO40" s="740">
        <f t="shared" ref="AO40" si="591">IFERROR(AO39/$AF39,"-")</f>
        <v>0.2074074074074074</v>
      </c>
      <c r="AP40" s="740">
        <f t="shared" ref="AP40" si="592">IFERROR(AP39/$AF39,"-")</f>
        <v>0.2</v>
      </c>
      <c r="AQ40" s="741">
        <f t="shared" ref="AQ40" si="593">IFERROR(AQ39/$AF39,"-")</f>
        <v>7.4074074074074077E-3</v>
      </c>
      <c r="AR40" s="742">
        <f t="shared" ref="AR40" si="594">IFERROR(AR39/$AF39,"-")</f>
        <v>0</v>
      </c>
      <c r="AT40" s="45">
        <f t="shared" si="48"/>
        <v>1</v>
      </c>
      <c r="AU40" s="45">
        <f t="shared" si="49"/>
        <v>1</v>
      </c>
      <c r="AV40" s="45">
        <f t="shared" si="11"/>
        <v>1</v>
      </c>
      <c r="AW40" s="367">
        <f t="shared" ref="AW40" si="595">1-AT40</f>
        <v>0</v>
      </c>
      <c r="AX40" s="367">
        <f t="shared" ref="AX40" si="596">1-AU40</f>
        <v>0</v>
      </c>
      <c r="AY40" s="367">
        <f t="shared" ref="AY40" si="597">1-AV40</f>
        <v>0</v>
      </c>
    </row>
    <row r="41" spans="2:51" x14ac:dyDescent="0.2">
      <c r="B41" s="1" t="s">
        <v>456</v>
      </c>
    </row>
    <row r="43" spans="2:51" x14ac:dyDescent="0.2">
      <c r="B43" s="1" t="s">
        <v>429</v>
      </c>
      <c r="D43" s="1">
        <f t="shared" ref="D43" si="598">D25+D27+D29+D31+D33+D35</f>
        <v>404</v>
      </c>
      <c r="E43" s="1">
        <f>E25+E27+E29+E31+E33+E35</f>
        <v>303</v>
      </c>
      <c r="F43" s="1">
        <f>F25+F27+F29+F31+F33+F35</f>
        <v>931</v>
      </c>
      <c r="G43" s="1">
        <f>G25+G27+G29+G31+G33+G35</f>
        <v>55</v>
      </c>
      <c r="H43" s="1">
        <f t="shared" ref="H43:AR43" si="599">H25+H27+H29+H31+H33+H35</f>
        <v>69</v>
      </c>
      <c r="I43" s="1">
        <f t="shared" si="599"/>
        <v>39</v>
      </c>
      <c r="J43" s="1">
        <f t="shared" si="599"/>
        <v>57</v>
      </c>
      <c r="K43" s="1">
        <f t="shared" si="599"/>
        <v>40</v>
      </c>
      <c r="L43" s="1">
        <f t="shared" si="599"/>
        <v>29</v>
      </c>
      <c r="M43" s="1">
        <f t="shared" si="599"/>
        <v>71</v>
      </c>
      <c r="N43" s="1">
        <f t="shared" si="599"/>
        <v>347</v>
      </c>
      <c r="O43" s="1">
        <f t="shared" si="599"/>
        <v>149</v>
      </c>
      <c r="P43" s="1">
        <f t="shared" si="599"/>
        <v>65</v>
      </c>
      <c r="Q43" s="1">
        <f t="shared" si="599"/>
        <v>9</v>
      </c>
      <c r="R43" s="1">
        <f t="shared" si="599"/>
        <v>1</v>
      </c>
      <c r="S43" s="1">
        <f t="shared" si="599"/>
        <v>787</v>
      </c>
      <c r="T43" s="1">
        <f t="shared" si="599"/>
        <v>55</v>
      </c>
      <c r="U43" s="1">
        <f t="shared" si="599"/>
        <v>69</v>
      </c>
      <c r="V43" s="1">
        <f t="shared" si="599"/>
        <v>37</v>
      </c>
      <c r="W43" s="1">
        <f t="shared" si="599"/>
        <v>53</v>
      </c>
      <c r="X43" s="1">
        <f t="shared" si="599"/>
        <v>32</v>
      </c>
      <c r="Y43" s="1">
        <f>Y25+Y27+Y29+Y31+Y33+Y35</f>
        <v>19</v>
      </c>
      <c r="Z43" s="1">
        <f t="shared" si="599"/>
        <v>53</v>
      </c>
      <c r="AA43" s="1">
        <f t="shared" si="599"/>
        <v>305</v>
      </c>
      <c r="AB43" s="1">
        <f t="shared" si="599"/>
        <v>118</v>
      </c>
      <c r="AC43" s="1">
        <f t="shared" si="599"/>
        <v>37</v>
      </c>
      <c r="AD43" s="1">
        <f t="shared" si="599"/>
        <v>8</v>
      </c>
      <c r="AE43" s="1">
        <f t="shared" si="599"/>
        <v>1</v>
      </c>
      <c r="AF43" s="1">
        <f t="shared" si="599"/>
        <v>144</v>
      </c>
      <c r="AG43" s="1">
        <f t="shared" si="599"/>
        <v>0</v>
      </c>
      <c r="AH43" s="1">
        <f t="shared" si="599"/>
        <v>0</v>
      </c>
      <c r="AI43" s="1">
        <f t="shared" si="599"/>
        <v>2</v>
      </c>
      <c r="AJ43" s="1">
        <f t="shared" si="599"/>
        <v>4</v>
      </c>
      <c r="AK43" s="1">
        <f t="shared" si="599"/>
        <v>8</v>
      </c>
      <c r="AL43" s="1">
        <f t="shared" si="599"/>
        <v>10</v>
      </c>
      <c r="AM43" s="1">
        <f t="shared" si="599"/>
        <v>18</v>
      </c>
      <c r="AN43" s="1">
        <f t="shared" si="599"/>
        <v>42</v>
      </c>
      <c r="AO43" s="1">
        <f t="shared" si="599"/>
        <v>31</v>
      </c>
      <c r="AP43" s="1">
        <f t="shared" si="599"/>
        <v>28</v>
      </c>
      <c r="AQ43" s="1">
        <f t="shared" si="599"/>
        <v>1</v>
      </c>
      <c r="AR43" s="1">
        <f t="shared" si="599"/>
        <v>0</v>
      </c>
    </row>
    <row r="44" spans="2:51" ht="15" customHeight="1" x14ac:dyDescent="0.2">
      <c r="B44" t="s">
        <v>457</v>
      </c>
      <c r="G44" s="45">
        <f>G43/F43</f>
        <v>5.9076262083780882E-2</v>
      </c>
      <c r="H44" s="45">
        <f>H43/F43</f>
        <v>7.4113856068743281E-2</v>
      </c>
      <c r="I44" s="45">
        <f>I43/F43</f>
        <v>4.1890440386680987E-2</v>
      </c>
      <c r="J44" s="45">
        <f>J43/F43</f>
        <v>6.1224489795918366E-2</v>
      </c>
      <c r="K44" s="45">
        <f>K43/F43</f>
        <v>4.2964554242749732E-2</v>
      </c>
      <c r="L44" s="45">
        <f>L43/F43</f>
        <v>3.1149301825993556E-2</v>
      </c>
      <c r="M44" s="45">
        <f>M43/F43</f>
        <v>7.6262083780880771E-2</v>
      </c>
      <c r="N44" s="45">
        <f>N43/F43</f>
        <v>0.37271750805585391</v>
      </c>
      <c r="O44" s="45">
        <f>O43/F43</f>
        <v>0.16004296455424274</v>
      </c>
      <c r="P44" s="45">
        <f>P43/F43</f>
        <v>6.9817400644468314E-2</v>
      </c>
      <c r="Q44" s="45">
        <f>Q43/F43</f>
        <v>9.6670247046186895E-3</v>
      </c>
      <c r="R44" s="45">
        <f>R43/F43</f>
        <v>1.0741138560687433E-3</v>
      </c>
      <c r="S44" s="45"/>
      <c r="T44" s="45">
        <f>T43/S43</f>
        <v>6.9885641677255403E-2</v>
      </c>
      <c r="U44" s="45">
        <f>U43/S43</f>
        <v>8.7674714104193141E-2</v>
      </c>
      <c r="V44" s="45">
        <f>V43/S43</f>
        <v>4.7013977128335452E-2</v>
      </c>
      <c r="W44" s="45">
        <f>W43/S43</f>
        <v>6.734434561626429E-2</v>
      </c>
      <c r="X44" s="45">
        <f>X43/S43</f>
        <v>4.0660736975857689E-2</v>
      </c>
      <c r="Y44" s="45">
        <f>Y43/S43</f>
        <v>2.4142312579415501E-2</v>
      </c>
      <c r="Z44" s="45">
        <f>Z43/S43</f>
        <v>6.734434561626429E-2</v>
      </c>
      <c r="AA44" s="45">
        <f>AA43/S43</f>
        <v>0.3875476493011436</v>
      </c>
      <c r="AB44" s="45">
        <f>AB43/S43</f>
        <v>0.14993646759847523</v>
      </c>
      <c r="AC44" s="45">
        <f>AC43/S43</f>
        <v>4.7013977128335452E-2</v>
      </c>
      <c r="AD44" s="45">
        <f>AD43/S43</f>
        <v>1.0165184243964422E-2</v>
      </c>
      <c r="AE44" s="45">
        <f>AE43/S43</f>
        <v>1.2706480304955528E-3</v>
      </c>
      <c r="AF44" s="45"/>
      <c r="AG44" s="45">
        <f>AG43/AF43</f>
        <v>0</v>
      </c>
      <c r="AH44" s="45">
        <f>AH43/AF43</f>
        <v>0</v>
      </c>
      <c r="AI44" s="45">
        <f>AI43/AF43</f>
        <v>1.3888888888888888E-2</v>
      </c>
      <c r="AJ44" s="45">
        <f>AJ43/AF43</f>
        <v>2.7777777777777776E-2</v>
      </c>
      <c r="AK44" s="45">
        <f>AK43/AF43</f>
        <v>5.5555555555555552E-2</v>
      </c>
      <c r="AL44" s="45">
        <f>AL43/AF43</f>
        <v>6.9444444444444448E-2</v>
      </c>
      <c r="AM44" s="45">
        <f>AM43/AF43</f>
        <v>0.125</v>
      </c>
      <c r="AN44" s="45">
        <f>AN43/AF43</f>
        <v>0.29166666666666669</v>
      </c>
      <c r="AO44" s="45">
        <f>AO43/AF43</f>
        <v>0.21527777777777779</v>
      </c>
      <c r="AP44" s="45">
        <f>AP43/AF43</f>
        <v>0.19444444444444445</v>
      </c>
      <c r="AQ44" s="45">
        <f>AQ43/AF43</f>
        <v>6.9444444444444441E-3</v>
      </c>
      <c r="AR44" s="45">
        <f>AR43/AF43</f>
        <v>0</v>
      </c>
    </row>
    <row r="45" spans="2:51" x14ac:dyDescent="0.2">
      <c r="B45"/>
      <c r="G45" s="24"/>
      <c r="H45" s="24"/>
      <c r="I45" s="24"/>
      <c r="J45" s="24"/>
      <c r="K45" s="24"/>
      <c r="L45" s="24"/>
      <c r="M45" s="24"/>
      <c r="N45" s="24"/>
      <c r="O45" s="24"/>
      <c r="P45" s="24"/>
      <c r="Q45" s="24"/>
      <c r="R45" s="24"/>
      <c r="T45" s="24"/>
      <c r="U45" s="24"/>
      <c r="V45" s="24"/>
      <c r="W45" s="24"/>
      <c r="X45" s="24"/>
      <c r="Y45" s="24"/>
      <c r="Z45" s="24"/>
      <c r="AA45" s="24"/>
      <c r="AB45" s="24"/>
      <c r="AC45" s="24"/>
      <c r="AD45" s="24"/>
      <c r="AE45" s="24"/>
      <c r="AG45" s="24"/>
      <c r="AH45" s="24"/>
      <c r="AI45" s="24"/>
      <c r="AJ45" s="24"/>
      <c r="AK45" s="24"/>
      <c r="AL45" s="24"/>
      <c r="AM45" s="24"/>
      <c r="AN45" s="24"/>
      <c r="AO45" s="24"/>
      <c r="AP45" s="24"/>
      <c r="AQ45" s="24"/>
      <c r="AR45" s="24"/>
    </row>
    <row r="46" spans="2:51" x14ac:dyDescent="0.2">
      <c r="B46" t="s">
        <v>395</v>
      </c>
      <c r="D46" s="1">
        <f>D37+D35+D25</f>
        <v>404</v>
      </c>
      <c r="E46" s="1">
        <f t="shared" ref="E46:AR46" si="600">E37+E35+E25</f>
        <v>303</v>
      </c>
      <c r="F46" s="1">
        <f t="shared" si="600"/>
        <v>931</v>
      </c>
      <c r="G46" s="1">
        <f t="shared" si="600"/>
        <v>55</v>
      </c>
      <c r="H46" s="1">
        <f t="shared" si="600"/>
        <v>69</v>
      </c>
      <c r="I46" s="1">
        <f t="shared" si="600"/>
        <v>39</v>
      </c>
      <c r="J46" s="1">
        <f t="shared" si="600"/>
        <v>57</v>
      </c>
      <c r="K46" s="1">
        <f t="shared" si="600"/>
        <v>40</v>
      </c>
      <c r="L46" s="1">
        <f t="shared" si="600"/>
        <v>29</v>
      </c>
      <c r="M46" s="1">
        <f t="shared" si="600"/>
        <v>71</v>
      </c>
      <c r="N46" s="1">
        <f t="shared" si="600"/>
        <v>347</v>
      </c>
      <c r="O46" s="1">
        <f t="shared" si="600"/>
        <v>149</v>
      </c>
      <c r="P46" s="1">
        <f t="shared" si="600"/>
        <v>65</v>
      </c>
      <c r="Q46" s="1">
        <f t="shared" si="600"/>
        <v>9</v>
      </c>
      <c r="R46" s="1">
        <f t="shared" si="600"/>
        <v>1</v>
      </c>
      <c r="S46" s="1">
        <f t="shared" si="600"/>
        <v>787</v>
      </c>
      <c r="T46" s="1">
        <f t="shared" si="600"/>
        <v>55</v>
      </c>
      <c r="U46" s="1">
        <f t="shared" si="600"/>
        <v>69</v>
      </c>
      <c r="V46" s="1">
        <f t="shared" si="600"/>
        <v>37</v>
      </c>
      <c r="W46" s="1">
        <f t="shared" si="600"/>
        <v>53</v>
      </c>
      <c r="X46" s="1">
        <f t="shared" si="600"/>
        <v>32</v>
      </c>
      <c r="Y46" s="1">
        <f t="shared" si="600"/>
        <v>19</v>
      </c>
      <c r="Z46" s="1">
        <f t="shared" si="600"/>
        <v>53</v>
      </c>
      <c r="AA46" s="1">
        <f t="shared" si="600"/>
        <v>305</v>
      </c>
      <c r="AB46" s="1">
        <f t="shared" si="600"/>
        <v>118</v>
      </c>
      <c r="AC46" s="1">
        <f t="shared" si="600"/>
        <v>37</v>
      </c>
      <c r="AD46" s="1">
        <f t="shared" si="600"/>
        <v>8</v>
      </c>
      <c r="AE46" s="1">
        <f t="shared" si="600"/>
        <v>1</v>
      </c>
      <c r="AF46" s="1">
        <f t="shared" si="600"/>
        <v>144</v>
      </c>
      <c r="AG46" s="1">
        <f t="shared" si="600"/>
        <v>0</v>
      </c>
      <c r="AH46" s="1">
        <f t="shared" si="600"/>
        <v>0</v>
      </c>
      <c r="AI46" s="1">
        <f t="shared" si="600"/>
        <v>2</v>
      </c>
      <c r="AJ46" s="1">
        <f t="shared" si="600"/>
        <v>4</v>
      </c>
      <c r="AK46" s="1">
        <f t="shared" si="600"/>
        <v>8</v>
      </c>
      <c r="AL46" s="1">
        <f t="shared" si="600"/>
        <v>10</v>
      </c>
      <c r="AM46" s="1">
        <f t="shared" si="600"/>
        <v>18</v>
      </c>
      <c r="AN46" s="1">
        <f t="shared" si="600"/>
        <v>42</v>
      </c>
      <c r="AO46" s="1">
        <f t="shared" si="600"/>
        <v>31</v>
      </c>
      <c r="AP46" s="1">
        <f t="shared" si="600"/>
        <v>28</v>
      </c>
      <c r="AQ46" s="1">
        <f t="shared" si="600"/>
        <v>1</v>
      </c>
      <c r="AR46" s="1">
        <f t="shared" si="600"/>
        <v>0</v>
      </c>
    </row>
    <row r="47" spans="2:51" ht="14.25" customHeight="1" x14ac:dyDescent="0.2">
      <c r="B47"/>
      <c r="D47" s="1">
        <f>D39+D27+D25</f>
        <v>404</v>
      </c>
      <c r="E47" s="1">
        <f t="shared" ref="E47:AR47" si="601">E39+E27+E25</f>
        <v>303</v>
      </c>
      <c r="F47" s="1">
        <f t="shared" si="601"/>
        <v>931</v>
      </c>
      <c r="G47" s="1">
        <f t="shared" si="601"/>
        <v>55</v>
      </c>
      <c r="H47" s="1">
        <f t="shared" si="601"/>
        <v>69</v>
      </c>
      <c r="I47" s="1">
        <f t="shared" si="601"/>
        <v>39</v>
      </c>
      <c r="J47" s="1">
        <f t="shared" si="601"/>
        <v>57</v>
      </c>
      <c r="K47" s="1">
        <f t="shared" si="601"/>
        <v>40</v>
      </c>
      <c r="L47" s="1">
        <f t="shared" si="601"/>
        <v>29</v>
      </c>
      <c r="M47" s="1">
        <f t="shared" si="601"/>
        <v>71</v>
      </c>
      <c r="N47" s="1">
        <f t="shared" si="601"/>
        <v>347</v>
      </c>
      <c r="O47" s="1">
        <f t="shared" si="601"/>
        <v>149</v>
      </c>
      <c r="P47" s="1">
        <f t="shared" si="601"/>
        <v>65</v>
      </c>
      <c r="Q47" s="1">
        <f t="shared" si="601"/>
        <v>9</v>
      </c>
      <c r="R47" s="1">
        <f t="shared" si="601"/>
        <v>1</v>
      </c>
      <c r="S47" s="1">
        <f t="shared" si="601"/>
        <v>787</v>
      </c>
      <c r="T47" s="1">
        <f t="shared" si="601"/>
        <v>55</v>
      </c>
      <c r="U47" s="1">
        <f t="shared" si="601"/>
        <v>69</v>
      </c>
      <c r="V47" s="1">
        <f t="shared" si="601"/>
        <v>37</v>
      </c>
      <c r="W47" s="1">
        <f t="shared" si="601"/>
        <v>53</v>
      </c>
      <c r="X47" s="1">
        <f t="shared" si="601"/>
        <v>32</v>
      </c>
      <c r="Y47" s="1">
        <f t="shared" si="601"/>
        <v>19</v>
      </c>
      <c r="Z47" s="1">
        <f t="shared" si="601"/>
        <v>53</v>
      </c>
      <c r="AA47" s="1">
        <f t="shared" si="601"/>
        <v>305</v>
      </c>
      <c r="AB47" s="1">
        <f t="shared" si="601"/>
        <v>118</v>
      </c>
      <c r="AC47" s="1">
        <f t="shared" si="601"/>
        <v>37</v>
      </c>
      <c r="AD47" s="1">
        <f t="shared" si="601"/>
        <v>8</v>
      </c>
      <c r="AE47" s="1">
        <f t="shared" si="601"/>
        <v>1</v>
      </c>
      <c r="AF47" s="1">
        <f t="shared" si="601"/>
        <v>144</v>
      </c>
      <c r="AG47" s="1">
        <f t="shared" si="601"/>
        <v>0</v>
      </c>
      <c r="AH47" s="1">
        <f t="shared" si="601"/>
        <v>0</v>
      </c>
      <c r="AI47" s="1">
        <f t="shared" si="601"/>
        <v>2</v>
      </c>
      <c r="AJ47" s="1">
        <f t="shared" si="601"/>
        <v>4</v>
      </c>
      <c r="AK47" s="1">
        <f t="shared" si="601"/>
        <v>8</v>
      </c>
      <c r="AL47" s="1">
        <f t="shared" si="601"/>
        <v>10</v>
      </c>
      <c r="AM47" s="1">
        <f t="shared" si="601"/>
        <v>18</v>
      </c>
      <c r="AN47" s="1">
        <f t="shared" si="601"/>
        <v>42</v>
      </c>
      <c r="AO47" s="1">
        <f t="shared" si="601"/>
        <v>31</v>
      </c>
      <c r="AP47" s="1">
        <f t="shared" si="601"/>
        <v>28</v>
      </c>
      <c r="AQ47" s="1">
        <f t="shared" si="601"/>
        <v>1</v>
      </c>
      <c r="AR47" s="1">
        <f t="shared" si="601"/>
        <v>0</v>
      </c>
    </row>
    <row r="48" spans="2:51" x14ac:dyDescent="0.2">
      <c r="B48"/>
    </row>
    <row r="49" spans="2:44" x14ac:dyDescent="0.2">
      <c r="B49" s="380" t="s">
        <v>239</v>
      </c>
      <c r="D49" s="1096">
        <f t="shared" ref="D49:AR49" si="602">D43-D11</f>
        <v>0</v>
      </c>
      <c r="E49" s="1096">
        <f t="shared" si="602"/>
        <v>0</v>
      </c>
      <c r="F49" s="1096">
        <f t="shared" si="602"/>
        <v>0</v>
      </c>
      <c r="G49" s="1096">
        <f t="shared" si="602"/>
        <v>0</v>
      </c>
      <c r="H49" s="1096">
        <f t="shared" si="602"/>
        <v>0</v>
      </c>
      <c r="I49" s="1096">
        <f t="shared" si="602"/>
        <v>0</v>
      </c>
      <c r="J49" s="1096">
        <f t="shared" si="602"/>
        <v>0</v>
      </c>
      <c r="K49" s="1096">
        <f t="shared" si="602"/>
        <v>0</v>
      </c>
      <c r="L49" s="1096">
        <f t="shared" si="602"/>
        <v>0</v>
      </c>
      <c r="M49" s="1096">
        <f t="shared" si="602"/>
        <v>0</v>
      </c>
      <c r="N49" s="1096">
        <f t="shared" si="602"/>
        <v>0</v>
      </c>
      <c r="O49" s="1096">
        <f t="shared" si="602"/>
        <v>0</v>
      </c>
      <c r="P49" s="1096">
        <f t="shared" si="602"/>
        <v>0</v>
      </c>
      <c r="Q49" s="1096">
        <f t="shared" si="602"/>
        <v>0</v>
      </c>
      <c r="R49" s="1096">
        <f t="shared" si="602"/>
        <v>0</v>
      </c>
      <c r="S49" s="1096">
        <f t="shared" si="602"/>
        <v>0</v>
      </c>
      <c r="T49" s="1096">
        <f t="shared" si="602"/>
        <v>0</v>
      </c>
      <c r="U49" s="1096">
        <f t="shared" si="602"/>
        <v>0</v>
      </c>
      <c r="V49" s="1096">
        <f t="shared" si="602"/>
        <v>0</v>
      </c>
      <c r="W49" s="1096">
        <f t="shared" si="602"/>
        <v>0</v>
      </c>
      <c r="X49" s="1096">
        <f t="shared" si="602"/>
        <v>0</v>
      </c>
      <c r="Y49" s="1096">
        <f t="shared" si="602"/>
        <v>0</v>
      </c>
      <c r="Z49" s="1096">
        <f t="shared" si="602"/>
        <v>0</v>
      </c>
      <c r="AA49" s="1096">
        <f t="shared" si="602"/>
        <v>0</v>
      </c>
      <c r="AB49" s="1096">
        <f t="shared" si="602"/>
        <v>0</v>
      </c>
      <c r="AC49" s="1096">
        <f t="shared" si="602"/>
        <v>0</v>
      </c>
      <c r="AD49" s="1096">
        <f t="shared" si="602"/>
        <v>0</v>
      </c>
      <c r="AE49" s="1096">
        <f t="shared" si="602"/>
        <v>0</v>
      </c>
      <c r="AF49" s="1096">
        <f t="shared" si="602"/>
        <v>0</v>
      </c>
      <c r="AG49" s="1096">
        <f t="shared" si="602"/>
        <v>0</v>
      </c>
      <c r="AH49" s="1096">
        <f t="shared" si="602"/>
        <v>0</v>
      </c>
      <c r="AI49" s="1096">
        <f t="shared" si="602"/>
        <v>0</v>
      </c>
      <c r="AJ49" s="1096">
        <f t="shared" si="602"/>
        <v>0</v>
      </c>
      <c r="AK49" s="1096">
        <f t="shared" si="602"/>
        <v>0</v>
      </c>
      <c r="AL49" s="1096">
        <f t="shared" si="602"/>
        <v>0</v>
      </c>
      <c r="AM49" s="1096">
        <f t="shared" si="602"/>
        <v>0</v>
      </c>
      <c r="AN49" s="1096">
        <f t="shared" si="602"/>
        <v>0</v>
      </c>
      <c r="AO49" s="1096">
        <f t="shared" si="602"/>
        <v>0</v>
      </c>
      <c r="AP49" s="1096">
        <f t="shared" si="602"/>
        <v>0</v>
      </c>
      <c r="AQ49" s="1096">
        <f t="shared" si="602"/>
        <v>0</v>
      </c>
      <c r="AR49" s="1096">
        <f t="shared" si="602"/>
        <v>0</v>
      </c>
    </row>
    <row r="50" spans="2:44" x14ac:dyDescent="0.2">
      <c r="D50" s="1096">
        <f>D44-D12</f>
        <v>0</v>
      </c>
      <c r="E50" s="1096"/>
      <c r="F50" s="1096"/>
      <c r="G50" s="1096">
        <f t="shared" ref="G50:R50" si="603">G44-G12</f>
        <v>0</v>
      </c>
      <c r="H50" s="1096">
        <f t="shared" si="603"/>
        <v>0</v>
      </c>
      <c r="I50" s="1096">
        <f t="shared" si="603"/>
        <v>0</v>
      </c>
      <c r="J50" s="1096">
        <f t="shared" si="603"/>
        <v>0</v>
      </c>
      <c r="K50" s="1096">
        <f t="shared" si="603"/>
        <v>0</v>
      </c>
      <c r="L50" s="1096">
        <f t="shared" si="603"/>
        <v>0</v>
      </c>
      <c r="M50" s="1096">
        <f t="shared" si="603"/>
        <v>0</v>
      </c>
      <c r="N50" s="1096">
        <f t="shared" si="603"/>
        <v>0</v>
      </c>
      <c r="O50" s="1096">
        <f t="shared" si="603"/>
        <v>0</v>
      </c>
      <c r="P50" s="1096">
        <f t="shared" si="603"/>
        <v>0</v>
      </c>
      <c r="Q50" s="1096">
        <f t="shared" si="603"/>
        <v>0</v>
      </c>
      <c r="R50" s="1096">
        <f t="shared" si="603"/>
        <v>0</v>
      </c>
      <c r="S50" s="1096"/>
      <c r="T50" s="1096">
        <f t="shared" ref="T50:AE50" si="604">T44-T12</f>
        <v>0</v>
      </c>
      <c r="U50" s="1096">
        <f t="shared" si="604"/>
        <v>0</v>
      </c>
      <c r="V50" s="1096">
        <f t="shared" si="604"/>
        <v>0</v>
      </c>
      <c r="W50" s="1096">
        <f t="shared" si="604"/>
        <v>0</v>
      </c>
      <c r="X50" s="1096">
        <f t="shared" si="604"/>
        <v>0</v>
      </c>
      <c r="Y50" s="1096">
        <f t="shared" si="604"/>
        <v>0</v>
      </c>
      <c r="Z50" s="1096">
        <f t="shared" si="604"/>
        <v>0</v>
      </c>
      <c r="AA50" s="1096">
        <f t="shared" si="604"/>
        <v>0</v>
      </c>
      <c r="AB50" s="1096">
        <f t="shared" si="604"/>
        <v>0</v>
      </c>
      <c r="AC50" s="1096">
        <f t="shared" si="604"/>
        <v>0</v>
      </c>
      <c r="AD50" s="1096">
        <f t="shared" si="604"/>
        <v>0</v>
      </c>
      <c r="AE50" s="1096">
        <f t="shared" si="604"/>
        <v>0</v>
      </c>
      <c r="AF50" s="1096"/>
      <c r="AG50" s="1096">
        <f t="shared" ref="AG50:AR50" si="605">AG44-AG12</f>
        <v>0</v>
      </c>
      <c r="AH50" s="1096">
        <f t="shared" si="605"/>
        <v>0</v>
      </c>
      <c r="AI50" s="1096">
        <f t="shared" si="605"/>
        <v>0</v>
      </c>
      <c r="AJ50" s="1096">
        <f t="shared" si="605"/>
        <v>0</v>
      </c>
      <c r="AK50" s="1096">
        <f t="shared" si="605"/>
        <v>0</v>
      </c>
      <c r="AL50" s="1096">
        <f t="shared" si="605"/>
        <v>0</v>
      </c>
      <c r="AM50" s="1096">
        <f t="shared" si="605"/>
        <v>0</v>
      </c>
      <c r="AN50" s="1096">
        <f t="shared" si="605"/>
        <v>0</v>
      </c>
      <c r="AO50" s="1096">
        <f t="shared" si="605"/>
        <v>0</v>
      </c>
      <c r="AP50" s="1096">
        <f t="shared" si="605"/>
        <v>0</v>
      </c>
      <c r="AQ50" s="1096">
        <f t="shared" si="605"/>
        <v>0</v>
      </c>
      <c r="AR50" s="1096">
        <f t="shared" si="605"/>
        <v>0</v>
      </c>
    </row>
    <row r="51" spans="2:44" ht="13.5" customHeight="1" x14ac:dyDescent="0.2">
      <c r="D51" s="1096"/>
      <c r="E51" s="1096"/>
      <c r="F51" s="1096"/>
      <c r="G51" s="1096"/>
      <c r="H51" s="1096"/>
      <c r="I51" s="1096"/>
      <c r="J51" s="1096"/>
      <c r="K51" s="1096"/>
      <c r="L51" s="1096"/>
      <c r="M51" s="1096"/>
      <c r="N51" s="1096"/>
      <c r="O51" s="1096"/>
      <c r="P51" s="1096"/>
      <c r="Q51" s="1096"/>
      <c r="R51" s="1096"/>
      <c r="S51" s="1096"/>
      <c r="T51" s="1096"/>
      <c r="U51" s="1096"/>
      <c r="V51" s="1096"/>
      <c r="W51" s="1096"/>
      <c r="X51" s="1096"/>
      <c r="Y51" s="1096"/>
      <c r="Z51" s="1096"/>
      <c r="AA51" s="1096"/>
      <c r="AB51" s="1096"/>
      <c r="AC51" s="1096"/>
      <c r="AD51" s="1096"/>
      <c r="AE51" s="1096"/>
      <c r="AF51" s="1096"/>
      <c r="AG51" s="1096"/>
      <c r="AH51" s="1096"/>
      <c r="AI51" s="1096"/>
      <c r="AJ51" s="1096"/>
      <c r="AK51" s="1096"/>
      <c r="AL51" s="1096"/>
      <c r="AM51" s="1096"/>
      <c r="AN51" s="1096"/>
      <c r="AO51" s="1096"/>
      <c r="AP51" s="1096"/>
      <c r="AQ51" s="1096"/>
      <c r="AR51" s="1096"/>
    </row>
    <row r="52" spans="2:44" x14ac:dyDescent="0.2">
      <c r="D52" s="1096">
        <f>D46-D43</f>
        <v>0</v>
      </c>
      <c r="E52" s="1096">
        <f t="shared" ref="E52:AR52" si="606">E46-E43</f>
        <v>0</v>
      </c>
      <c r="F52" s="1096">
        <f t="shared" si="606"/>
        <v>0</v>
      </c>
      <c r="G52" s="1096">
        <f t="shared" si="606"/>
        <v>0</v>
      </c>
      <c r="H52" s="1096">
        <f t="shared" si="606"/>
        <v>0</v>
      </c>
      <c r="I52" s="1096">
        <f t="shared" si="606"/>
        <v>0</v>
      </c>
      <c r="J52" s="1096">
        <f t="shared" si="606"/>
        <v>0</v>
      </c>
      <c r="K52" s="1096">
        <f t="shared" si="606"/>
        <v>0</v>
      </c>
      <c r="L52" s="1096">
        <f t="shared" si="606"/>
        <v>0</v>
      </c>
      <c r="M52" s="1096">
        <f t="shared" si="606"/>
        <v>0</v>
      </c>
      <c r="N52" s="1096">
        <f t="shared" si="606"/>
        <v>0</v>
      </c>
      <c r="O52" s="1096">
        <f t="shared" si="606"/>
        <v>0</v>
      </c>
      <c r="P52" s="1096">
        <f t="shared" si="606"/>
        <v>0</v>
      </c>
      <c r="Q52" s="1096">
        <f t="shared" si="606"/>
        <v>0</v>
      </c>
      <c r="R52" s="1096">
        <f t="shared" si="606"/>
        <v>0</v>
      </c>
      <c r="S52" s="1096">
        <f t="shared" si="606"/>
        <v>0</v>
      </c>
      <c r="T52" s="1096">
        <f t="shared" si="606"/>
        <v>0</v>
      </c>
      <c r="U52" s="1096">
        <f t="shared" si="606"/>
        <v>0</v>
      </c>
      <c r="V52" s="1096">
        <f t="shared" si="606"/>
        <v>0</v>
      </c>
      <c r="W52" s="1096">
        <f t="shared" si="606"/>
        <v>0</v>
      </c>
      <c r="X52" s="1096">
        <f t="shared" si="606"/>
        <v>0</v>
      </c>
      <c r="Y52" s="1096">
        <f t="shared" si="606"/>
        <v>0</v>
      </c>
      <c r="Z52" s="1096">
        <f t="shared" si="606"/>
        <v>0</v>
      </c>
      <c r="AA52" s="1096">
        <f t="shared" si="606"/>
        <v>0</v>
      </c>
      <c r="AB52" s="1096">
        <f t="shared" si="606"/>
        <v>0</v>
      </c>
      <c r="AC52" s="1096">
        <f t="shared" si="606"/>
        <v>0</v>
      </c>
      <c r="AD52" s="1096">
        <f t="shared" si="606"/>
        <v>0</v>
      </c>
      <c r="AE52" s="1096">
        <f t="shared" si="606"/>
        <v>0</v>
      </c>
      <c r="AF52" s="1096">
        <f t="shared" si="606"/>
        <v>0</v>
      </c>
      <c r="AG52" s="1096">
        <f t="shared" si="606"/>
        <v>0</v>
      </c>
      <c r="AH52" s="1096">
        <f t="shared" si="606"/>
        <v>0</v>
      </c>
      <c r="AI52" s="1096">
        <f t="shared" si="606"/>
        <v>0</v>
      </c>
      <c r="AJ52" s="1096">
        <f t="shared" si="606"/>
        <v>0</v>
      </c>
      <c r="AK52" s="1096">
        <f t="shared" si="606"/>
        <v>0</v>
      </c>
      <c r="AL52" s="1096">
        <f t="shared" si="606"/>
        <v>0</v>
      </c>
      <c r="AM52" s="1096">
        <f t="shared" si="606"/>
        <v>0</v>
      </c>
      <c r="AN52" s="1096">
        <f t="shared" si="606"/>
        <v>0</v>
      </c>
      <c r="AO52" s="1096">
        <f t="shared" si="606"/>
        <v>0</v>
      </c>
      <c r="AP52" s="1096">
        <f t="shared" si="606"/>
        <v>0</v>
      </c>
      <c r="AQ52" s="1096">
        <f t="shared" si="606"/>
        <v>0</v>
      </c>
      <c r="AR52" s="1096">
        <f t="shared" si="606"/>
        <v>0</v>
      </c>
    </row>
    <row r="53" spans="2:44" ht="13.5" customHeight="1" x14ac:dyDescent="0.2">
      <c r="D53" s="1096">
        <f>D47-D43</f>
        <v>0</v>
      </c>
      <c r="E53" s="1096">
        <f t="shared" ref="E53:AR53" si="607">E47-E43</f>
        <v>0</v>
      </c>
      <c r="F53" s="1096">
        <f t="shared" si="607"/>
        <v>0</v>
      </c>
      <c r="G53" s="1096">
        <f t="shared" si="607"/>
        <v>0</v>
      </c>
      <c r="H53" s="1096">
        <f t="shared" si="607"/>
        <v>0</v>
      </c>
      <c r="I53" s="1096">
        <f t="shared" si="607"/>
        <v>0</v>
      </c>
      <c r="J53" s="1096">
        <f t="shared" si="607"/>
        <v>0</v>
      </c>
      <c r="K53" s="1096">
        <f t="shared" si="607"/>
        <v>0</v>
      </c>
      <c r="L53" s="1096">
        <f t="shared" si="607"/>
        <v>0</v>
      </c>
      <c r="M53" s="1096">
        <f t="shared" si="607"/>
        <v>0</v>
      </c>
      <c r="N53" s="1096">
        <f t="shared" si="607"/>
        <v>0</v>
      </c>
      <c r="O53" s="1096">
        <f t="shared" si="607"/>
        <v>0</v>
      </c>
      <c r="P53" s="1096">
        <f t="shared" si="607"/>
        <v>0</v>
      </c>
      <c r="Q53" s="1096">
        <f t="shared" si="607"/>
        <v>0</v>
      </c>
      <c r="R53" s="1096">
        <f t="shared" si="607"/>
        <v>0</v>
      </c>
      <c r="S53" s="1096">
        <f t="shared" si="607"/>
        <v>0</v>
      </c>
      <c r="T53" s="1096">
        <f t="shared" si="607"/>
        <v>0</v>
      </c>
      <c r="U53" s="1096">
        <f t="shared" si="607"/>
        <v>0</v>
      </c>
      <c r="V53" s="1096">
        <f t="shared" si="607"/>
        <v>0</v>
      </c>
      <c r="W53" s="1096">
        <f t="shared" si="607"/>
        <v>0</v>
      </c>
      <c r="X53" s="1096">
        <f t="shared" si="607"/>
        <v>0</v>
      </c>
      <c r="Y53" s="1096">
        <f t="shared" si="607"/>
        <v>0</v>
      </c>
      <c r="Z53" s="1096">
        <f t="shared" si="607"/>
        <v>0</v>
      </c>
      <c r="AA53" s="1096">
        <f t="shared" si="607"/>
        <v>0</v>
      </c>
      <c r="AB53" s="1096">
        <f t="shared" si="607"/>
        <v>0</v>
      </c>
      <c r="AC53" s="1096">
        <f t="shared" si="607"/>
        <v>0</v>
      </c>
      <c r="AD53" s="1096">
        <f t="shared" si="607"/>
        <v>0</v>
      </c>
      <c r="AE53" s="1096">
        <f t="shared" si="607"/>
        <v>0</v>
      </c>
      <c r="AF53" s="1096">
        <f t="shared" si="607"/>
        <v>0</v>
      </c>
      <c r="AG53" s="1096">
        <f t="shared" si="607"/>
        <v>0</v>
      </c>
      <c r="AH53" s="1096">
        <f t="shared" si="607"/>
        <v>0</v>
      </c>
      <c r="AI53" s="1096">
        <f t="shared" si="607"/>
        <v>0</v>
      </c>
      <c r="AJ53" s="1096">
        <f t="shared" si="607"/>
        <v>0</v>
      </c>
      <c r="AK53" s="1096">
        <f t="shared" si="607"/>
        <v>0</v>
      </c>
      <c r="AL53" s="1096">
        <f t="shared" si="607"/>
        <v>0</v>
      </c>
      <c r="AM53" s="1096">
        <f t="shared" si="607"/>
        <v>0</v>
      </c>
      <c r="AN53" s="1096">
        <f t="shared" si="607"/>
        <v>0</v>
      </c>
      <c r="AO53" s="1096">
        <f t="shared" si="607"/>
        <v>0</v>
      </c>
      <c r="AP53" s="1096">
        <f t="shared" si="607"/>
        <v>0</v>
      </c>
      <c r="AQ53" s="1096">
        <f t="shared" si="607"/>
        <v>0</v>
      </c>
      <c r="AR53" s="1096">
        <f t="shared" si="607"/>
        <v>0</v>
      </c>
    </row>
    <row r="55" spans="2:44" ht="13.5" customHeight="1" x14ac:dyDescent="0.2"/>
    <row r="59" spans="2:44" ht="13.5" customHeight="1" x14ac:dyDescent="0.2"/>
  </sheetData>
  <mergeCells count="23">
    <mergeCell ref="S8:AE8"/>
    <mergeCell ref="S9:S10"/>
    <mergeCell ref="AF8:AR8"/>
    <mergeCell ref="AF9:AF10"/>
    <mergeCell ref="F9:F10"/>
    <mergeCell ref="E7:E10"/>
    <mergeCell ref="F7:R8"/>
    <mergeCell ref="C17:C18"/>
    <mergeCell ref="C19:C20"/>
    <mergeCell ref="C21:C22"/>
    <mergeCell ref="B11:C12"/>
    <mergeCell ref="B25:B40"/>
    <mergeCell ref="D7:D10"/>
    <mergeCell ref="C25:C26"/>
    <mergeCell ref="C27:C28"/>
    <mergeCell ref="C29:C30"/>
    <mergeCell ref="C31:C32"/>
    <mergeCell ref="C33:C34"/>
    <mergeCell ref="C35:C36"/>
    <mergeCell ref="C23:C24"/>
    <mergeCell ref="C13:C14"/>
    <mergeCell ref="C15:C16"/>
    <mergeCell ref="B13:B24"/>
  </mergeCells>
  <phoneticPr fontId="2"/>
  <pageMargins left="0.70866141732283472" right="0.19685039370078741" top="0.6692913385826772" bottom="0.55118110236220474" header="0.35433070866141736" footer="0.19685039370078741"/>
  <pageSetup paperSize="9" scale="52" firstPageNumber="35"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rgb="FF00B0F0"/>
    <pageSetUpPr fitToPage="1"/>
  </sheetPr>
  <dimension ref="B2:AY70"/>
  <sheetViews>
    <sheetView view="pageBreakPreview" zoomScaleNormal="100" zoomScaleSheetLayoutView="100" workbookViewId="0">
      <pane xSplit="3" ySplit="12" topLeftCell="L39" activePane="bottomRight" state="frozen"/>
      <selection activeCell="B2" sqref="B2"/>
      <selection pane="topRight" activeCell="B2" sqref="B2"/>
      <selection pane="bottomLeft" activeCell="B2" sqref="B2"/>
      <selection pane="bottomRight" activeCell="B2" sqref="B2"/>
    </sheetView>
  </sheetViews>
  <sheetFormatPr defaultColWidth="9" defaultRowHeight="13.2" x14ac:dyDescent="0.2"/>
  <cols>
    <col min="1" max="1" width="4.6640625" style="1" customWidth="1"/>
    <col min="2" max="2" width="3.109375" style="1" customWidth="1"/>
    <col min="3" max="3" width="16.44140625" style="1" customWidth="1"/>
    <col min="4" max="4" width="8.6640625" style="1" customWidth="1"/>
    <col min="5" max="5" width="9.109375" style="1" customWidth="1"/>
    <col min="6" max="9" width="5.6640625" style="1" customWidth="1"/>
    <col min="10" max="10" width="5.44140625" style="1" customWidth="1"/>
    <col min="11" max="19" width="5.6640625" style="1" customWidth="1"/>
    <col min="20" max="20" width="6.88671875" style="1" customWidth="1"/>
    <col min="21" max="44" width="5.6640625" style="1" customWidth="1"/>
    <col min="45" max="45" width="4.6640625" style="1" customWidth="1"/>
    <col min="46" max="46" width="7.6640625" style="1" customWidth="1"/>
    <col min="47" max="47" width="8.33203125" style="1" customWidth="1"/>
    <col min="48" max="48" width="7.6640625" style="1" customWidth="1"/>
    <col min="49" max="51" width="6.44140625" style="1" customWidth="1"/>
    <col min="52" max="52" width="4.6640625" style="1" customWidth="1"/>
    <col min="53" max="16384" width="9" style="1"/>
  </cols>
  <sheetData>
    <row r="2" spans="2:51" ht="14.4" x14ac:dyDescent="0.2">
      <c r="B2" s="26" t="s">
        <v>458</v>
      </c>
    </row>
    <row r="3" spans="2:51" ht="14.4" x14ac:dyDescent="0.2">
      <c r="B3" s="26"/>
      <c r="AH3" s="43" t="s">
        <v>433</v>
      </c>
    </row>
    <row r="4" spans="2:51" ht="14.4" x14ac:dyDescent="0.2">
      <c r="B4" s="26"/>
      <c r="AH4" s="43" t="s">
        <v>434</v>
      </c>
    </row>
    <row r="5" spans="2:51" ht="8.25" customHeight="1" x14ac:dyDescent="0.2">
      <c r="B5" s="26"/>
      <c r="AH5" s="49"/>
    </row>
    <row r="6" spans="2:51" ht="13.8" thickBot="1" x14ac:dyDescent="0.25">
      <c r="B6" s="1" t="s">
        <v>459</v>
      </c>
      <c r="AR6" s="2" t="s">
        <v>436</v>
      </c>
    </row>
    <row r="7" spans="2:51" ht="23.1" customHeight="1" thickBot="1" x14ac:dyDescent="0.25">
      <c r="B7" s="8"/>
      <c r="C7" s="4"/>
      <c r="D7" s="1591" t="s">
        <v>460</v>
      </c>
      <c r="E7" s="1507" t="s">
        <v>438</v>
      </c>
      <c r="F7" s="1823" t="s">
        <v>439</v>
      </c>
      <c r="G7" s="1824"/>
      <c r="H7" s="1824"/>
      <c r="I7" s="1824"/>
      <c r="J7" s="1824"/>
      <c r="K7" s="1824"/>
      <c r="L7" s="1824"/>
      <c r="M7" s="1824"/>
      <c r="N7" s="1824"/>
      <c r="O7" s="1824"/>
      <c r="P7" s="1824"/>
      <c r="Q7" s="1824"/>
      <c r="R7" s="1824"/>
      <c r="S7" s="13"/>
      <c r="T7" s="13"/>
      <c r="U7" s="13"/>
      <c r="V7" s="13"/>
      <c r="W7" s="13"/>
      <c r="X7" s="13"/>
      <c r="Y7" s="13"/>
      <c r="Z7" s="13"/>
      <c r="AA7" s="13"/>
      <c r="AB7" s="13"/>
      <c r="AC7" s="13"/>
      <c r="AD7" s="13"/>
      <c r="AE7" s="13"/>
      <c r="AF7" s="13"/>
      <c r="AG7" s="13"/>
      <c r="AH7" s="13"/>
      <c r="AI7" s="13"/>
      <c r="AJ7" s="13"/>
      <c r="AK7" s="13"/>
      <c r="AL7" s="13"/>
      <c r="AM7" s="13"/>
      <c r="AN7" s="13"/>
      <c r="AO7" s="13"/>
      <c r="AP7" s="13"/>
      <c r="AQ7" s="13"/>
      <c r="AR7" s="273"/>
    </row>
    <row r="8" spans="2:51" ht="23.1" customHeight="1" x14ac:dyDescent="0.2">
      <c r="B8" s="18"/>
      <c r="C8" s="11"/>
      <c r="D8" s="1551"/>
      <c r="E8" s="1508"/>
      <c r="F8" s="1825"/>
      <c r="G8" s="1826"/>
      <c r="H8" s="1826"/>
      <c r="I8" s="1826"/>
      <c r="J8" s="1826"/>
      <c r="K8" s="1826"/>
      <c r="L8" s="1826"/>
      <c r="M8" s="1826"/>
      <c r="N8" s="1826"/>
      <c r="O8" s="1826"/>
      <c r="P8" s="1826"/>
      <c r="Q8" s="1826"/>
      <c r="R8" s="1826"/>
      <c r="S8" s="1827" t="s">
        <v>440</v>
      </c>
      <c r="T8" s="1832"/>
      <c r="U8" s="1832"/>
      <c r="V8" s="1832"/>
      <c r="W8" s="1832"/>
      <c r="X8" s="1832"/>
      <c r="Y8" s="1832"/>
      <c r="Z8" s="1832"/>
      <c r="AA8" s="1832"/>
      <c r="AB8" s="1832"/>
      <c r="AC8" s="1832"/>
      <c r="AD8" s="1832"/>
      <c r="AE8" s="1833"/>
      <c r="AF8" s="1827" t="s">
        <v>441</v>
      </c>
      <c r="AG8" s="1832"/>
      <c r="AH8" s="1832"/>
      <c r="AI8" s="1832"/>
      <c r="AJ8" s="1832"/>
      <c r="AK8" s="1832"/>
      <c r="AL8" s="1832"/>
      <c r="AM8" s="1832"/>
      <c r="AN8" s="1832"/>
      <c r="AO8" s="1832"/>
      <c r="AP8" s="1832"/>
      <c r="AQ8" s="1832"/>
      <c r="AR8" s="1833"/>
    </row>
    <row r="9" spans="2:51" ht="23.1" customHeight="1" x14ac:dyDescent="0.2">
      <c r="B9" s="18"/>
      <c r="C9" s="11"/>
      <c r="D9" s="1551"/>
      <c r="E9" s="1508"/>
      <c r="F9" s="1830" t="s">
        <v>461</v>
      </c>
      <c r="G9" s="3"/>
      <c r="H9" s="3"/>
      <c r="I9" s="3"/>
      <c r="J9" s="3"/>
      <c r="K9" s="3"/>
      <c r="L9" s="3"/>
      <c r="M9" s="3"/>
      <c r="N9" s="3"/>
      <c r="O9" s="3"/>
      <c r="P9" s="3"/>
      <c r="Q9" s="3"/>
      <c r="R9" s="3"/>
      <c r="S9" s="1830" t="s">
        <v>461</v>
      </c>
      <c r="T9" s="3"/>
      <c r="U9" s="3"/>
      <c r="V9" s="3"/>
      <c r="W9" s="3"/>
      <c r="X9" s="3"/>
      <c r="Y9" s="3"/>
      <c r="Z9" s="3"/>
      <c r="AA9" s="3"/>
      <c r="AB9" s="3"/>
      <c r="AC9" s="3"/>
      <c r="AD9" s="3"/>
      <c r="AE9" s="274"/>
      <c r="AF9" s="1830" t="s">
        <v>461</v>
      </c>
      <c r="AG9" s="3"/>
      <c r="AH9" s="3"/>
      <c r="AI9" s="3"/>
      <c r="AJ9" s="3"/>
      <c r="AK9" s="3"/>
      <c r="AL9" s="3"/>
      <c r="AM9" s="3"/>
      <c r="AN9" s="3"/>
      <c r="AO9" s="3"/>
      <c r="AP9" s="3"/>
      <c r="AQ9" s="3"/>
      <c r="AR9" s="274"/>
    </row>
    <row r="10" spans="2:51" ht="42" customHeight="1" x14ac:dyDescent="0.2">
      <c r="B10" s="36"/>
      <c r="C10" s="37"/>
      <c r="D10" s="1552"/>
      <c r="E10" s="1610"/>
      <c r="F10" s="1831"/>
      <c r="G10" s="272" t="s">
        <v>443</v>
      </c>
      <c r="H10" s="272" t="s">
        <v>444</v>
      </c>
      <c r="I10" s="272" t="s">
        <v>445</v>
      </c>
      <c r="J10" s="272" t="s">
        <v>446</v>
      </c>
      <c r="K10" s="272" t="s">
        <v>447</v>
      </c>
      <c r="L10" s="272" t="s">
        <v>448</v>
      </c>
      <c r="M10" s="272" t="s">
        <v>449</v>
      </c>
      <c r="N10" s="272" t="s">
        <v>450</v>
      </c>
      <c r="O10" s="272" t="s">
        <v>451</v>
      </c>
      <c r="P10" s="272" t="s">
        <v>452</v>
      </c>
      <c r="Q10" s="99" t="s">
        <v>453</v>
      </c>
      <c r="R10" s="99" t="s">
        <v>454</v>
      </c>
      <c r="S10" s="1831"/>
      <c r="T10" s="272" t="s">
        <v>443</v>
      </c>
      <c r="U10" s="272" t="s">
        <v>444</v>
      </c>
      <c r="V10" s="272" t="s">
        <v>445</v>
      </c>
      <c r="W10" s="272" t="s">
        <v>446</v>
      </c>
      <c r="X10" s="272" t="s">
        <v>447</v>
      </c>
      <c r="Y10" s="272" t="s">
        <v>448</v>
      </c>
      <c r="Z10" s="272" t="s">
        <v>449</v>
      </c>
      <c r="AA10" s="272" t="s">
        <v>450</v>
      </c>
      <c r="AB10" s="272" t="s">
        <v>451</v>
      </c>
      <c r="AC10" s="272" t="s">
        <v>452</v>
      </c>
      <c r="AD10" s="99" t="s">
        <v>453</v>
      </c>
      <c r="AE10" s="99" t="s">
        <v>454</v>
      </c>
      <c r="AF10" s="1831"/>
      <c r="AG10" s="272" t="s">
        <v>443</v>
      </c>
      <c r="AH10" s="272" t="s">
        <v>444</v>
      </c>
      <c r="AI10" s="272" t="s">
        <v>445</v>
      </c>
      <c r="AJ10" s="272" t="s">
        <v>446</v>
      </c>
      <c r="AK10" s="272" t="s">
        <v>447</v>
      </c>
      <c r="AL10" s="272" t="s">
        <v>448</v>
      </c>
      <c r="AM10" s="272" t="s">
        <v>449</v>
      </c>
      <c r="AN10" s="272" t="s">
        <v>450</v>
      </c>
      <c r="AO10" s="272" t="s">
        <v>451</v>
      </c>
      <c r="AP10" s="272" t="s">
        <v>452</v>
      </c>
      <c r="AQ10" s="99" t="s">
        <v>453</v>
      </c>
      <c r="AR10" s="243" t="s">
        <v>454</v>
      </c>
      <c r="AT10" s="1" t="s">
        <v>327</v>
      </c>
      <c r="AU10" s="1" t="s">
        <v>425</v>
      </c>
      <c r="AV10" s="1" t="s">
        <v>426</v>
      </c>
      <c r="AW10" s="360" t="s">
        <v>328</v>
      </c>
    </row>
    <row r="11" spans="2:51" ht="27.9" customHeight="1" x14ac:dyDescent="0.2">
      <c r="B11" s="1603" t="s">
        <v>455</v>
      </c>
      <c r="C11" s="1628"/>
      <c r="D11" s="1097">
        <f>D15+D17+D19+D21+D23+D13</f>
        <v>381</v>
      </c>
      <c r="E11" s="1097">
        <f>E15+E17+E19+E21+E23+E13</f>
        <v>192</v>
      </c>
      <c r="F11" s="1238">
        <f>SUM(G11:R11)</f>
        <v>259</v>
      </c>
      <c r="G11" s="1239">
        <f>G13+G15+G17+G19+G21+G23</f>
        <v>53</v>
      </c>
      <c r="H11" s="1239">
        <f t="shared" ref="H11:R11" si="0">H13+H15+H17+H19+H21+H23</f>
        <v>68</v>
      </c>
      <c r="I11" s="1239">
        <f t="shared" si="0"/>
        <v>35</v>
      </c>
      <c r="J11" s="1239">
        <f t="shared" si="0"/>
        <v>52</v>
      </c>
      <c r="K11" s="1239">
        <f t="shared" si="0"/>
        <v>18</v>
      </c>
      <c r="L11" s="1239">
        <f>L13+L15+L17+L19+L21+L23</f>
        <v>5</v>
      </c>
      <c r="M11" s="1239">
        <f>M13+M15+M17+M19+M21+M23</f>
        <v>4</v>
      </c>
      <c r="N11" s="1239">
        <f>N13+N15+N17+N19+N21+N23</f>
        <v>5</v>
      </c>
      <c r="O11" s="1239">
        <f t="shared" si="0"/>
        <v>7</v>
      </c>
      <c r="P11" s="1239">
        <f t="shared" si="0"/>
        <v>12</v>
      </c>
      <c r="Q11" s="1239">
        <f>Q13+Q15+Q17+Q19+Q21+Q23</f>
        <v>0</v>
      </c>
      <c r="R11" s="1240">
        <f t="shared" si="0"/>
        <v>0</v>
      </c>
      <c r="S11" s="1238">
        <f>SUM(T11:AE11)</f>
        <v>226</v>
      </c>
      <c r="T11" s="1239">
        <f>T13+T15+T17+T19+T21+T23</f>
        <v>53</v>
      </c>
      <c r="U11" s="1239">
        <f t="shared" ref="U11:AE11" si="1">U13+U15+U17+U19+U21+U23</f>
        <v>68</v>
      </c>
      <c r="V11" s="1239">
        <f t="shared" si="1"/>
        <v>35</v>
      </c>
      <c r="W11" s="1239">
        <f t="shared" si="1"/>
        <v>48</v>
      </c>
      <c r="X11" s="1239">
        <f t="shared" si="1"/>
        <v>15</v>
      </c>
      <c r="Y11" s="1239">
        <f t="shared" si="1"/>
        <v>2</v>
      </c>
      <c r="Z11" s="1239">
        <f t="shared" si="1"/>
        <v>1</v>
      </c>
      <c r="AA11" s="1239">
        <f t="shared" si="1"/>
        <v>3</v>
      </c>
      <c r="AB11" s="1239">
        <f t="shared" si="1"/>
        <v>1</v>
      </c>
      <c r="AC11" s="1239">
        <f t="shared" si="1"/>
        <v>0</v>
      </c>
      <c r="AD11" s="1239">
        <f>AD13+AD15+AD17+AD19+AD21+AD23</f>
        <v>0</v>
      </c>
      <c r="AE11" s="1241">
        <f t="shared" si="1"/>
        <v>0</v>
      </c>
      <c r="AF11" s="1238">
        <f>SUM(AG11:AR11)</f>
        <v>33</v>
      </c>
      <c r="AG11" s="1239">
        <f>AG13+AG15+AG17+AG19+AG21+AG23</f>
        <v>0</v>
      </c>
      <c r="AH11" s="1239">
        <f t="shared" ref="AH11:AR11" si="2">AH13+AH15+AH17+AH19+AH21+AH23</f>
        <v>0</v>
      </c>
      <c r="AI11" s="1239">
        <f t="shared" si="2"/>
        <v>0</v>
      </c>
      <c r="AJ11" s="1239">
        <f t="shared" si="2"/>
        <v>4</v>
      </c>
      <c r="AK11" s="1239">
        <f t="shared" si="2"/>
        <v>3</v>
      </c>
      <c r="AL11" s="1239">
        <f t="shared" si="2"/>
        <v>3</v>
      </c>
      <c r="AM11" s="1239">
        <f t="shared" si="2"/>
        <v>3</v>
      </c>
      <c r="AN11" s="1239">
        <f t="shared" si="2"/>
        <v>2</v>
      </c>
      <c r="AO11" s="1239">
        <f t="shared" si="2"/>
        <v>6</v>
      </c>
      <c r="AP11" s="1239">
        <f t="shared" si="2"/>
        <v>12</v>
      </c>
      <c r="AQ11" s="1239">
        <f>AQ13+AQ15+AQ17+AQ19+AQ21+AQ23</f>
        <v>0</v>
      </c>
      <c r="AR11" s="1241">
        <f t="shared" si="2"/>
        <v>0</v>
      </c>
      <c r="AT11" s="1">
        <f>SUM(G11:R11)</f>
        <v>259</v>
      </c>
      <c r="AU11" s="1">
        <f>SUM(T11:AE11)</f>
        <v>226</v>
      </c>
      <c r="AV11" s="1">
        <f>SUM(AG11:AR11)</f>
        <v>33</v>
      </c>
      <c r="AW11" s="367">
        <f>AT11-F11</f>
        <v>0</v>
      </c>
      <c r="AX11" s="367">
        <f>AU11-S11</f>
        <v>0</v>
      </c>
      <c r="AY11" s="367">
        <f>AV11-AF11</f>
        <v>0</v>
      </c>
    </row>
    <row r="12" spans="2:51" ht="27.9" customHeight="1" thickBot="1" x14ac:dyDescent="0.25">
      <c r="B12" s="1607"/>
      <c r="C12" s="1669"/>
      <c r="D12" s="276"/>
      <c r="E12" s="321"/>
      <c r="F12" s="1242"/>
      <c r="G12" s="1243">
        <f>G11/F11</f>
        <v>0.20463320463320464</v>
      </c>
      <c r="H12" s="1243">
        <f>H11/F11</f>
        <v>0.26254826254826252</v>
      </c>
      <c r="I12" s="1243">
        <f>I11/F11</f>
        <v>0.13513513513513514</v>
      </c>
      <c r="J12" s="1243">
        <f>J11/F11</f>
        <v>0.20077220077220076</v>
      </c>
      <c r="K12" s="1243">
        <f>K11/F11</f>
        <v>6.9498069498069498E-2</v>
      </c>
      <c r="L12" s="1243">
        <f>L11/F11</f>
        <v>1.9305019305019305E-2</v>
      </c>
      <c r="M12" s="1243">
        <f>M11/F11</f>
        <v>1.5444015444015444E-2</v>
      </c>
      <c r="N12" s="1243">
        <f>N11/F11</f>
        <v>1.9305019305019305E-2</v>
      </c>
      <c r="O12" s="1243">
        <f>O11/F11</f>
        <v>2.7027027027027029E-2</v>
      </c>
      <c r="P12" s="1243">
        <f>P11/F11</f>
        <v>4.633204633204633E-2</v>
      </c>
      <c r="Q12" s="1244">
        <f>Q11/F11</f>
        <v>0</v>
      </c>
      <c r="R12" s="1244">
        <f>R11/F11</f>
        <v>0</v>
      </c>
      <c r="S12" s="1245"/>
      <c r="T12" s="1243">
        <f>T11/S11</f>
        <v>0.23451327433628319</v>
      </c>
      <c r="U12" s="1243">
        <f>U11/S11</f>
        <v>0.30088495575221241</v>
      </c>
      <c r="V12" s="1243">
        <f>V11/S11</f>
        <v>0.15486725663716813</v>
      </c>
      <c r="W12" s="1243">
        <f>W11/S11</f>
        <v>0.21238938053097345</v>
      </c>
      <c r="X12" s="1243">
        <f>X11/S11</f>
        <v>6.637168141592921E-2</v>
      </c>
      <c r="Y12" s="1243">
        <f>Y11/S11</f>
        <v>8.8495575221238937E-3</v>
      </c>
      <c r="Z12" s="1243">
        <f>Z11/S11</f>
        <v>4.4247787610619468E-3</v>
      </c>
      <c r="AA12" s="1243">
        <f>AA11/S11</f>
        <v>1.3274336283185841E-2</v>
      </c>
      <c r="AB12" s="1243">
        <f>AB11/S11</f>
        <v>4.4247787610619468E-3</v>
      </c>
      <c r="AC12" s="1243">
        <f>AC11/S11</f>
        <v>0</v>
      </c>
      <c r="AD12" s="1244">
        <f>AD11/S11</f>
        <v>0</v>
      </c>
      <c r="AE12" s="1246">
        <f>AE11/S11</f>
        <v>0</v>
      </c>
      <c r="AF12" s="1245"/>
      <c r="AG12" s="727">
        <f>IFERROR(AG11/$AF11,"-")</f>
        <v>0</v>
      </c>
      <c r="AH12" s="727">
        <f t="shared" ref="AH12:AR12" si="3">IFERROR(AH11/$AF11,"-")</f>
        <v>0</v>
      </c>
      <c r="AI12" s="727">
        <f t="shared" si="3"/>
        <v>0</v>
      </c>
      <c r="AJ12" s="727">
        <f t="shared" si="3"/>
        <v>0.12121212121212122</v>
      </c>
      <c r="AK12" s="727">
        <f t="shared" si="3"/>
        <v>9.0909090909090912E-2</v>
      </c>
      <c r="AL12" s="727">
        <f>IFERROR(AL11/$AF11,"-")</f>
        <v>9.0909090909090912E-2</v>
      </c>
      <c r="AM12" s="727">
        <f t="shared" si="3"/>
        <v>9.0909090909090912E-2</v>
      </c>
      <c r="AN12" s="727">
        <f t="shared" si="3"/>
        <v>6.0606060606060608E-2</v>
      </c>
      <c r="AO12" s="727">
        <f t="shared" si="3"/>
        <v>0.18181818181818182</v>
      </c>
      <c r="AP12" s="727">
        <f t="shared" si="3"/>
        <v>0.36363636363636365</v>
      </c>
      <c r="AQ12" s="727">
        <f t="shared" si="3"/>
        <v>0</v>
      </c>
      <c r="AR12" s="729">
        <f t="shared" si="3"/>
        <v>0</v>
      </c>
      <c r="AT12" s="45">
        <f t="shared" ref="AT12:AT40" si="4">SUM(G12:R12)</f>
        <v>0.99999999999999989</v>
      </c>
      <c r="AU12" s="45">
        <f t="shared" ref="AU12:AU40" si="5">SUM(T12:AE12)</f>
        <v>1</v>
      </c>
      <c r="AV12" s="45">
        <f>SUM(AG12:AR12)</f>
        <v>1</v>
      </c>
      <c r="AW12" s="367">
        <f>1-AT12</f>
        <v>0</v>
      </c>
      <c r="AX12" s="367">
        <f t="shared" ref="AX12" si="6">1-AU12</f>
        <v>0</v>
      </c>
      <c r="AY12" s="367">
        <f>1-AV12</f>
        <v>0</v>
      </c>
    </row>
    <row r="13" spans="2:51" ht="27.9" customHeight="1" thickTop="1" x14ac:dyDescent="0.2">
      <c r="B13" s="1503" t="s">
        <v>462</v>
      </c>
      <c r="C13" s="1649" t="s">
        <v>184</v>
      </c>
      <c r="D13" s="1166">
        <f>表1!M14</f>
        <v>49</v>
      </c>
      <c r="E13" s="549">
        <f>表1!O14</f>
        <v>10</v>
      </c>
      <c r="F13" s="1247">
        <f>SUM(G13:R13)</f>
        <v>5</v>
      </c>
      <c r="G13" s="1248">
        <f>T13+AG13</f>
        <v>3</v>
      </c>
      <c r="H13" s="1248">
        <f t="shared" ref="H13:P13" si="7">U13+AH13</f>
        <v>2</v>
      </c>
      <c r="I13" s="1248">
        <f t="shared" si="7"/>
        <v>0</v>
      </c>
      <c r="J13" s="1248">
        <f t="shared" si="7"/>
        <v>0</v>
      </c>
      <c r="K13" s="1248">
        <f t="shared" si="7"/>
        <v>0</v>
      </c>
      <c r="L13" s="1248">
        <f t="shared" si="7"/>
        <v>0</v>
      </c>
      <c r="M13" s="1248">
        <f t="shared" si="7"/>
        <v>0</v>
      </c>
      <c r="N13" s="1248">
        <f t="shared" si="7"/>
        <v>0</v>
      </c>
      <c r="O13" s="1248">
        <f t="shared" si="7"/>
        <v>0</v>
      </c>
      <c r="P13" s="1248">
        <f t="shared" si="7"/>
        <v>0</v>
      </c>
      <c r="Q13" s="1248">
        <f>AD13+AQ13</f>
        <v>0</v>
      </c>
      <c r="R13" s="1249">
        <f>AE13+AR13</f>
        <v>0</v>
      </c>
      <c r="S13" s="1247">
        <f>SUM(T13:AE13)</f>
        <v>5</v>
      </c>
      <c r="T13" s="1248">
        <v>3</v>
      </c>
      <c r="U13" s="1248">
        <v>2</v>
      </c>
      <c r="V13" s="1248">
        <v>0</v>
      </c>
      <c r="W13" s="1248">
        <v>0</v>
      </c>
      <c r="X13" s="1248">
        <v>0</v>
      </c>
      <c r="Y13" s="1248">
        <v>0</v>
      </c>
      <c r="Z13" s="1248">
        <v>0</v>
      </c>
      <c r="AA13" s="1248">
        <v>0</v>
      </c>
      <c r="AB13" s="1248">
        <v>0</v>
      </c>
      <c r="AC13" s="1248">
        <v>0</v>
      </c>
      <c r="AD13" s="1248">
        <v>0</v>
      </c>
      <c r="AE13" s="1248">
        <v>0</v>
      </c>
      <c r="AF13" s="1247">
        <f>SUM(AG13:AR13)</f>
        <v>0</v>
      </c>
      <c r="AG13" s="1248">
        <v>0</v>
      </c>
      <c r="AH13" s="1248">
        <v>0</v>
      </c>
      <c r="AI13" s="1248">
        <v>0</v>
      </c>
      <c r="AJ13" s="1248">
        <v>0</v>
      </c>
      <c r="AK13" s="1248">
        <v>0</v>
      </c>
      <c r="AL13" s="1248">
        <v>0</v>
      </c>
      <c r="AM13" s="1248">
        <v>0</v>
      </c>
      <c r="AN13" s="1248">
        <v>0</v>
      </c>
      <c r="AO13" s="1248">
        <v>0</v>
      </c>
      <c r="AP13" s="1248">
        <v>0</v>
      </c>
      <c r="AQ13" s="1250">
        <v>0</v>
      </c>
      <c r="AR13" s="1249">
        <v>0</v>
      </c>
      <c r="AT13" s="1">
        <f t="shared" si="4"/>
        <v>5</v>
      </c>
      <c r="AU13" s="1">
        <f t="shared" si="5"/>
        <v>5</v>
      </c>
      <c r="AV13" s="1">
        <f t="shared" ref="AV13:AV39" si="8">SUM(AG13:AR13)</f>
        <v>0</v>
      </c>
      <c r="AW13" s="367">
        <f t="shared" ref="AW13" si="9">AT13-F13</f>
        <v>0</v>
      </c>
      <c r="AX13" s="367">
        <f t="shared" ref="AX13" si="10">AU13-S13</f>
        <v>0</v>
      </c>
      <c r="AY13" s="367">
        <f t="shared" ref="AY13" si="11">AV13-AF13</f>
        <v>0</v>
      </c>
    </row>
    <row r="14" spans="2:51" ht="27.9" customHeight="1" x14ac:dyDescent="0.2">
      <c r="B14" s="1504"/>
      <c r="C14" s="1551"/>
      <c r="D14" s="1168"/>
      <c r="E14" s="326"/>
      <c r="F14" s="1251"/>
      <c r="G14" s="727">
        <f>IFERROR(G13/$F13,"-")</f>
        <v>0.6</v>
      </c>
      <c r="H14" s="727">
        <f t="shared" ref="H14:R14" si="12">IFERROR(H13/$F13,"-")</f>
        <v>0.4</v>
      </c>
      <c r="I14" s="727">
        <f t="shared" si="12"/>
        <v>0</v>
      </c>
      <c r="J14" s="727">
        <f t="shared" si="12"/>
        <v>0</v>
      </c>
      <c r="K14" s="727">
        <f t="shared" si="12"/>
        <v>0</v>
      </c>
      <c r="L14" s="727">
        <f t="shared" si="12"/>
        <v>0</v>
      </c>
      <c r="M14" s="727">
        <f t="shared" si="12"/>
        <v>0</v>
      </c>
      <c r="N14" s="727">
        <f t="shared" si="12"/>
        <v>0</v>
      </c>
      <c r="O14" s="727">
        <f t="shared" si="12"/>
        <v>0</v>
      </c>
      <c r="P14" s="727">
        <f t="shared" si="12"/>
        <v>0</v>
      </c>
      <c r="Q14" s="1252">
        <f t="shared" si="12"/>
        <v>0</v>
      </c>
      <c r="R14" s="1252">
        <f t="shared" si="12"/>
        <v>0</v>
      </c>
      <c r="S14" s="1253"/>
      <c r="T14" s="1254">
        <f>IFERROR(T13/$S13,"-")</f>
        <v>0.6</v>
      </c>
      <c r="U14" s="1255">
        <f t="shared" ref="U14:AE14" si="13">IFERROR(U13/$S13,"-")</f>
        <v>0.4</v>
      </c>
      <c r="V14" s="1255">
        <f t="shared" si="13"/>
        <v>0</v>
      </c>
      <c r="W14" s="1255">
        <f t="shared" si="13"/>
        <v>0</v>
      </c>
      <c r="X14" s="1255">
        <f t="shared" si="13"/>
        <v>0</v>
      </c>
      <c r="Y14" s="1255">
        <f t="shared" si="13"/>
        <v>0</v>
      </c>
      <c r="Z14" s="1255">
        <f t="shared" si="13"/>
        <v>0</v>
      </c>
      <c r="AA14" s="1255">
        <f t="shared" si="13"/>
        <v>0</v>
      </c>
      <c r="AB14" s="1255">
        <f t="shared" si="13"/>
        <v>0</v>
      </c>
      <c r="AC14" s="1255">
        <f t="shared" si="13"/>
        <v>0</v>
      </c>
      <c r="AD14" s="1255">
        <f t="shared" si="13"/>
        <v>0</v>
      </c>
      <c r="AE14" s="1255">
        <f t="shared" si="13"/>
        <v>0</v>
      </c>
      <c r="AF14" s="1251"/>
      <c r="AG14" s="727" t="str">
        <f>IFERROR(AG13/$AF13,"-")</f>
        <v>-</v>
      </c>
      <c r="AH14" s="727" t="str">
        <f t="shared" ref="AH14" si="14">IFERROR(AH13/$AF13,"-")</f>
        <v>-</v>
      </c>
      <c r="AI14" s="727" t="str">
        <f t="shared" ref="AI14" si="15">IFERROR(AI13/$AF13,"-")</f>
        <v>-</v>
      </c>
      <c r="AJ14" s="727" t="str">
        <f t="shared" ref="AJ14" si="16">IFERROR(AJ13/$AF13,"-")</f>
        <v>-</v>
      </c>
      <c r="AK14" s="727" t="str">
        <f t="shared" ref="AK14" si="17">IFERROR(AK13/$AF13,"-")</f>
        <v>-</v>
      </c>
      <c r="AL14" s="727" t="str">
        <f t="shared" ref="AL14" si="18">IFERROR(AL13/$AF13,"-")</f>
        <v>-</v>
      </c>
      <c r="AM14" s="727" t="str">
        <f t="shared" ref="AM14" si="19">IFERROR(AM13/$AF13,"-")</f>
        <v>-</v>
      </c>
      <c r="AN14" s="727" t="str">
        <f t="shared" ref="AN14" si="20">IFERROR(AN13/$AF13,"-")</f>
        <v>-</v>
      </c>
      <c r="AO14" s="727" t="str">
        <f t="shared" ref="AO14" si="21">IFERROR(AO13/$AF13,"-")</f>
        <v>-</v>
      </c>
      <c r="AP14" s="727" t="str">
        <f t="shared" ref="AP14" si="22">IFERROR(AP13/$AF13,"-")</f>
        <v>-</v>
      </c>
      <c r="AQ14" s="727" t="str">
        <f t="shared" ref="AQ14" si="23">IFERROR(AQ13/$AF13,"-")</f>
        <v>-</v>
      </c>
      <c r="AR14" s="729" t="str">
        <f t="shared" ref="AR14" si="24">IFERROR(AR13/$AF13,"-")</f>
        <v>-</v>
      </c>
      <c r="AT14" s="45">
        <f t="shared" si="4"/>
        <v>1</v>
      </c>
      <c r="AU14" s="45">
        <f>SUM(T14:AE14)</f>
        <v>1</v>
      </c>
      <c r="AV14" s="45">
        <f>SUM(AG14:AR14)</f>
        <v>0</v>
      </c>
      <c r="AW14" s="367">
        <f>1-AT14</f>
        <v>0</v>
      </c>
      <c r="AX14" s="367">
        <f t="shared" ref="AX14" si="25">1-AU14</f>
        <v>0</v>
      </c>
      <c r="AY14" s="367">
        <f>1-AV14</f>
        <v>1</v>
      </c>
    </row>
    <row r="15" spans="2:51" ht="27.9" customHeight="1" x14ac:dyDescent="0.2">
      <c r="B15" s="1504"/>
      <c r="C15" s="1591" t="s">
        <v>185</v>
      </c>
      <c r="D15" s="1167">
        <f>表1!M17</f>
        <v>82</v>
      </c>
      <c r="E15" s="559">
        <f>表1!O17</f>
        <v>45</v>
      </c>
      <c r="F15" s="1238">
        <f>SUM(G15:R15)</f>
        <v>145</v>
      </c>
      <c r="G15" s="1239">
        <f>T15+AG15</f>
        <v>11</v>
      </c>
      <c r="H15" s="1239">
        <f t="shared" ref="H15" si="26">U15+AH15</f>
        <v>28</v>
      </c>
      <c r="I15" s="1239">
        <f t="shared" ref="I15" si="27">V15+AI15</f>
        <v>21</v>
      </c>
      <c r="J15" s="1239">
        <f t="shared" ref="J15" si="28">W15+AJ15</f>
        <v>41</v>
      </c>
      <c r="K15" s="1239">
        <f t="shared" ref="K15" si="29">X15+AK15</f>
        <v>14</v>
      </c>
      <c r="L15" s="1239">
        <f t="shared" ref="L15" si="30">Y15+AL15</f>
        <v>4</v>
      </c>
      <c r="M15" s="1239">
        <f t="shared" ref="M15" si="31">Z15+AM15</f>
        <v>4</v>
      </c>
      <c r="N15" s="1239">
        <f t="shared" ref="N15" si="32">AA15+AN15</f>
        <v>4</v>
      </c>
      <c r="O15" s="1239">
        <f t="shared" ref="O15" si="33">AB15+AO15</f>
        <v>6</v>
      </c>
      <c r="P15" s="1239">
        <f t="shared" ref="P15" si="34">AC15+AP15</f>
        <v>12</v>
      </c>
      <c r="Q15" s="1239">
        <f>AD15+AQ15</f>
        <v>0</v>
      </c>
      <c r="R15" s="1240">
        <f>AE15+AR15</f>
        <v>0</v>
      </c>
      <c r="S15" s="1238">
        <f>SUM(T15:AE15)</f>
        <v>115</v>
      </c>
      <c r="T15" s="1239">
        <v>11</v>
      </c>
      <c r="U15" s="1239">
        <v>28</v>
      </c>
      <c r="V15" s="1239">
        <v>21</v>
      </c>
      <c r="W15" s="1239">
        <v>39</v>
      </c>
      <c r="X15" s="1239">
        <v>12</v>
      </c>
      <c r="Y15" s="1239">
        <v>1</v>
      </c>
      <c r="Z15" s="1239">
        <v>1</v>
      </c>
      <c r="AA15" s="1239">
        <v>2</v>
      </c>
      <c r="AB15" s="1239">
        <v>0</v>
      </c>
      <c r="AC15" s="1239">
        <v>0</v>
      </c>
      <c r="AD15" s="1239">
        <v>0</v>
      </c>
      <c r="AE15" s="1239">
        <v>0</v>
      </c>
      <c r="AF15" s="1238">
        <f>SUM(AG15:AR15)</f>
        <v>30</v>
      </c>
      <c r="AG15" s="1239">
        <v>0</v>
      </c>
      <c r="AH15" s="1239">
        <v>0</v>
      </c>
      <c r="AI15" s="1239">
        <v>0</v>
      </c>
      <c r="AJ15" s="1239">
        <v>2</v>
      </c>
      <c r="AK15" s="1239">
        <v>2</v>
      </c>
      <c r="AL15" s="1239">
        <v>3</v>
      </c>
      <c r="AM15" s="1239">
        <v>3</v>
      </c>
      <c r="AN15" s="1239">
        <v>2</v>
      </c>
      <c r="AO15" s="1239">
        <v>6</v>
      </c>
      <c r="AP15" s="1239">
        <v>12</v>
      </c>
      <c r="AQ15" s="1240">
        <v>0</v>
      </c>
      <c r="AR15" s="1241"/>
      <c r="AT15" s="1">
        <f t="shared" si="4"/>
        <v>145</v>
      </c>
      <c r="AU15" s="1">
        <f t="shared" si="5"/>
        <v>115</v>
      </c>
      <c r="AV15" s="1">
        <f t="shared" si="8"/>
        <v>30</v>
      </c>
      <c r="AW15" s="367">
        <f t="shared" ref="AW15" si="35">AT15-F15</f>
        <v>0</v>
      </c>
      <c r="AX15" s="367">
        <f t="shared" ref="AX15" si="36">AU15-S15</f>
        <v>0</v>
      </c>
      <c r="AY15" s="367">
        <f t="shared" ref="AY15" si="37">AV15-AF15</f>
        <v>0</v>
      </c>
    </row>
    <row r="16" spans="2:51" ht="27.9" customHeight="1" x14ac:dyDescent="0.2">
      <c r="B16" s="1504"/>
      <c r="C16" s="1551"/>
      <c r="D16" s="1168"/>
      <c r="E16" s="326"/>
      <c r="F16" s="1256"/>
      <c r="G16" s="727">
        <f t="shared" ref="G16:R16" si="38">G15/$F$15</f>
        <v>7.586206896551724E-2</v>
      </c>
      <c r="H16" s="727">
        <f t="shared" si="38"/>
        <v>0.19310344827586207</v>
      </c>
      <c r="I16" s="727">
        <f t="shared" si="38"/>
        <v>0.14482758620689656</v>
      </c>
      <c r="J16" s="727">
        <f t="shared" si="38"/>
        <v>0.28275862068965518</v>
      </c>
      <c r="K16" s="727">
        <f t="shared" si="38"/>
        <v>9.6551724137931033E-2</v>
      </c>
      <c r="L16" s="727">
        <f t="shared" si="38"/>
        <v>2.7586206896551724E-2</v>
      </c>
      <c r="M16" s="727">
        <f t="shared" si="38"/>
        <v>2.7586206896551724E-2</v>
      </c>
      <c r="N16" s="727">
        <f t="shared" si="38"/>
        <v>2.7586206896551724E-2</v>
      </c>
      <c r="O16" s="727">
        <f t="shared" si="38"/>
        <v>4.1379310344827586E-2</v>
      </c>
      <c r="P16" s="727">
        <f t="shared" si="38"/>
        <v>8.2758620689655171E-2</v>
      </c>
      <c r="Q16" s="1252">
        <f t="shared" si="38"/>
        <v>0</v>
      </c>
      <c r="R16" s="1252">
        <f t="shared" si="38"/>
        <v>0</v>
      </c>
      <c r="S16" s="1253"/>
      <c r="T16" s="731">
        <f>IFERROR(T15/$S15,"-")</f>
        <v>9.5652173913043481E-2</v>
      </c>
      <c r="U16" s="1257">
        <f t="shared" ref="U16" si="39">IFERROR(U15/$S15,"-")</f>
        <v>0.24347826086956523</v>
      </c>
      <c r="V16" s="731">
        <f t="shared" ref="V16" si="40">IFERROR(V15/$S15,"-")</f>
        <v>0.18260869565217391</v>
      </c>
      <c r="W16" s="731">
        <f t="shared" ref="W16" si="41">IFERROR(W15/$S15,"-")</f>
        <v>0.33913043478260868</v>
      </c>
      <c r="X16" s="731">
        <f t="shared" ref="X16" si="42">IFERROR(X15/$S15,"-")</f>
        <v>0.10434782608695652</v>
      </c>
      <c r="Y16" s="731">
        <f t="shared" ref="Y16" si="43">IFERROR(Y15/$S15,"-")</f>
        <v>8.6956521739130436E-3</v>
      </c>
      <c r="Z16" s="1257">
        <f t="shared" ref="Z16" si="44">IFERROR(Z15/$S15,"-")</f>
        <v>8.6956521739130436E-3</v>
      </c>
      <c r="AA16" s="1257">
        <f t="shared" ref="AA16" si="45">IFERROR(AA15/$S15,"-")</f>
        <v>1.7391304347826087E-2</v>
      </c>
      <c r="AB16" s="1257">
        <f t="shared" ref="AB16" si="46">IFERROR(AB15/$S15,"-")</f>
        <v>0</v>
      </c>
      <c r="AC16" s="1257">
        <f t="shared" ref="AC16" si="47">IFERROR(AC15/$S15,"-")</f>
        <v>0</v>
      </c>
      <c r="AD16" s="1257">
        <f t="shared" ref="AD16" si="48">IFERROR(AD15/$S15,"-")</f>
        <v>0</v>
      </c>
      <c r="AE16" s="1257">
        <f t="shared" ref="AE16" si="49">IFERROR(AE15/$S15,"-")</f>
        <v>0</v>
      </c>
      <c r="AF16" s="1256"/>
      <c r="AG16" s="727">
        <f>IFERROR(AG15/$AF15,"-")</f>
        <v>0</v>
      </c>
      <c r="AH16" s="727">
        <f t="shared" ref="AH16" si="50">IFERROR(AH15/$AF15,"-")</f>
        <v>0</v>
      </c>
      <c r="AI16" s="727">
        <f t="shared" ref="AI16" si="51">IFERROR(AI15/$AF15,"-")</f>
        <v>0</v>
      </c>
      <c r="AJ16" s="727">
        <f t="shared" ref="AJ16" si="52">IFERROR(AJ15/$AF15,"-")</f>
        <v>6.6666666666666666E-2</v>
      </c>
      <c r="AK16" s="727">
        <f t="shared" ref="AK16" si="53">IFERROR(AK15/$AF15,"-")</f>
        <v>6.6666666666666666E-2</v>
      </c>
      <c r="AL16" s="727">
        <f t="shared" ref="AL16" si="54">IFERROR(AL15/$AF15,"-")</f>
        <v>0.1</v>
      </c>
      <c r="AM16" s="727">
        <f t="shared" ref="AM16" si="55">IFERROR(AM15/$AF15,"-")</f>
        <v>0.1</v>
      </c>
      <c r="AN16" s="727">
        <f t="shared" ref="AN16" si="56">IFERROR(AN15/$AF15,"-")</f>
        <v>6.6666666666666666E-2</v>
      </c>
      <c r="AO16" s="727">
        <f t="shared" ref="AO16" si="57">IFERROR(AO15/$AF15,"-")</f>
        <v>0.2</v>
      </c>
      <c r="AP16" s="727">
        <f t="shared" ref="AP16" si="58">IFERROR(AP15/$AF15,"-")</f>
        <v>0.4</v>
      </c>
      <c r="AQ16" s="727">
        <f t="shared" ref="AQ16" si="59">IFERROR(AQ15/$AF15,"-")</f>
        <v>0</v>
      </c>
      <c r="AR16" s="729">
        <f t="shared" ref="AR16" si="60">IFERROR(AR15/$AF15,"-")</f>
        <v>0</v>
      </c>
      <c r="AT16" s="45">
        <f t="shared" si="4"/>
        <v>1.0000000000000002</v>
      </c>
      <c r="AU16" s="45">
        <f t="shared" si="5"/>
        <v>1</v>
      </c>
      <c r="AV16" s="45">
        <f t="shared" si="8"/>
        <v>1</v>
      </c>
      <c r="AW16" s="367">
        <f t="shared" ref="AW16:AX16" si="61">1-AT16</f>
        <v>0</v>
      </c>
      <c r="AX16" s="367">
        <f t="shared" si="61"/>
        <v>0</v>
      </c>
      <c r="AY16" s="367">
        <f>1-AV16</f>
        <v>0</v>
      </c>
    </row>
    <row r="17" spans="2:51" ht="27.9" customHeight="1" x14ac:dyDescent="0.2">
      <c r="B17" s="1504"/>
      <c r="C17" s="1591" t="s">
        <v>463</v>
      </c>
      <c r="D17" s="1167">
        <f>表1!M20</f>
        <v>25</v>
      </c>
      <c r="E17" s="559">
        <f>表1!O20</f>
        <v>10</v>
      </c>
      <c r="F17" s="1258">
        <f>SUM(G17:R17)</f>
        <v>48</v>
      </c>
      <c r="G17" s="1239">
        <f>T17+AG17</f>
        <v>13</v>
      </c>
      <c r="H17" s="1239">
        <f>U17+AH17</f>
        <v>29</v>
      </c>
      <c r="I17" s="1239">
        <f t="shared" ref="I17" si="62">V17+AI17</f>
        <v>2</v>
      </c>
      <c r="J17" s="1239">
        <f t="shared" ref="J17" si="63">W17+AJ17</f>
        <v>2</v>
      </c>
      <c r="K17" s="1239">
        <f t="shared" ref="K17" si="64">X17+AK17</f>
        <v>1</v>
      </c>
      <c r="L17" s="1239">
        <f t="shared" ref="L17" si="65">Y17+AL17</f>
        <v>0</v>
      </c>
      <c r="M17" s="1239">
        <f t="shared" ref="M17" si="66">Z17+AM17</f>
        <v>0</v>
      </c>
      <c r="N17" s="1239">
        <f t="shared" ref="N17" si="67">AA17+AN17</f>
        <v>0</v>
      </c>
      <c r="O17" s="1239">
        <f t="shared" ref="O17" si="68">AB17+AO17</f>
        <v>1</v>
      </c>
      <c r="P17" s="1239">
        <f t="shared" ref="P17" si="69">AC17+AP17</f>
        <v>0</v>
      </c>
      <c r="Q17" s="1239">
        <f>AD17+AQ17</f>
        <v>0</v>
      </c>
      <c r="R17" s="1240">
        <f>AE17+AR17</f>
        <v>0</v>
      </c>
      <c r="S17" s="1238">
        <f>SUM(T17:AE17)</f>
        <v>48</v>
      </c>
      <c r="T17" s="1239">
        <v>13</v>
      </c>
      <c r="U17" s="1239">
        <v>29</v>
      </c>
      <c r="V17" s="1239">
        <v>2</v>
      </c>
      <c r="W17" s="1239">
        <v>2</v>
      </c>
      <c r="X17" s="1239">
        <v>1</v>
      </c>
      <c r="Y17" s="1239">
        <v>0</v>
      </c>
      <c r="Z17" s="1239">
        <v>0</v>
      </c>
      <c r="AA17" s="1239">
        <v>0</v>
      </c>
      <c r="AB17" s="1239">
        <v>1</v>
      </c>
      <c r="AC17" s="1239">
        <v>0</v>
      </c>
      <c r="AD17" s="1239">
        <v>0</v>
      </c>
      <c r="AE17" s="1239">
        <v>0</v>
      </c>
      <c r="AF17" s="1238">
        <f>SUM(AG17:AR17)</f>
        <v>0</v>
      </c>
      <c r="AG17" s="1239">
        <v>0</v>
      </c>
      <c r="AH17" s="1239">
        <v>0</v>
      </c>
      <c r="AI17" s="1239">
        <v>0</v>
      </c>
      <c r="AJ17" s="1239">
        <v>0</v>
      </c>
      <c r="AK17" s="1239">
        <v>0</v>
      </c>
      <c r="AL17" s="1239">
        <v>0</v>
      </c>
      <c r="AM17" s="1239">
        <v>0</v>
      </c>
      <c r="AN17" s="1239">
        <v>0</v>
      </c>
      <c r="AO17" s="1239">
        <v>0</v>
      </c>
      <c r="AP17" s="1239">
        <v>0</v>
      </c>
      <c r="AQ17" s="1239">
        <v>0</v>
      </c>
      <c r="AR17" s="1241">
        <v>0</v>
      </c>
      <c r="AT17" s="1">
        <f t="shared" si="4"/>
        <v>48</v>
      </c>
      <c r="AU17" s="1">
        <f t="shared" si="5"/>
        <v>48</v>
      </c>
      <c r="AV17" s="1">
        <f t="shared" si="8"/>
        <v>0</v>
      </c>
      <c r="AW17" s="367">
        <f t="shared" ref="AW17" si="70">AT17-F17</f>
        <v>0</v>
      </c>
      <c r="AX17" s="367">
        <f t="shared" ref="AX17" si="71">AU17-S17</f>
        <v>0</v>
      </c>
      <c r="AY17" s="367">
        <f t="shared" ref="AY17" si="72">AV17-AF17</f>
        <v>0</v>
      </c>
    </row>
    <row r="18" spans="2:51" ht="27.9" customHeight="1" x14ac:dyDescent="0.2">
      <c r="B18" s="1504"/>
      <c r="C18" s="1551"/>
      <c r="D18" s="1168"/>
      <c r="E18" s="326"/>
      <c r="F18" s="1253"/>
      <c r="G18" s="727">
        <f t="shared" ref="G18:R18" si="73">G17/$F$17</f>
        <v>0.27083333333333331</v>
      </c>
      <c r="H18" s="727">
        <f t="shared" si="73"/>
        <v>0.60416666666666663</v>
      </c>
      <c r="I18" s="727">
        <f t="shared" si="73"/>
        <v>4.1666666666666664E-2</v>
      </c>
      <c r="J18" s="727">
        <f t="shared" si="73"/>
        <v>4.1666666666666664E-2</v>
      </c>
      <c r="K18" s="727">
        <f t="shared" si="73"/>
        <v>2.0833333333333332E-2</v>
      </c>
      <c r="L18" s="727">
        <f t="shared" si="73"/>
        <v>0</v>
      </c>
      <c r="M18" s="727">
        <f t="shared" si="73"/>
        <v>0</v>
      </c>
      <c r="N18" s="727">
        <f t="shared" si="73"/>
        <v>0</v>
      </c>
      <c r="O18" s="727">
        <f t="shared" si="73"/>
        <v>2.0833333333333332E-2</v>
      </c>
      <c r="P18" s="727">
        <f t="shared" si="73"/>
        <v>0</v>
      </c>
      <c r="Q18" s="1252">
        <f t="shared" si="73"/>
        <v>0</v>
      </c>
      <c r="R18" s="1252">
        <f t="shared" si="73"/>
        <v>0</v>
      </c>
      <c r="S18" s="1256"/>
      <c r="T18" s="731">
        <f>IFERROR(T17/$S17,"-")</f>
        <v>0.27083333333333331</v>
      </c>
      <c r="U18" s="1257">
        <f t="shared" ref="U18" si="74">IFERROR(U17/$S17,"-")</f>
        <v>0.60416666666666663</v>
      </c>
      <c r="V18" s="731">
        <f t="shared" ref="V18" si="75">IFERROR(V17/$S17,"-")</f>
        <v>4.1666666666666664E-2</v>
      </c>
      <c r="W18" s="731">
        <f t="shared" ref="W18" si="76">IFERROR(W17/$S17,"-")</f>
        <v>4.1666666666666664E-2</v>
      </c>
      <c r="X18" s="731">
        <f t="shared" ref="X18" si="77">IFERROR(X17/$S17,"-")</f>
        <v>2.0833333333333332E-2</v>
      </c>
      <c r="Y18" s="731">
        <f t="shared" ref="Y18" si="78">IFERROR(Y17/$S17,"-")</f>
        <v>0</v>
      </c>
      <c r="Z18" s="1257">
        <f t="shared" ref="Z18" si="79">IFERROR(Z17/$S17,"-")</f>
        <v>0</v>
      </c>
      <c r="AA18" s="1257">
        <f t="shared" ref="AA18" si="80">IFERROR(AA17/$S17,"-")</f>
        <v>0</v>
      </c>
      <c r="AB18" s="1257">
        <f t="shared" ref="AB18" si="81">IFERROR(AB17/$S17,"-")</f>
        <v>2.0833333333333332E-2</v>
      </c>
      <c r="AC18" s="1257">
        <f t="shared" ref="AC18" si="82">IFERROR(AC17/$S17,"-")</f>
        <v>0</v>
      </c>
      <c r="AD18" s="1257">
        <f t="shared" ref="AD18" si="83">IFERROR(AD17/$S17,"-")</f>
        <v>0</v>
      </c>
      <c r="AE18" s="1257">
        <f t="shared" ref="AE18" si="84">IFERROR(AE17/$S17,"-")</f>
        <v>0</v>
      </c>
      <c r="AF18" s="1251"/>
      <c r="AG18" s="727" t="str">
        <f>IFERROR(AG17/$AF17,"-")</f>
        <v>-</v>
      </c>
      <c r="AH18" s="727" t="str">
        <f t="shared" ref="AH18" si="85">IFERROR(AH17/$AF17,"-")</f>
        <v>-</v>
      </c>
      <c r="AI18" s="727" t="str">
        <f t="shared" ref="AI18" si="86">IFERROR(AI17/$AF17,"-")</f>
        <v>-</v>
      </c>
      <c r="AJ18" s="727" t="str">
        <f t="shared" ref="AJ18" si="87">IFERROR(AJ17/$AF17,"-")</f>
        <v>-</v>
      </c>
      <c r="AK18" s="727" t="str">
        <f t="shared" ref="AK18" si="88">IFERROR(AK17/$AF17,"-")</f>
        <v>-</v>
      </c>
      <c r="AL18" s="727" t="str">
        <f t="shared" ref="AL18" si="89">IFERROR(AL17/$AF17,"-")</f>
        <v>-</v>
      </c>
      <c r="AM18" s="727" t="str">
        <f t="shared" ref="AM18" si="90">IFERROR(AM17/$AF17,"-")</f>
        <v>-</v>
      </c>
      <c r="AN18" s="727" t="str">
        <f t="shared" ref="AN18" si="91">IFERROR(AN17/$AF17,"-")</f>
        <v>-</v>
      </c>
      <c r="AO18" s="727" t="str">
        <f t="shared" ref="AO18" si="92">IFERROR(AO17/$AF17,"-")</f>
        <v>-</v>
      </c>
      <c r="AP18" s="727" t="str">
        <f t="shared" ref="AP18" si="93">IFERROR(AP17/$AF17,"-")</f>
        <v>-</v>
      </c>
      <c r="AQ18" s="727" t="str">
        <f t="shared" ref="AQ18" si="94">IFERROR(AQ17/$AF17,"-")</f>
        <v>-</v>
      </c>
      <c r="AR18" s="729" t="str">
        <f t="shared" ref="AR18" si="95">IFERROR(AR17/$AF17,"-")</f>
        <v>-</v>
      </c>
      <c r="AT18" s="45">
        <f t="shared" si="4"/>
        <v>1</v>
      </c>
      <c r="AU18" s="45">
        <f t="shared" si="5"/>
        <v>1</v>
      </c>
      <c r="AV18" s="45">
        <f t="shared" si="8"/>
        <v>0</v>
      </c>
      <c r="AW18" s="367">
        <f t="shared" ref="AW18:AY18" si="96">1-AT18</f>
        <v>0</v>
      </c>
      <c r="AX18" s="367">
        <f t="shared" si="96"/>
        <v>0</v>
      </c>
      <c r="AY18" s="367">
        <f t="shared" si="96"/>
        <v>1</v>
      </c>
    </row>
    <row r="19" spans="2:51" ht="27.9" customHeight="1" x14ac:dyDescent="0.2">
      <c r="B19" s="1504"/>
      <c r="C19" s="1591" t="s">
        <v>340</v>
      </c>
      <c r="D19" s="1167">
        <f>表1!M23</f>
        <v>71</v>
      </c>
      <c r="E19" s="559">
        <f>表1!O23</f>
        <v>33</v>
      </c>
      <c r="F19" s="1238">
        <f>SUM(G19:R19)</f>
        <v>10</v>
      </c>
      <c r="G19" s="1239">
        <f>T19+AG19</f>
        <v>3</v>
      </c>
      <c r="H19" s="1239">
        <f t="shared" ref="H19" si="97">U19+AH19</f>
        <v>4</v>
      </c>
      <c r="I19" s="1239">
        <f t="shared" ref="I19" si="98">V19+AI19</f>
        <v>2</v>
      </c>
      <c r="J19" s="1239">
        <f t="shared" ref="J19" si="99">W19+AJ19</f>
        <v>0</v>
      </c>
      <c r="K19" s="1239">
        <f t="shared" ref="K19" si="100">X19+AK19</f>
        <v>0</v>
      </c>
      <c r="L19" s="1239">
        <f t="shared" ref="L19" si="101">Y19+AL19</f>
        <v>0</v>
      </c>
      <c r="M19" s="1239">
        <f t="shared" ref="M19" si="102">Z19+AM19</f>
        <v>0</v>
      </c>
      <c r="N19" s="1239">
        <f t="shared" ref="N19" si="103">AA19+AN19</f>
        <v>1</v>
      </c>
      <c r="O19" s="1239">
        <f t="shared" ref="O19" si="104">AB19+AO19</f>
        <v>0</v>
      </c>
      <c r="P19" s="1239">
        <f t="shared" ref="P19" si="105">AC19+AP19</f>
        <v>0</v>
      </c>
      <c r="Q19" s="1239">
        <f>AD19+AQ19</f>
        <v>0</v>
      </c>
      <c r="R19" s="1240">
        <f>AE19+AR19</f>
        <v>0</v>
      </c>
      <c r="S19" s="1238">
        <f>SUM(T19:AE19)</f>
        <v>10</v>
      </c>
      <c r="T19" s="1239">
        <v>3</v>
      </c>
      <c r="U19" s="1239">
        <v>4</v>
      </c>
      <c r="V19" s="1239">
        <v>2</v>
      </c>
      <c r="W19" s="1239">
        <v>0</v>
      </c>
      <c r="X19" s="1239">
        <v>0</v>
      </c>
      <c r="Y19" s="1239">
        <v>0</v>
      </c>
      <c r="Z19" s="1239">
        <v>0</v>
      </c>
      <c r="AA19" s="1239">
        <v>1</v>
      </c>
      <c r="AB19" s="1239">
        <v>0</v>
      </c>
      <c r="AC19" s="1239">
        <v>0</v>
      </c>
      <c r="AD19" s="1239">
        <v>0</v>
      </c>
      <c r="AE19" s="1239">
        <v>0</v>
      </c>
      <c r="AF19" s="1238">
        <f>SUM(AG19:AR19)</f>
        <v>0</v>
      </c>
      <c r="AG19" s="1239">
        <v>0</v>
      </c>
      <c r="AH19" s="1239">
        <v>0</v>
      </c>
      <c r="AI19" s="1239">
        <v>0</v>
      </c>
      <c r="AJ19" s="1239">
        <v>0</v>
      </c>
      <c r="AK19" s="1239">
        <v>0</v>
      </c>
      <c r="AL19" s="1239">
        <v>0</v>
      </c>
      <c r="AM19" s="1239">
        <v>0</v>
      </c>
      <c r="AN19" s="1239">
        <v>0</v>
      </c>
      <c r="AO19" s="1239">
        <v>0</v>
      </c>
      <c r="AP19" s="1239">
        <v>0</v>
      </c>
      <c r="AQ19" s="1240">
        <v>0</v>
      </c>
      <c r="AR19" s="1241">
        <v>0</v>
      </c>
      <c r="AT19" s="1">
        <f t="shared" si="4"/>
        <v>10</v>
      </c>
      <c r="AU19" s="1">
        <f t="shared" si="5"/>
        <v>10</v>
      </c>
      <c r="AV19" s="1">
        <f t="shared" si="8"/>
        <v>0</v>
      </c>
      <c r="AW19" s="367">
        <f t="shared" ref="AW19" si="106">AT19-F19</f>
        <v>0</v>
      </c>
      <c r="AX19" s="367">
        <f t="shared" ref="AX19" si="107">AU19-S19</f>
        <v>0</v>
      </c>
      <c r="AY19" s="367">
        <f t="shared" ref="AY19" si="108">AV19-AF19</f>
        <v>0</v>
      </c>
    </row>
    <row r="20" spans="2:51" ht="27.9" customHeight="1" x14ac:dyDescent="0.2">
      <c r="B20" s="1504"/>
      <c r="C20" s="1551"/>
      <c r="D20" s="1168"/>
      <c r="E20" s="326"/>
      <c r="F20" s="1256"/>
      <c r="G20" s="1252">
        <f t="shared" ref="G20:R20" si="109">G19/$F$19</f>
        <v>0.3</v>
      </c>
      <c r="H20" s="1252">
        <f t="shared" si="109"/>
        <v>0.4</v>
      </c>
      <c r="I20" s="1252">
        <f t="shared" si="109"/>
        <v>0.2</v>
      </c>
      <c r="J20" s="1252">
        <f t="shared" si="109"/>
        <v>0</v>
      </c>
      <c r="K20" s="1252">
        <f t="shared" si="109"/>
        <v>0</v>
      </c>
      <c r="L20" s="1252">
        <f t="shared" si="109"/>
        <v>0</v>
      </c>
      <c r="M20" s="1252">
        <f t="shared" si="109"/>
        <v>0</v>
      </c>
      <c r="N20" s="1252">
        <f t="shared" si="109"/>
        <v>0.1</v>
      </c>
      <c r="O20" s="1252">
        <f t="shared" si="109"/>
        <v>0</v>
      </c>
      <c r="P20" s="1252">
        <f t="shared" si="109"/>
        <v>0</v>
      </c>
      <c r="Q20" s="1252">
        <f t="shared" si="109"/>
        <v>0</v>
      </c>
      <c r="R20" s="1252">
        <f t="shared" si="109"/>
        <v>0</v>
      </c>
      <c r="S20" s="1259"/>
      <c r="T20" s="1254">
        <f>IFERROR(T19/$S19,"-")</f>
        <v>0.3</v>
      </c>
      <c r="U20" s="1255">
        <f t="shared" ref="U20" si="110">IFERROR(U19/$S19,"-")</f>
        <v>0.4</v>
      </c>
      <c r="V20" s="1254">
        <f t="shared" ref="V20" si="111">IFERROR(V19/$S19,"-")</f>
        <v>0.2</v>
      </c>
      <c r="W20" s="1254">
        <f t="shared" ref="W20" si="112">IFERROR(W19/$S19,"-")</f>
        <v>0</v>
      </c>
      <c r="X20" s="1254">
        <f t="shared" ref="X20" si="113">IFERROR(X19/$S19,"-")</f>
        <v>0</v>
      </c>
      <c r="Y20" s="1254">
        <f t="shared" ref="Y20" si="114">IFERROR(Y19/$S19,"-")</f>
        <v>0</v>
      </c>
      <c r="Z20" s="1254">
        <f t="shared" ref="Z20" si="115">IFERROR(Z19/$S19,"-")</f>
        <v>0</v>
      </c>
      <c r="AA20" s="1254">
        <f t="shared" ref="AA20" si="116">IFERROR(AA19/$S19,"-")</f>
        <v>0.1</v>
      </c>
      <c r="AB20" s="1254">
        <f t="shared" ref="AB20" si="117">IFERROR(AB19/$S19,"-")</f>
        <v>0</v>
      </c>
      <c r="AC20" s="1254">
        <f t="shared" ref="AC20" si="118">IFERROR(AC19/$S19,"-")</f>
        <v>0</v>
      </c>
      <c r="AD20" s="1254">
        <f t="shared" ref="AD20" si="119">IFERROR(AD19/$S19,"-")</f>
        <v>0</v>
      </c>
      <c r="AE20" s="1254">
        <f t="shared" ref="AE20" si="120">IFERROR(AE19/$S19,"-")</f>
        <v>0</v>
      </c>
      <c r="AF20" s="1259"/>
      <c r="AG20" s="727" t="str">
        <f>IFERROR(AG19/$AF19,"-")</f>
        <v>-</v>
      </c>
      <c r="AH20" s="727" t="str">
        <f t="shared" ref="AH20" si="121">IFERROR(AH19/$AF19,"-")</f>
        <v>-</v>
      </c>
      <c r="AI20" s="727" t="str">
        <f t="shared" ref="AI20" si="122">IFERROR(AI19/$AF19,"-")</f>
        <v>-</v>
      </c>
      <c r="AJ20" s="727" t="str">
        <f t="shared" ref="AJ20" si="123">IFERROR(AJ19/$AF19,"-")</f>
        <v>-</v>
      </c>
      <c r="AK20" s="727" t="str">
        <f t="shared" ref="AK20" si="124">IFERROR(AK19/$AF19,"-")</f>
        <v>-</v>
      </c>
      <c r="AL20" s="727" t="str">
        <f t="shared" ref="AL20" si="125">IFERROR(AL19/$AF19,"-")</f>
        <v>-</v>
      </c>
      <c r="AM20" s="727" t="str">
        <f t="shared" ref="AM20" si="126">IFERROR(AM19/$AF19,"-")</f>
        <v>-</v>
      </c>
      <c r="AN20" s="727" t="str">
        <f t="shared" ref="AN20" si="127">IFERROR(AN19/$AF19,"-")</f>
        <v>-</v>
      </c>
      <c r="AO20" s="727" t="str">
        <f t="shared" ref="AO20" si="128">IFERROR(AO19/$AF19,"-")</f>
        <v>-</v>
      </c>
      <c r="AP20" s="727" t="str">
        <f t="shared" ref="AP20" si="129">IFERROR(AP19/$AF19,"-")</f>
        <v>-</v>
      </c>
      <c r="AQ20" s="727" t="str">
        <f t="shared" ref="AQ20" si="130">IFERROR(AQ19/$AF19,"-")</f>
        <v>-</v>
      </c>
      <c r="AR20" s="729" t="str">
        <f t="shared" ref="AR20" si="131">IFERROR(AR19/$AF19,"-")</f>
        <v>-</v>
      </c>
      <c r="AT20" s="45">
        <f t="shared" si="4"/>
        <v>0.99999999999999989</v>
      </c>
      <c r="AU20" s="45">
        <f t="shared" si="5"/>
        <v>0.99999999999999989</v>
      </c>
      <c r="AV20" s="45">
        <f t="shared" si="8"/>
        <v>0</v>
      </c>
      <c r="AW20" s="367">
        <f t="shared" ref="AW20:AY20" si="132">1-AT20</f>
        <v>0</v>
      </c>
      <c r="AX20" s="367">
        <f>1-AU20</f>
        <v>0</v>
      </c>
      <c r="AY20" s="367">
        <f t="shared" si="132"/>
        <v>1</v>
      </c>
    </row>
    <row r="21" spans="2:51" ht="27.9" customHeight="1" x14ac:dyDescent="0.2">
      <c r="B21" s="1504"/>
      <c r="C21" s="1591" t="s">
        <v>341</v>
      </c>
      <c r="D21" s="1167">
        <f>表1!M26</f>
        <v>8</v>
      </c>
      <c r="E21" s="559">
        <f>表1!O26</f>
        <v>1</v>
      </c>
      <c r="F21" s="1258">
        <f>SUM(G21:R21)</f>
        <v>20</v>
      </c>
      <c r="G21" s="1239">
        <f>T21+AG21</f>
        <v>18</v>
      </c>
      <c r="H21" s="1239">
        <f t="shared" ref="H21" si="133">U21+AH21</f>
        <v>1</v>
      </c>
      <c r="I21" s="1239">
        <f t="shared" ref="I21" si="134">V21+AI21</f>
        <v>1</v>
      </c>
      <c r="J21" s="1239">
        <f t="shared" ref="J21" si="135">W21+AJ21</f>
        <v>0</v>
      </c>
      <c r="K21" s="1239">
        <f t="shared" ref="K21" si="136">X21+AK21</f>
        <v>0</v>
      </c>
      <c r="L21" s="1239">
        <f t="shared" ref="L21" si="137">Y21+AL21</f>
        <v>0</v>
      </c>
      <c r="M21" s="1239">
        <f t="shared" ref="M21" si="138">Z21+AM21</f>
        <v>0</v>
      </c>
      <c r="N21" s="1239">
        <f t="shared" ref="N21" si="139">AA21+AN21</f>
        <v>0</v>
      </c>
      <c r="O21" s="1239">
        <f t="shared" ref="O21" si="140">AB21+AO21</f>
        <v>0</v>
      </c>
      <c r="P21" s="1239">
        <f t="shared" ref="P21" si="141">AC21+AP21</f>
        <v>0</v>
      </c>
      <c r="Q21" s="1239">
        <f>AD21+AQ21</f>
        <v>0</v>
      </c>
      <c r="R21" s="1240">
        <f>AE21+AR21</f>
        <v>0</v>
      </c>
      <c r="S21" s="1258">
        <f>SUM(T21:AE21)</f>
        <v>20</v>
      </c>
      <c r="T21" s="1239">
        <v>18</v>
      </c>
      <c r="U21" s="1239">
        <v>1</v>
      </c>
      <c r="V21" s="1239">
        <v>1</v>
      </c>
      <c r="W21" s="1239">
        <v>0</v>
      </c>
      <c r="X21" s="1239">
        <v>0</v>
      </c>
      <c r="Y21" s="1239">
        <v>0</v>
      </c>
      <c r="Z21" s="1239">
        <v>0</v>
      </c>
      <c r="AA21" s="1239">
        <v>0</v>
      </c>
      <c r="AB21" s="1239">
        <v>0</v>
      </c>
      <c r="AC21" s="1239">
        <v>0</v>
      </c>
      <c r="AD21" s="1239">
        <v>0</v>
      </c>
      <c r="AE21" s="1239">
        <v>0</v>
      </c>
      <c r="AF21" s="1258">
        <f>SUM(AG21:AR21)</f>
        <v>0</v>
      </c>
      <c r="AG21" s="1239">
        <v>0</v>
      </c>
      <c r="AH21" s="1239">
        <v>0</v>
      </c>
      <c r="AI21" s="1239">
        <v>0</v>
      </c>
      <c r="AJ21" s="1239">
        <v>0</v>
      </c>
      <c r="AK21" s="1239">
        <v>0</v>
      </c>
      <c r="AL21" s="1239">
        <v>0</v>
      </c>
      <c r="AM21" s="1239">
        <v>0</v>
      </c>
      <c r="AN21" s="1239">
        <v>0</v>
      </c>
      <c r="AO21" s="1239">
        <v>0</v>
      </c>
      <c r="AP21" s="1239">
        <v>0</v>
      </c>
      <c r="AQ21" s="1240">
        <v>0</v>
      </c>
      <c r="AR21" s="1241">
        <v>0</v>
      </c>
      <c r="AT21" s="1">
        <f t="shared" si="4"/>
        <v>20</v>
      </c>
      <c r="AU21" s="1">
        <f t="shared" si="5"/>
        <v>20</v>
      </c>
      <c r="AV21" s="1">
        <f t="shared" si="8"/>
        <v>0</v>
      </c>
      <c r="AW21" s="367">
        <f t="shared" ref="AW21" si="142">AT21-F21</f>
        <v>0</v>
      </c>
      <c r="AX21" s="367">
        <f t="shared" ref="AX21" si="143">AU21-S21</f>
        <v>0</v>
      </c>
      <c r="AY21" s="367">
        <f t="shared" ref="AY21" si="144">AV21-AF21</f>
        <v>0</v>
      </c>
    </row>
    <row r="22" spans="2:51" ht="27.9" customHeight="1" x14ac:dyDescent="0.2">
      <c r="B22" s="1504"/>
      <c r="C22" s="1551"/>
      <c r="D22" s="1168"/>
      <c r="E22" s="326"/>
      <c r="F22" s="1251"/>
      <c r="G22" s="1252">
        <f t="shared" ref="G22:R22" si="145">G21/$F$21</f>
        <v>0.9</v>
      </c>
      <c r="H22" s="1252">
        <f t="shared" si="145"/>
        <v>0.05</v>
      </c>
      <c r="I22" s="1252">
        <f t="shared" si="145"/>
        <v>0.05</v>
      </c>
      <c r="J22" s="1252">
        <f t="shared" si="145"/>
        <v>0</v>
      </c>
      <c r="K22" s="1252">
        <f t="shared" si="145"/>
        <v>0</v>
      </c>
      <c r="L22" s="1252">
        <f t="shared" si="145"/>
        <v>0</v>
      </c>
      <c r="M22" s="1252">
        <f t="shared" si="145"/>
        <v>0</v>
      </c>
      <c r="N22" s="1252">
        <f t="shared" si="145"/>
        <v>0</v>
      </c>
      <c r="O22" s="1252">
        <f t="shared" si="145"/>
        <v>0</v>
      </c>
      <c r="P22" s="1252">
        <f t="shared" si="145"/>
        <v>0</v>
      </c>
      <c r="Q22" s="1252">
        <f t="shared" si="145"/>
        <v>0</v>
      </c>
      <c r="R22" s="1252">
        <f t="shared" si="145"/>
        <v>0</v>
      </c>
      <c r="S22" s="1260"/>
      <c r="T22" s="1254">
        <f>IFERROR(T21/$S21,"-")</f>
        <v>0.9</v>
      </c>
      <c r="U22" s="1254">
        <f t="shared" ref="U22" si="146">IFERROR(U21/$S21,"-")</f>
        <v>0.05</v>
      </c>
      <c r="V22" s="1254">
        <f t="shared" ref="V22" si="147">IFERROR(V21/$S21,"-")</f>
        <v>0.05</v>
      </c>
      <c r="W22" s="1254">
        <f t="shared" ref="W22" si="148">IFERROR(W21/$S21,"-")</f>
        <v>0</v>
      </c>
      <c r="X22" s="1254">
        <f t="shared" ref="X22" si="149">IFERROR(X21/$S21,"-")</f>
        <v>0</v>
      </c>
      <c r="Y22" s="1254">
        <f t="shared" ref="Y22" si="150">IFERROR(Y21/$S21,"-")</f>
        <v>0</v>
      </c>
      <c r="Z22" s="1254">
        <f t="shared" ref="Z22" si="151">IFERROR(Z21/$S21,"-")</f>
        <v>0</v>
      </c>
      <c r="AA22" s="1254">
        <f t="shared" ref="AA22" si="152">IFERROR(AA21/$S21,"-")</f>
        <v>0</v>
      </c>
      <c r="AB22" s="1254">
        <f t="shared" ref="AB22" si="153">IFERROR(AB21/$S21,"-")</f>
        <v>0</v>
      </c>
      <c r="AC22" s="1254">
        <f t="shared" ref="AC22" si="154">IFERROR(AC21/$S21,"-")</f>
        <v>0</v>
      </c>
      <c r="AD22" s="1254">
        <f t="shared" ref="AD22" si="155">IFERROR(AD21/$S21,"-")</f>
        <v>0</v>
      </c>
      <c r="AE22" s="1254">
        <f t="shared" ref="AE22" si="156">IFERROR(AE21/$S21,"-")</f>
        <v>0</v>
      </c>
      <c r="AF22" s="1251"/>
      <c r="AG22" s="727" t="str">
        <f>IFERROR(AG21/$AF21,"-")</f>
        <v>-</v>
      </c>
      <c r="AH22" s="727" t="str">
        <f t="shared" ref="AH22" si="157">IFERROR(AH21/$AF21,"-")</f>
        <v>-</v>
      </c>
      <c r="AI22" s="727" t="str">
        <f t="shared" ref="AI22" si="158">IFERROR(AI21/$AF21,"-")</f>
        <v>-</v>
      </c>
      <c r="AJ22" s="727" t="str">
        <f t="shared" ref="AJ22" si="159">IFERROR(AJ21/$AF21,"-")</f>
        <v>-</v>
      </c>
      <c r="AK22" s="727" t="str">
        <f t="shared" ref="AK22" si="160">IFERROR(AK21/$AF21,"-")</f>
        <v>-</v>
      </c>
      <c r="AL22" s="727" t="str">
        <f t="shared" ref="AL22" si="161">IFERROR(AL21/$AF21,"-")</f>
        <v>-</v>
      </c>
      <c r="AM22" s="727" t="str">
        <f t="shared" ref="AM22" si="162">IFERROR(AM21/$AF21,"-")</f>
        <v>-</v>
      </c>
      <c r="AN22" s="727" t="str">
        <f t="shared" ref="AN22" si="163">IFERROR(AN21/$AF21,"-")</f>
        <v>-</v>
      </c>
      <c r="AO22" s="727" t="str">
        <f t="shared" ref="AO22" si="164">IFERROR(AO21/$AF21,"-")</f>
        <v>-</v>
      </c>
      <c r="AP22" s="727" t="str">
        <f t="shared" ref="AP22" si="165">IFERROR(AP21/$AF21,"-")</f>
        <v>-</v>
      </c>
      <c r="AQ22" s="727" t="str">
        <f t="shared" ref="AQ22" si="166">IFERROR(AQ21/$AF21,"-")</f>
        <v>-</v>
      </c>
      <c r="AR22" s="729" t="str">
        <f t="shared" ref="AR22" si="167">IFERROR(AR21/$AF21,"-")</f>
        <v>-</v>
      </c>
      <c r="AT22" s="45">
        <f t="shared" si="4"/>
        <v>1</v>
      </c>
      <c r="AU22" s="45">
        <f t="shared" si="5"/>
        <v>1</v>
      </c>
      <c r="AV22" s="45">
        <f t="shared" si="8"/>
        <v>0</v>
      </c>
      <c r="AW22" s="367">
        <f t="shared" ref="AW22:AX22" si="168">1-AT22</f>
        <v>0</v>
      </c>
      <c r="AX22" s="367">
        <f t="shared" si="168"/>
        <v>0</v>
      </c>
      <c r="AY22" s="367">
        <f>1-AV22</f>
        <v>1</v>
      </c>
    </row>
    <row r="23" spans="2:51" ht="27.9" customHeight="1" x14ac:dyDescent="0.2">
      <c r="B23" s="1504"/>
      <c r="C23" s="1591" t="s">
        <v>189</v>
      </c>
      <c r="D23" s="1167">
        <f>表1!M29</f>
        <v>146</v>
      </c>
      <c r="E23" s="559">
        <f>表1!O29</f>
        <v>93</v>
      </c>
      <c r="F23" s="1238">
        <f>SUM(G23:R23)</f>
        <v>31</v>
      </c>
      <c r="G23" s="1239">
        <f>T23+AG23</f>
        <v>5</v>
      </c>
      <c r="H23" s="1239">
        <f>U23+AH23</f>
        <v>4</v>
      </c>
      <c r="I23" s="1239">
        <f t="shared" ref="I23" si="169">V23+AI23</f>
        <v>9</v>
      </c>
      <c r="J23" s="1239">
        <f t="shared" ref="J23" si="170">W23+AJ23</f>
        <v>9</v>
      </c>
      <c r="K23" s="1239">
        <f t="shared" ref="K23" si="171">X23+AK23</f>
        <v>3</v>
      </c>
      <c r="L23" s="1239">
        <f t="shared" ref="L23" si="172">Y23+AL23</f>
        <v>1</v>
      </c>
      <c r="M23" s="1239">
        <f t="shared" ref="M23" si="173">Z23+AM23</f>
        <v>0</v>
      </c>
      <c r="N23" s="1239">
        <f t="shared" ref="N23" si="174">AA23+AN23</f>
        <v>0</v>
      </c>
      <c r="O23" s="1239">
        <f t="shared" ref="O23" si="175">AB23+AO23</f>
        <v>0</v>
      </c>
      <c r="P23" s="1239">
        <f t="shared" ref="P23" si="176">AC23+AP23</f>
        <v>0</v>
      </c>
      <c r="Q23" s="1239">
        <f>AD23+AQ23</f>
        <v>0</v>
      </c>
      <c r="R23" s="1240">
        <f>AE23+AR23</f>
        <v>0</v>
      </c>
      <c r="S23" s="1258">
        <f>SUM(T23:AE23)</f>
        <v>28</v>
      </c>
      <c r="T23" s="1239">
        <v>5</v>
      </c>
      <c r="U23" s="1239">
        <v>4</v>
      </c>
      <c r="V23" s="1239">
        <v>9</v>
      </c>
      <c r="W23" s="1239">
        <v>7</v>
      </c>
      <c r="X23" s="1239">
        <v>2</v>
      </c>
      <c r="Y23" s="1239">
        <v>1</v>
      </c>
      <c r="Z23" s="1239">
        <v>0</v>
      </c>
      <c r="AA23" s="1239">
        <v>0</v>
      </c>
      <c r="AB23" s="1239">
        <v>0</v>
      </c>
      <c r="AC23" s="1239">
        <v>0</v>
      </c>
      <c r="AD23" s="1239">
        <v>0</v>
      </c>
      <c r="AE23" s="1239">
        <v>0</v>
      </c>
      <c r="AF23" s="1238">
        <f>SUM(AG23:AR23)</f>
        <v>3</v>
      </c>
      <c r="AG23" s="1239">
        <v>0</v>
      </c>
      <c r="AH23" s="1239">
        <v>0</v>
      </c>
      <c r="AI23" s="1239">
        <v>0</v>
      </c>
      <c r="AJ23" s="1239">
        <v>2</v>
      </c>
      <c r="AK23" s="1239">
        <v>1</v>
      </c>
      <c r="AL23" s="1239">
        <v>0</v>
      </c>
      <c r="AM23" s="1239">
        <v>0</v>
      </c>
      <c r="AN23" s="1239">
        <v>0</v>
      </c>
      <c r="AO23" s="1239">
        <v>0</v>
      </c>
      <c r="AP23" s="1239">
        <v>0</v>
      </c>
      <c r="AQ23" s="1240">
        <v>0</v>
      </c>
      <c r="AR23" s="1241">
        <v>0</v>
      </c>
      <c r="AT23" s="1">
        <f t="shared" si="4"/>
        <v>31</v>
      </c>
      <c r="AU23" s="1">
        <f t="shared" si="5"/>
        <v>28</v>
      </c>
      <c r="AV23" s="1">
        <f t="shared" si="8"/>
        <v>3</v>
      </c>
      <c r="AW23" s="367">
        <f t="shared" ref="AW23" si="177">AT23-F23</f>
        <v>0</v>
      </c>
      <c r="AX23" s="367">
        <f t="shared" ref="AX23" si="178">AU23-S23</f>
        <v>0</v>
      </c>
      <c r="AY23" s="367">
        <f t="shared" ref="AY23" si="179">AV23-AF23</f>
        <v>0</v>
      </c>
    </row>
    <row r="24" spans="2:51" ht="27.9" customHeight="1" thickBot="1" x14ac:dyDescent="0.25">
      <c r="B24" s="1505"/>
      <c r="C24" s="1655"/>
      <c r="D24" s="277"/>
      <c r="E24" s="327"/>
      <c r="F24" s="1242"/>
      <c r="G24" s="1261">
        <f t="shared" ref="G24:R24" si="180">G23/$F$23</f>
        <v>0.16129032258064516</v>
      </c>
      <c r="H24" s="1261">
        <f t="shared" si="180"/>
        <v>0.12903225806451613</v>
      </c>
      <c r="I24" s="1261">
        <f t="shared" si="180"/>
        <v>0.29032258064516131</v>
      </c>
      <c r="J24" s="1261">
        <f t="shared" si="180"/>
        <v>0.29032258064516131</v>
      </c>
      <c r="K24" s="1261">
        <f t="shared" si="180"/>
        <v>9.6774193548387094E-2</v>
      </c>
      <c r="L24" s="1261">
        <f t="shared" si="180"/>
        <v>3.2258064516129031E-2</v>
      </c>
      <c r="M24" s="1261">
        <f t="shared" si="180"/>
        <v>0</v>
      </c>
      <c r="N24" s="1261">
        <f t="shared" si="180"/>
        <v>0</v>
      </c>
      <c r="O24" s="1261">
        <f t="shared" si="180"/>
        <v>0</v>
      </c>
      <c r="P24" s="1261">
        <f t="shared" si="180"/>
        <v>0</v>
      </c>
      <c r="Q24" s="1262">
        <f t="shared" si="180"/>
        <v>0</v>
      </c>
      <c r="R24" s="1262">
        <f t="shared" si="180"/>
        <v>0</v>
      </c>
      <c r="S24" s="1263"/>
      <c r="T24" s="731">
        <f>IFERROR(T23/$S23,"-")</f>
        <v>0.17857142857142858</v>
      </c>
      <c r="U24" s="1257">
        <f t="shared" ref="U24" si="181">IFERROR(U23/$S23,"-")</f>
        <v>0.14285714285714285</v>
      </c>
      <c r="V24" s="1257">
        <f t="shared" ref="V24" si="182">IFERROR(V23/$S23,"-")</f>
        <v>0.32142857142857145</v>
      </c>
      <c r="W24" s="1257">
        <f t="shared" ref="W24" si="183">IFERROR(W23/$S23,"-")</f>
        <v>0.25</v>
      </c>
      <c r="X24" s="1257">
        <f t="shared" ref="X24" si="184">IFERROR(X23/$S23,"-")</f>
        <v>7.1428571428571425E-2</v>
      </c>
      <c r="Y24" s="1257">
        <f t="shared" ref="Y24" si="185">IFERROR(Y23/$S23,"-")</f>
        <v>3.5714285714285712E-2</v>
      </c>
      <c r="Z24" s="731">
        <f t="shared" ref="Z24" si="186">IFERROR(Z23/$S23,"-")</f>
        <v>0</v>
      </c>
      <c r="AA24" s="731">
        <f t="shared" ref="AA24" si="187">IFERROR(AA23/$S23,"-")</f>
        <v>0</v>
      </c>
      <c r="AB24" s="731">
        <f t="shared" ref="AB24" si="188">IFERROR(AB23/$S23,"-")</f>
        <v>0</v>
      </c>
      <c r="AC24" s="731">
        <f t="shared" ref="AC24" si="189">IFERROR(AC23/$S23,"-")</f>
        <v>0</v>
      </c>
      <c r="AD24" s="731">
        <f t="shared" ref="AD24" si="190">IFERROR(AD23/$S23,"-")</f>
        <v>0</v>
      </c>
      <c r="AE24" s="731">
        <f t="shared" ref="AE24" si="191">IFERROR(AE23/$S23,"-")</f>
        <v>0</v>
      </c>
      <c r="AF24" s="1242"/>
      <c r="AG24" s="1262">
        <f>IFERROR(AG23/$AF23,"-")</f>
        <v>0</v>
      </c>
      <c r="AH24" s="1262">
        <f t="shared" ref="AH24" si="192">IFERROR(AH23/$AF23,"-")</f>
        <v>0</v>
      </c>
      <c r="AI24" s="1262">
        <f t="shared" ref="AI24" si="193">IFERROR(AI23/$AF23,"-")</f>
        <v>0</v>
      </c>
      <c r="AJ24" s="1262">
        <f t="shared" ref="AJ24" si="194">IFERROR(AJ23/$AF23,"-")</f>
        <v>0.66666666666666663</v>
      </c>
      <c r="AK24" s="1262">
        <f t="shared" ref="AK24" si="195">IFERROR(AK23/$AF23,"-")</f>
        <v>0.33333333333333331</v>
      </c>
      <c r="AL24" s="1262">
        <f t="shared" ref="AL24" si="196">IFERROR(AL23/$AF23,"-")</f>
        <v>0</v>
      </c>
      <c r="AM24" s="1262">
        <f t="shared" ref="AM24" si="197">IFERROR(AM23/$AF23,"-")</f>
        <v>0</v>
      </c>
      <c r="AN24" s="1262">
        <f t="shared" ref="AN24" si="198">IFERROR(AN23/$AF23,"-")</f>
        <v>0</v>
      </c>
      <c r="AO24" s="1262">
        <f t="shared" ref="AO24" si="199">IFERROR(AO23/$AF23,"-")</f>
        <v>0</v>
      </c>
      <c r="AP24" s="1262">
        <f t="shared" ref="AP24" si="200">IFERROR(AP23/$AF23,"-")</f>
        <v>0</v>
      </c>
      <c r="AQ24" s="1262">
        <f t="shared" ref="AQ24" si="201">IFERROR(AQ23/$AF23,"-")</f>
        <v>0</v>
      </c>
      <c r="AR24" s="1308">
        <f t="shared" ref="AR24" si="202">IFERROR(AR23/$AF23,"-")</f>
        <v>0</v>
      </c>
      <c r="AT24" s="45">
        <f t="shared" si="4"/>
        <v>0.99999999999999989</v>
      </c>
      <c r="AU24" s="45">
        <f t="shared" si="5"/>
        <v>0.99999999999999989</v>
      </c>
      <c r="AV24" s="45">
        <f t="shared" si="8"/>
        <v>1</v>
      </c>
      <c r="AW24" s="367">
        <f t="shared" ref="AW24:AY24" si="203">1-AT24</f>
        <v>0</v>
      </c>
      <c r="AX24" s="367">
        <f t="shared" si="203"/>
        <v>0</v>
      </c>
      <c r="AY24" s="367">
        <f t="shared" si="203"/>
        <v>0</v>
      </c>
    </row>
    <row r="25" spans="2:51" ht="27.9" customHeight="1" thickTop="1" x14ac:dyDescent="0.2">
      <c r="B25" s="1503" t="s">
        <v>464</v>
      </c>
      <c r="C25" s="1551" t="s">
        <v>465</v>
      </c>
      <c r="D25" s="1166">
        <f>表1!M32</f>
        <v>78</v>
      </c>
      <c r="E25" s="549">
        <f>表1!O32</f>
        <v>23</v>
      </c>
      <c r="F25" s="1258">
        <f>SUM(G25:R25)</f>
        <v>0</v>
      </c>
      <c r="G25" s="1248">
        <v>0</v>
      </c>
      <c r="H25" s="1248">
        <v>0</v>
      </c>
      <c r="I25" s="1248">
        <v>0</v>
      </c>
      <c r="J25" s="1248">
        <v>0</v>
      </c>
      <c r="K25" s="1248">
        <v>0</v>
      </c>
      <c r="L25" s="1248">
        <v>0</v>
      </c>
      <c r="M25" s="1248">
        <v>0</v>
      </c>
      <c r="N25" s="1248">
        <v>0</v>
      </c>
      <c r="O25" s="1248">
        <v>0</v>
      </c>
      <c r="P25" s="1248">
        <v>0</v>
      </c>
      <c r="Q25" s="1250">
        <v>0</v>
      </c>
      <c r="R25" s="1249">
        <v>0</v>
      </c>
      <c r="S25" s="1247">
        <f>SUM(T25:AE25)</f>
        <v>1</v>
      </c>
      <c r="T25" s="1248">
        <v>0</v>
      </c>
      <c r="U25" s="1248">
        <v>0</v>
      </c>
      <c r="V25" s="1248">
        <v>1</v>
      </c>
      <c r="W25" s="1248">
        <v>0</v>
      </c>
      <c r="X25" s="1248">
        <v>0</v>
      </c>
      <c r="Y25" s="1248">
        <v>0</v>
      </c>
      <c r="Z25" s="1248">
        <v>0</v>
      </c>
      <c r="AA25" s="1248">
        <v>0</v>
      </c>
      <c r="AB25" s="1248">
        <v>0</v>
      </c>
      <c r="AC25" s="1248">
        <v>0</v>
      </c>
      <c r="AD25" s="1248">
        <v>0</v>
      </c>
      <c r="AE25" s="1248">
        <v>0</v>
      </c>
      <c r="AF25" s="1247">
        <f>SUM(AG25:AR25)</f>
        <v>0</v>
      </c>
      <c r="AG25" s="1264">
        <v>0</v>
      </c>
      <c r="AH25" s="1264">
        <v>0</v>
      </c>
      <c r="AI25" s="1264">
        <v>0</v>
      </c>
      <c r="AJ25" s="1264">
        <v>0</v>
      </c>
      <c r="AK25" s="1264">
        <v>0</v>
      </c>
      <c r="AL25" s="1264">
        <v>0</v>
      </c>
      <c r="AM25" s="1264">
        <v>0</v>
      </c>
      <c r="AN25" s="1264">
        <v>0</v>
      </c>
      <c r="AO25" s="1264">
        <v>0</v>
      </c>
      <c r="AP25" s="1264">
        <v>0</v>
      </c>
      <c r="AQ25" s="1265">
        <v>0</v>
      </c>
      <c r="AR25" s="1266">
        <v>0</v>
      </c>
      <c r="AT25" s="1">
        <f t="shared" si="4"/>
        <v>0</v>
      </c>
      <c r="AU25" s="1">
        <f>SUM(T25:AE25)</f>
        <v>1</v>
      </c>
      <c r="AV25" s="1">
        <f t="shared" si="8"/>
        <v>0</v>
      </c>
      <c r="AW25" s="367">
        <f t="shared" ref="AW25" si="204">AT25-F25</f>
        <v>0</v>
      </c>
      <c r="AX25" s="367">
        <f t="shared" ref="AX25" si="205">AU25-S25</f>
        <v>0</v>
      </c>
      <c r="AY25" s="367">
        <f t="shared" ref="AY25" si="206">AV25-AF25</f>
        <v>0</v>
      </c>
    </row>
    <row r="26" spans="2:51" ht="27.9" customHeight="1" x14ac:dyDescent="0.2">
      <c r="B26" s="1504"/>
      <c r="C26" s="1551"/>
      <c r="D26" s="277"/>
      <c r="E26" s="330"/>
      <c r="F26" s="1251"/>
      <c r="G26" s="731" t="str">
        <f>IFERROR(G25/$F$25,"-")</f>
        <v>-</v>
      </c>
      <c r="H26" s="731" t="str">
        <f t="shared" ref="H26:R26" si="207">IFERROR(H25/$F$25,"-")</f>
        <v>-</v>
      </c>
      <c r="I26" s="731" t="str">
        <f t="shared" si="207"/>
        <v>-</v>
      </c>
      <c r="J26" s="731" t="str">
        <f t="shared" si="207"/>
        <v>-</v>
      </c>
      <c r="K26" s="731" t="str">
        <f t="shared" si="207"/>
        <v>-</v>
      </c>
      <c r="L26" s="731" t="str">
        <f t="shared" si="207"/>
        <v>-</v>
      </c>
      <c r="M26" s="731" t="str">
        <f t="shared" si="207"/>
        <v>-</v>
      </c>
      <c r="N26" s="731" t="str">
        <f t="shared" si="207"/>
        <v>-</v>
      </c>
      <c r="O26" s="731" t="str">
        <f t="shared" si="207"/>
        <v>-</v>
      </c>
      <c r="P26" s="731" t="str">
        <f t="shared" si="207"/>
        <v>-</v>
      </c>
      <c r="Q26" s="731" t="str">
        <f t="shared" si="207"/>
        <v>-</v>
      </c>
      <c r="R26" s="1267" t="str">
        <f t="shared" si="207"/>
        <v>-</v>
      </c>
      <c r="S26" s="1259"/>
      <c r="T26" s="1138">
        <f>IFERROR(T25/$S$25,"-")</f>
        <v>0</v>
      </c>
      <c r="U26" s="1138">
        <f t="shared" ref="U26:AE26" si="208">IFERROR(U25/$S$25,"-")</f>
        <v>0</v>
      </c>
      <c r="V26" s="1138">
        <f t="shared" si="208"/>
        <v>1</v>
      </c>
      <c r="W26" s="1138">
        <f t="shared" si="208"/>
        <v>0</v>
      </c>
      <c r="X26" s="1138">
        <f t="shared" si="208"/>
        <v>0</v>
      </c>
      <c r="Y26" s="1138">
        <f t="shared" si="208"/>
        <v>0</v>
      </c>
      <c r="Z26" s="1138">
        <f t="shared" si="208"/>
        <v>0</v>
      </c>
      <c r="AA26" s="1138">
        <f t="shared" si="208"/>
        <v>0</v>
      </c>
      <c r="AB26" s="1138">
        <f t="shared" si="208"/>
        <v>0</v>
      </c>
      <c r="AC26" s="1138">
        <f t="shared" si="208"/>
        <v>0</v>
      </c>
      <c r="AD26" s="1138">
        <f t="shared" si="208"/>
        <v>0</v>
      </c>
      <c r="AE26" s="1138">
        <f t="shared" si="208"/>
        <v>0</v>
      </c>
      <c r="AF26" s="1260"/>
      <c r="AG26" s="727" t="str">
        <f>IFERROR(AG25/$AF25,"-")</f>
        <v>-</v>
      </c>
      <c r="AH26" s="727" t="str">
        <f t="shared" ref="AH26" si="209">IFERROR(AH25/$AF25,"-")</f>
        <v>-</v>
      </c>
      <c r="AI26" s="727" t="str">
        <f t="shared" ref="AI26" si="210">IFERROR(AI25/$AF25,"-")</f>
        <v>-</v>
      </c>
      <c r="AJ26" s="727" t="str">
        <f t="shared" ref="AJ26" si="211">IFERROR(AJ25/$AF25,"-")</f>
        <v>-</v>
      </c>
      <c r="AK26" s="727" t="str">
        <f t="shared" ref="AK26" si="212">IFERROR(AK25/$AF25,"-")</f>
        <v>-</v>
      </c>
      <c r="AL26" s="727" t="str">
        <f t="shared" ref="AL26" si="213">IFERROR(AL25/$AF25,"-")</f>
        <v>-</v>
      </c>
      <c r="AM26" s="727" t="str">
        <f t="shared" ref="AM26" si="214">IFERROR(AM25/$AF25,"-")</f>
        <v>-</v>
      </c>
      <c r="AN26" s="727" t="str">
        <f t="shared" ref="AN26" si="215">IFERROR(AN25/$AF25,"-")</f>
        <v>-</v>
      </c>
      <c r="AO26" s="727" t="str">
        <f t="shared" ref="AO26" si="216">IFERROR(AO25/$AF25,"-")</f>
        <v>-</v>
      </c>
      <c r="AP26" s="727" t="str">
        <f t="shared" ref="AP26" si="217">IFERROR(AP25/$AF25,"-")</f>
        <v>-</v>
      </c>
      <c r="AQ26" s="727" t="str">
        <f t="shared" ref="AQ26" si="218">IFERROR(AQ25/$AF25,"-")</f>
        <v>-</v>
      </c>
      <c r="AR26" s="729" t="str">
        <f t="shared" ref="AR26" si="219">IFERROR(AR25/$AF25,"-")</f>
        <v>-</v>
      </c>
      <c r="AT26" s="45">
        <f t="shared" si="4"/>
        <v>0</v>
      </c>
      <c r="AU26" s="45">
        <f t="shared" si="5"/>
        <v>1</v>
      </c>
      <c r="AV26" s="45">
        <f t="shared" si="8"/>
        <v>0</v>
      </c>
      <c r="AW26" s="367">
        <f>1-AT26</f>
        <v>1</v>
      </c>
      <c r="AX26" s="367">
        <f t="shared" ref="AX26" si="220">1-AU26</f>
        <v>0</v>
      </c>
      <c r="AY26" s="367">
        <f>1-AV26</f>
        <v>1</v>
      </c>
    </row>
    <row r="27" spans="2:51" ht="27.9" customHeight="1" x14ac:dyDescent="0.2">
      <c r="B27" s="1504"/>
      <c r="C27" s="1591" t="s">
        <v>466</v>
      </c>
      <c r="D27" s="1169">
        <f>表1!M35</f>
        <v>160</v>
      </c>
      <c r="E27" s="541">
        <f>表1!O35</f>
        <v>65</v>
      </c>
      <c r="F27" s="1238">
        <f>SUM(G27:R27)</f>
        <v>11</v>
      </c>
      <c r="G27" s="1239">
        <f>T27+AG27</f>
        <v>6</v>
      </c>
      <c r="H27" s="1239">
        <f t="shared" ref="H27" si="221">U27+AH27</f>
        <v>5</v>
      </c>
      <c r="I27" s="1239">
        <f t="shared" ref="I27" si="222">V27+AI27</f>
        <v>0</v>
      </c>
      <c r="J27" s="1239">
        <f t="shared" ref="J27" si="223">W27+AJ27</f>
        <v>0</v>
      </c>
      <c r="K27" s="1239">
        <f t="shared" ref="K27" si="224">X27+AK27</f>
        <v>0</v>
      </c>
      <c r="L27" s="1239">
        <f t="shared" ref="L27" si="225">Y27+AL27</f>
        <v>0</v>
      </c>
      <c r="M27" s="1239">
        <f t="shared" ref="M27" si="226">Z27+AM27</f>
        <v>0</v>
      </c>
      <c r="N27" s="1239">
        <f t="shared" ref="N27" si="227">AA27+AN27</f>
        <v>0</v>
      </c>
      <c r="O27" s="1239">
        <f t="shared" ref="O27" si="228">AB27+AO27</f>
        <v>0</v>
      </c>
      <c r="P27" s="1239">
        <f t="shared" ref="P27" si="229">AC27+AP27</f>
        <v>0</v>
      </c>
      <c r="Q27" s="1239">
        <f>AD27+AQ27</f>
        <v>0</v>
      </c>
      <c r="R27" s="1240">
        <f>AE27+AR27</f>
        <v>0</v>
      </c>
      <c r="S27" s="1238">
        <f>SUM(T27:AE27)</f>
        <v>11</v>
      </c>
      <c r="T27" s="1239">
        <v>6</v>
      </c>
      <c r="U27" s="1239">
        <v>5</v>
      </c>
      <c r="V27" s="1239">
        <v>0</v>
      </c>
      <c r="W27" s="1239">
        <v>0</v>
      </c>
      <c r="X27" s="1239">
        <v>0</v>
      </c>
      <c r="Y27" s="1239">
        <v>0</v>
      </c>
      <c r="Z27" s="1239">
        <v>0</v>
      </c>
      <c r="AA27" s="1239">
        <v>0</v>
      </c>
      <c r="AB27" s="1239">
        <v>0</v>
      </c>
      <c r="AC27" s="1239">
        <v>0</v>
      </c>
      <c r="AD27" s="1239">
        <v>0</v>
      </c>
      <c r="AE27" s="1239">
        <v>0</v>
      </c>
      <c r="AF27" s="1238">
        <f>SUM(AG27:AR27)</f>
        <v>0</v>
      </c>
      <c r="AG27" s="1239">
        <v>0</v>
      </c>
      <c r="AH27" s="1239">
        <v>0</v>
      </c>
      <c r="AI27" s="1239">
        <v>0</v>
      </c>
      <c r="AJ27" s="1239">
        <v>0</v>
      </c>
      <c r="AK27" s="1239">
        <v>0</v>
      </c>
      <c r="AL27" s="1239">
        <v>0</v>
      </c>
      <c r="AM27" s="1239">
        <v>0</v>
      </c>
      <c r="AN27" s="1239">
        <v>0</v>
      </c>
      <c r="AO27" s="1239">
        <v>0</v>
      </c>
      <c r="AP27" s="1239">
        <v>0</v>
      </c>
      <c r="AQ27" s="1240">
        <v>0</v>
      </c>
      <c r="AR27" s="1241">
        <v>0</v>
      </c>
      <c r="AT27" s="1">
        <f t="shared" si="4"/>
        <v>11</v>
      </c>
      <c r="AU27" s="1">
        <f t="shared" si="5"/>
        <v>11</v>
      </c>
      <c r="AV27" s="1">
        <f t="shared" si="8"/>
        <v>0</v>
      </c>
      <c r="AW27" s="367">
        <f t="shared" ref="AW27" si="230">AT27-F27</f>
        <v>0</v>
      </c>
      <c r="AX27" s="367">
        <f t="shared" ref="AX27" si="231">AU27-S27</f>
        <v>0</v>
      </c>
      <c r="AY27" s="367">
        <f t="shared" ref="AY27" si="232">AV27-AF27</f>
        <v>0</v>
      </c>
    </row>
    <row r="28" spans="2:51" ht="27.9" customHeight="1" x14ac:dyDescent="0.2">
      <c r="B28" s="1504"/>
      <c r="C28" s="1551"/>
      <c r="D28" s="277"/>
      <c r="E28" s="325"/>
      <c r="F28" s="1256"/>
      <c r="G28" s="1268">
        <f>IFERROR(G27/$F27,"-")</f>
        <v>0.54545454545454541</v>
      </c>
      <c r="H28" s="727">
        <f t="shared" ref="H28:R28" si="233">IFERROR(H27/$F27,"-")</f>
        <v>0.45454545454545453</v>
      </c>
      <c r="I28" s="727">
        <f t="shared" si="233"/>
        <v>0</v>
      </c>
      <c r="J28" s="727">
        <f t="shared" si="233"/>
        <v>0</v>
      </c>
      <c r="K28" s="727">
        <f t="shared" si="233"/>
        <v>0</v>
      </c>
      <c r="L28" s="727">
        <f t="shared" si="233"/>
        <v>0</v>
      </c>
      <c r="M28" s="727">
        <f t="shared" si="233"/>
        <v>0</v>
      </c>
      <c r="N28" s="727">
        <f t="shared" si="233"/>
        <v>0</v>
      </c>
      <c r="O28" s="727">
        <f t="shared" si="233"/>
        <v>0</v>
      </c>
      <c r="P28" s="727">
        <f t="shared" si="233"/>
        <v>0</v>
      </c>
      <c r="Q28" s="728">
        <f t="shared" si="233"/>
        <v>0</v>
      </c>
      <c r="R28" s="729">
        <f t="shared" si="233"/>
        <v>0</v>
      </c>
      <c r="S28" s="1259"/>
      <c r="T28" s="1138">
        <f>IFERROR(T27/$S$27,"-")</f>
        <v>0.54545454545454541</v>
      </c>
      <c r="U28" s="730">
        <f t="shared" ref="U28:AE28" si="234">IFERROR(U27/$S$27,"-")</f>
        <v>0.45454545454545453</v>
      </c>
      <c r="V28" s="1138">
        <f t="shared" si="234"/>
        <v>0</v>
      </c>
      <c r="W28" s="730">
        <f t="shared" si="234"/>
        <v>0</v>
      </c>
      <c r="X28" s="730">
        <f t="shared" si="234"/>
        <v>0</v>
      </c>
      <c r="Y28" s="730">
        <f t="shared" si="234"/>
        <v>0</v>
      </c>
      <c r="Z28" s="1138">
        <f t="shared" si="234"/>
        <v>0</v>
      </c>
      <c r="AA28" s="1138">
        <f t="shared" si="234"/>
        <v>0</v>
      </c>
      <c r="AB28" s="1138">
        <f t="shared" si="234"/>
        <v>0</v>
      </c>
      <c r="AC28" s="1138">
        <f t="shared" si="234"/>
        <v>0</v>
      </c>
      <c r="AD28" s="1138">
        <f t="shared" si="234"/>
        <v>0</v>
      </c>
      <c r="AE28" s="1138">
        <f t="shared" si="234"/>
        <v>0</v>
      </c>
      <c r="AF28" s="1260"/>
      <c r="AG28" s="727" t="str">
        <f>IFERROR(AG27/$AF27,"-")</f>
        <v>-</v>
      </c>
      <c r="AH28" s="727" t="str">
        <f t="shared" ref="AH28" si="235">IFERROR(AH27/$AF27,"-")</f>
        <v>-</v>
      </c>
      <c r="AI28" s="727" t="str">
        <f t="shared" ref="AI28" si="236">IFERROR(AI27/$AF27,"-")</f>
        <v>-</v>
      </c>
      <c r="AJ28" s="727" t="str">
        <f t="shared" ref="AJ28" si="237">IFERROR(AJ27/$AF27,"-")</f>
        <v>-</v>
      </c>
      <c r="AK28" s="727" t="str">
        <f t="shared" ref="AK28" si="238">IFERROR(AK27/$AF27,"-")</f>
        <v>-</v>
      </c>
      <c r="AL28" s="727" t="str">
        <f t="shared" ref="AL28" si="239">IFERROR(AL27/$AF27,"-")</f>
        <v>-</v>
      </c>
      <c r="AM28" s="727" t="str">
        <f t="shared" ref="AM28" si="240">IFERROR(AM27/$AF27,"-")</f>
        <v>-</v>
      </c>
      <c r="AN28" s="727" t="str">
        <f t="shared" ref="AN28" si="241">IFERROR(AN27/$AF27,"-")</f>
        <v>-</v>
      </c>
      <c r="AO28" s="727" t="str">
        <f t="shared" ref="AO28" si="242">IFERROR(AO27/$AF27,"-")</f>
        <v>-</v>
      </c>
      <c r="AP28" s="727" t="str">
        <f t="shared" ref="AP28" si="243">IFERROR(AP27/$AF27,"-")</f>
        <v>-</v>
      </c>
      <c r="AQ28" s="727" t="str">
        <f t="shared" ref="AQ28" si="244">IFERROR(AQ27/$AF27,"-")</f>
        <v>-</v>
      </c>
      <c r="AR28" s="729" t="str">
        <f t="shared" ref="AR28" si="245">IFERROR(AR27/$AF27,"-")</f>
        <v>-</v>
      </c>
      <c r="AT28" s="45">
        <f t="shared" si="4"/>
        <v>1</v>
      </c>
      <c r="AU28" s="45">
        <f t="shared" si="5"/>
        <v>1</v>
      </c>
      <c r="AV28" s="45">
        <f t="shared" si="8"/>
        <v>0</v>
      </c>
      <c r="AW28" s="367">
        <f t="shared" ref="AW28:AY28" si="246">1-AT28</f>
        <v>0</v>
      </c>
      <c r="AX28" s="367">
        <f>1-AU28</f>
        <v>0</v>
      </c>
      <c r="AY28" s="367">
        <f t="shared" si="246"/>
        <v>1</v>
      </c>
    </row>
    <row r="29" spans="2:51" ht="27.9" customHeight="1" x14ac:dyDescent="0.2">
      <c r="B29" s="1504"/>
      <c r="C29" s="1591" t="s">
        <v>467</v>
      </c>
      <c r="D29" s="1169">
        <f>表1!M38</f>
        <v>44</v>
      </c>
      <c r="E29" s="541">
        <f>表1!O38</f>
        <v>31</v>
      </c>
      <c r="F29" s="1238">
        <f>SUM(G29:R29)</f>
        <v>3</v>
      </c>
      <c r="G29" s="1239">
        <f>T29+AG29</f>
        <v>2</v>
      </c>
      <c r="H29" s="1239">
        <f t="shared" ref="H29" si="247">U29+AH29</f>
        <v>0</v>
      </c>
      <c r="I29" s="1239">
        <f t="shared" ref="I29" si="248">V29+AI29</f>
        <v>0</v>
      </c>
      <c r="J29" s="1239">
        <f t="shared" ref="J29" si="249">W29+AJ29</f>
        <v>1</v>
      </c>
      <c r="K29" s="1239">
        <f t="shared" ref="K29" si="250">X29+AK29</f>
        <v>0</v>
      </c>
      <c r="L29" s="1239">
        <f t="shared" ref="L29" si="251">Y29+AL29</f>
        <v>0</v>
      </c>
      <c r="M29" s="1239">
        <f t="shared" ref="M29" si="252">Z29+AM29</f>
        <v>0</v>
      </c>
      <c r="N29" s="1239">
        <f t="shared" ref="N29" si="253">AA29+AN29</f>
        <v>0</v>
      </c>
      <c r="O29" s="1239">
        <f t="shared" ref="O29" si="254">AB29+AO29</f>
        <v>0</v>
      </c>
      <c r="P29" s="1239">
        <f t="shared" ref="P29" si="255">AC29+AP29</f>
        <v>0</v>
      </c>
      <c r="Q29" s="1239">
        <f>AD29+AQ29</f>
        <v>0</v>
      </c>
      <c r="R29" s="1240">
        <f>AE29+AR29</f>
        <v>0</v>
      </c>
      <c r="S29" s="1238">
        <f>SUM(T29:AE29)</f>
        <v>3</v>
      </c>
      <c r="T29" s="1239">
        <v>2</v>
      </c>
      <c r="U29" s="1239">
        <v>0</v>
      </c>
      <c r="V29" s="1239">
        <v>0</v>
      </c>
      <c r="W29" s="1239">
        <v>1</v>
      </c>
      <c r="X29" s="1239">
        <v>0</v>
      </c>
      <c r="Y29" s="1239">
        <v>0</v>
      </c>
      <c r="Z29" s="1239">
        <v>0</v>
      </c>
      <c r="AA29" s="1239">
        <v>0</v>
      </c>
      <c r="AB29" s="1239">
        <v>0</v>
      </c>
      <c r="AC29" s="1239">
        <v>0</v>
      </c>
      <c r="AD29" s="1239">
        <v>0</v>
      </c>
      <c r="AE29" s="1239">
        <v>0</v>
      </c>
      <c r="AF29" s="1238">
        <f>SUM(AG29:AR29)</f>
        <v>0</v>
      </c>
      <c r="AG29" s="1239">
        <v>0</v>
      </c>
      <c r="AH29" s="1239">
        <v>0</v>
      </c>
      <c r="AI29" s="1239">
        <v>0</v>
      </c>
      <c r="AJ29" s="1239">
        <v>0</v>
      </c>
      <c r="AK29" s="1239">
        <v>0</v>
      </c>
      <c r="AL29" s="1239">
        <v>0</v>
      </c>
      <c r="AM29" s="1239">
        <v>0</v>
      </c>
      <c r="AN29" s="1239">
        <v>0</v>
      </c>
      <c r="AO29" s="1239">
        <v>0</v>
      </c>
      <c r="AP29" s="1239">
        <v>0</v>
      </c>
      <c r="AQ29" s="1240">
        <v>0</v>
      </c>
      <c r="AR29" s="1241">
        <v>0</v>
      </c>
      <c r="AT29" s="1">
        <f t="shared" si="4"/>
        <v>3</v>
      </c>
      <c r="AU29" s="1">
        <f t="shared" si="5"/>
        <v>3</v>
      </c>
      <c r="AV29" s="1">
        <f t="shared" si="8"/>
        <v>0</v>
      </c>
      <c r="AW29" s="367">
        <f t="shared" ref="AW29" si="256">AT29-F29</f>
        <v>0</v>
      </c>
      <c r="AX29" s="367">
        <f t="shared" ref="AX29" si="257">AU29-S29</f>
        <v>0</v>
      </c>
      <c r="AY29" s="367">
        <f t="shared" ref="AY29" si="258">AV29-AF29</f>
        <v>0</v>
      </c>
    </row>
    <row r="30" spans="2:51" ht="27.9" customHeight="1" x14ac:dyDescent="0.2">
      <c r="B30" s="1504"/>
      <c r="C30" s="1551"/>
      <c r="D30" s="277"/>
      <c r="E30" s="325"/>
      <c r="F30" s="1256"/>
      <c r="G30" s="731">
        <f>IFERROR(G29/$F29,"-")</f>
        <v>0.66666666666666663</v>
      </c>
      <c r="H30" s="731">
        <f t="shared" ref="H30:R30" si="259">IFERROR(H29/$F29,"-")</f>
        <v>0</v>
      </c>
      <c r="I30" s="731">
        <f t="shared" si="259"/>
        <v>0</v>
      </c>
      <c r="J30" s="731">
        <f t="shared" si="259"/>
        <v>0.33333333333333331</v>
      </c>
      <c r="K30" s="731">
        <f t="shared" si="259"/>
        <v>0</v>
      </c>
      <c r="L30" s="731">
        <f t="shared" si="259"/>
        <v>0</v>
      </c>
      <c r="M30" s="731">
        <f t="shared" si="259"/>
        <v>0</v>
      </c>
      <c r="N30" s="731">
        <f t="shared" si="259"/>
        <v>0</v>
      </c>
      <c r="O30" s="731">
        <f t="shared" si="259"/>
        <v>0</v>
      </c>
      <c r="P30" s="731">
        <f t="shared" si="259"/>
        <v>0</v>
      </c>
      <c r="Q30" s="731">
        <f t="shared" si="259"/>
        <v>0</v>
      </c>
      <c r="R30" s="731">
        <f t="shared" si="259"/>
        <v>0</v>
      </c>
      <c r="S30" s="1256"/>
      <c r="T30" s="1138">
        <f>IFERROR(T29/$S$29,"-")</f>
        <v>0.66666666666666663</v>
      </c>
      <c r="U30" s="1138">
        <f t="shared" ref="U30:AE30" si="260">IFERROR(U29/$S$29,"-")</f>
        <v>0</v>
      </c>
      <c r="V30" s="1138">
        <f t="shared" si="260"/>
        <v>0</v>
      </c>
      <c r="W30" s="1138">
        <f t="shared" si="260"/>
        <v>0.33333333333333331</v>
      </c>
      <c r="X30" s="1138">
        <f t="shared" si="260"/>
        <v>0</v>
      </c>
      <c r="Y30" s="1138">
        <f t="shared" si="260"/>
        <v>0</v>
      </c>
      <c r="Z30" s="1138">
        <f t="shared" si="260"/>
        <v>0</v>
      </c>
      <c r="AA30" s="1138">
        <f t="shared" si="260"/>
        <v>0</v>
      </c>
      <c r="AB30" s="1138">
        <f t="shared" si="260"/>
        <v>0</v>
      </c>
      <c r="AC30" s="1138">
        <f t="shared" si="260"/>
        <v>0</v>
      </c>
      <c r="AD30" s="1138">
        <f t="shared" si="260"/>
        <v>0</v>
      </c>
      <c r="AE30" s="1138">
        <f t="shared" si="260"/>
        <v>0</v>
      </c>
      <c r="AF30" s="1269"/>
      <c r="AG30" s="727" t="str">
        <f>IFERROR(AG29/$AF29,"-")</f>
        <v>-</v>
      </c>
      <c r="AH30" s="727" t="str">
        <f t="shared" ref="AH30" si="261">IFERROR(AH29/$AF29,"-")</f>
        <v>-</v>
      </c>
      <c r="AI30" s="727" t="str">
        <f t="shared" ref="AI30" si="262">IFERROR(AI29/$AF29,"-")</f>
        <v>-</v>
      </c>
      <c r="AJ30" s="727" t="str">
        <f t="shared" ref="AJ30" si="263">IFERROR(AJ29/$AF29,"-")</f>
        <v>-</v>
      </c>
      <c r="AK30" s="727" t="str">
        <f t="shared" ref="AK30" si="264">IFERROR(AK29/$AF29,"-")</f>
        <v>-</v>
      </c>
      <c r="AL30" s="727" t="str">
        <f t="shared" ref="AL30" si="265">IFERROR(AL29/$AF29,"-")</f>
        <v>-</v>
      </c>
      <c r="AM30" s="727" t="str">
        <f t="shared" ref="AM30" si="266">IFERROR(AM29/$AF29,"-")</f>
        <v>-</v>
      </c>
      <c r="AN30" s="727" t="str">
        <f t="shared" ref="AN30" si="267">IFERROR(AN29/$AF29,"-")</f>
        <v>-</v>
      </c>
      <c r="AO30" s="727" t="str">
        <f t="shared" ref="AO30" si="268">IFERROR(AO29/$AF29,"-")</f>
        <v>-</v>
      </c>
      <c r="AP30" s="727" t="str">
        <f t="shared" ref="AP30" si="269">IFERROR(AP29/$AF29,"-")</f>
        <v>-</v>
      </c>
      <c r="AQ30" s="727" t="str">
        <f t="shared" ref="AQ30" si="270">IFERROR(AQ29/$AF29,"-")</f>
        <v>-</v>
      </c>
      <c r="AR30" s="729" t="str">
        <f t="shared" ref="AR30" si="271">IFERROR(AR29/$AF29,"-")</f>
        <v>-</v>
      </c>
      <c r="AT30" s="45">
        <f t="shared" si="4"/>
        <v>1</v>
      </c>
      <c r="AU30" s="45">
        <f t="shared" si="5"/>
        <v>1</v>
      </c>
      <c r="AV30" s="45">
        <f t="shared" si="8"/>
        <v>0</v>
      </c>
      <c r="AW30" s="367">
        <f t="shared" ref="AW30:AY30" si="272">1-AT30</f>
        <v>0</v>
      </c>
      <c r="AX30" s="367">
        <f t="shared" si="272"/>
        <v>0</v>
      </c>
      <c r="AY30" s="367">
        <f t="shared" si="272"/>
        <v>1</v>
      </c>
    </row>
    <row r="31" spans="2:51" ht="27.9" customHeight="1" x14ac:dyDescent="0.2">
      <c r="B31" s="1504"/>
      <c r="C31" s="1591" t="s">
        <v>468</v>
      </c>
      <c r="D31" s="1169">
        <f>表1!M41</f>
        <v>38</v>
      </c>
      <c r="E31" s="541">
        <f>表1!O41</f>
        <v>25</v>
      </c>
      <c r="F31" s="1258">
        <f>SUM(G31:R31)</f>
        <v>6</v>
      </c>
      <c r="G31" s="1239">
        <f>T31+AG31</f>
        <v>1</v>
      </c>
      <c r="H31" s="1239">
        <f t="shared" ref="H31" si="273">U31+AH31</f>
        <v>1</v>
      </c>
      <c r="I31" s="1239">
        <f t="shared" ref="I31" si="274">V31+AI31</f>
        <v>1</v>
      </c>
      <c r="J31" s="1239">
        <f t="shared" ref="J31" si="275">W31+AJ31</f>
        <v>2</v>
      </c>
      <c r="K31" s="1239">
        <f t="shared" ref="K31" si="276">X31+AK31</f>
        <v>1</v>
      </c>
      <c r="L31" s="1239">
        <f t="shared" ref="L31" si="277">Y31+AL31</f>
        <v>0</v>
      </c>
      <c r="M31" s="1239">
        <f t="shared" ref="M31" si="278">Z31+AM31</f>
        <v>0</v>
      </c>
      <c r="N31" s="1239">
        <f t="shared" ref="N31" si="279">AA31+AN31</f>
        <v>0</v>
      </c>
      <c r="O31" s="1239">
        <f t="shared" ref="O31" si="280">AB31+AO31</f>
        <v>0</v>
      </c>
      <c r="P31" s="1239">
        <f t="shared" ref="P31" si="281">AC31+AP31</f>
        <v>0</v>
      </c>
      <c r="Q31" s="1239">
        <f>AD31+AQ31</f>
        <v>0</v>
      </c>
      <c r="R31" s="1240">
        <f>AE31+AR31</f>
        <v>0</v>
      </c>
      <c r="S31" s="1258">
        <f>SUM(T31:AE31)</f>
        <v>6</v>
      </c>
      <c r="T31" s="1239">
        <v>1</v>
      </c>
      <c r="U31" s="1239">
        <v>1</v>
      </c>
      <c r="V31" s="1239">
        <v>1</v>
      </c>
      <c r="W31" s="1239">
        <v>2</v>
      </c>
      <c r="X31" s="1239">
        <v>1</v>
      </c>
      <c r="Y31" s="1239">
        <v>0</v>
      </c>
      <c r="Z31" s="1239">
        <v>0</v>
      </c>
      <c r="AA31" s="1239">
        <v>0</v>
      </c>
      <c r="AB31" s="1239">
        <v>0</v>
      </c>
      <c r="AC31" s="1239">
        <v>0</v>
      </c>
      <c r="AD31" s="1239">
        <v>0</v>
      </c>
      <c r="AE31" s="1239">
        <v>0</v>
      </c>
      <c r="AF31" s="1238">
        <f>SUM(AG31:AR31)</f>
        <v>0</v>
      </c>
      <c r="AG31" s="1239">
        <v>0</v>
      </c>
      <c r="AH31" s="1239">
        <v>0</v>
      </c>
      <c r="AI31" s="1239">
        <v>0</v>
      </c>
      <c r="AJ31" s="1239">
        <v>0</v>
      </c>
      <c r="AK31" s="1239">
        <v>0</v>
      </c>
      <c r="AL31" s="1239">
        <v>0</v>
      </c>
      <c r="AM31" s="1239">
        <v>0</v>
      </c>
      <c r="AN31" s="1239">
        <v>0</v>
      </c>
      <c r="AO31" s="1239">
        <v>0</v>
      </c>
      <c r="AP31" s="1239">
        <v>0</v>
      </c>
      <c r="AQ31" s="1240">
        <v>0</v>
      </c>
      <c r="AR31" s="1241">
        <v>0</v>
      </c>
      <c r="AT31" s="1">
        <f t="shared" si="4"/>
        <v>6</v>
      </c>
      <c r="AU31" s="1">
        <f t="shared" si="5"/>
        <v>6</v>
      </c>
      <c r="AV31" s="1">
        <f t="shared" si="8"/>
        <v>0</v>
      </c>
      <c r="AW31" s="367">
        <f t="shared" ref="AW31" si="282">AT31-F31</f>
        <v>0</v>
      </c>
      <c r="AX31" s="367">
        <f t="shared" ref="AX31" si="283">AU31-S31</f>
        <v>0</v>
      </c>
      <c r="AY31" s="367">
        <f t="shared" ref="AY31" si="284">AV31-AF31</f>
        <v>0</v>
      </c>
    </row>
    <row r="32" spans="2:51" ht="27.9" customHeight="1" x14ac:dyDescent="0.2">
      <c r="B32" s="1504"/>
      <c r="C32" s="1551"/>
      <c r="D32" s="277"/>
      <c r="E32" s="325"/>
      <c r="F32" s="1251"/>
      <c r="G32" s="731">
        <f>IFERROR(G31/$F31,"-")</f>
        <v>0.16666666666666666</v>
      </c>
      <c r="H32" s="1270">
        <f t="shared" ref="H32" si="285">IFERROR(H31/$F31,"-")</f>
        <v>0.16666666666666666</v>
      </c>
      <c r="I32" s="730">
        <f t="shared" ref="I32" si="286">IFERROR(I31/$F31,"-")</f>
        <v>0.16666666666666666</v>
      </c>
      <c r="J32" s="730">
        <f t="shared" ref="J32" si="287">IFERROR(J31/$F31,"-")</f>
        <v>0.33333333333333331</v>
      </c>
      <c r="K32" s="730">
        <f t="shared" ref="K32" si="288">IFERROR(K31/$F31,"-")</f>
        <v>0.16666666666666666</v>
      </c>
      <c r="L32" s="730">
        <f t="shared" ref="L32" si="289">IFERROR(L31/$F31,"-")</f>
        <v>0</v>
      </c>
      <c r="M32" s="731">
        <f t="shared" ref="M32" si="290">IFERROR(M31/$F31,"-")</f>
        <v>0</v>
      </c>
      <c r="N32" s="731">
        <f t="shared" ref="N32" si="291">IFERROR(N31/$F31,"-")</f>
        <v>0</v>
      </c>
      <c r="O32" s="730">
        <f t="shared" ref="O32" si="292">IFERROR(O31/$F31,"-")</f>
        <v>0</v>
      </c>
      <c r="P32" s="730">
        <f t="shared" ref="P32" si="293">IFERROR(P31/$F31,"-")</f>
        <v>0</v>
      </c>
      <c r="Q32" s="1271">
        <f t="shared" ref="Q32" si="294">IFERROR(Q31/$F31,"-")</f>
        <v>0</v>
      </c>
      <c r="R32" s="1271">
        <f t="shared" ref="R32" si="295">IFERROR(R31/$F31,"-")</f>
        <v>0</v>
      </c>
      <c r="S32" s="1251"/>
      <c r="T32" s="731">
        <f>IFERROR(T31/$S$31,"-")</f>
        <v>0.16666666666666666</v>
      </c>
      <c r="U32" s="1257">
        <f t="shared" ref="U32:AE32" si="296">IFERROR(U31/$S$31,"-")</f>
        <v>0.16666666666666666</v>
      </c>
      <c r="V32" s="1257">
        <f t="shared" si="296"/>
        <v>0.16666666666666666</v>
      </c>
      <c r="W32" s="1257">
        <f t="shared" si="296"/>
        <v>0.33333333333333331</v>
      </c>
      <c r="X32" s="1257">
        <f t="shared" si="296"/>
        <v>0.16666666666666666</v>
      </c>
      <c r="Y32" s="1257">
        <f t="shared" si="296"/>
        <v>0</v>
      </c>
      <c r="Z32" s="1257">
        <f t="shared" si="296"/>
        <v>0</v>
      </c>
      <c r="AA32" s="1257">
        <f t="shared" si="296"/>
        <v>0</v>
      </c>
      <c r="AB32" s="1257">
        <f t="shared" si="296"/>
        <v>0</v>
      </c>
      <c r="AC32" s="1257">
        <f t="shared" si="296"/>
        <v>0</v>
      </c>
      <c r="AD32" s="1257">
        <f t="shared" si="296"/>
        <v>0</v>
      </c>
      <c r="AE32" s="1257">
        <f t="shared" si="296"/>
        <v>0</v>
      </c>
      <c r="AF32" s="1269"/>
      <c r="AG32" s="727" t="str">
        <f>IFERROR(AG31/$AF31,"-")</f>
        <v>-</v>
      </c>
      <c r="AH32" s="727" t="str">
        <f t="shared" ref="AH32" si="297">IFERROR(AH31/$AF31,"-")</f>
        <v>-</v>
      </c>
      <c r="AI32" s="727" t="str">
        <f t="shared" ref="AI32" si="298">IFERROR(AI31/$AF31,"-")</f>
        <v>-</v>
      </c>
      <c r="AJ32" s="727" t="str">
        <f t="shared" ref="AJ32" si="299">IFERROR(AJ31/$AF31,"-")</f>
        <v>-</v>
      </c>
      <c r="AK32" s="727" t="str">
        <f t="shared" ref="AK32" si="300">IFERROR(AK31/$AF31,"-")</f>
        <v>-</v>
      </c>
      <c r="AL32" s="727" t="str">
        <f t="shared" ref="AL32" si="301">IFERROR(AL31/$AF31,"-")</f>
        <v>-</v>
      </c>
      <c r="AM32" s="727" t="str">
        <f t="shared" ref="AM32" si="302">IFERROR(AM31/$AF31,"-")</f>
        <v>-</v>
      </c>
      <c r="AN32" s="727" t="str">
        <f t="shared" ref="AN32" si="303">IFERROR(AN31/$AF31,"-")</f>
        <v>-</v>
      </c>
      <c r="AO32" s="727" t="str">
        <f t="shared" ref="AO32" si="304">IFERROR(AO31/$AF31,"-")</f>
        <v>-</v>
      </c>
      <c r="AP32" s="727" t="str">
        <f t="shared" ref="AP32" si="305">IFERROR(AP31/$AF31,"-")</f>
        <v>-</v>
      </c>
      <c r="AQ32" s="727" t="str">
        <f t="shared" ref="AQ32" si="306">IFERROR(AQ31/$AF31,"-")</f>
        <v>-</v>
      </c>
      <c r="AR32" s="729" t="str">
        <f t="shared" ref="AR32" si="307">IFERROR(AR31/$AF31,"-")</f>
        <v>-</v>
      </c>
      <c r="AT32" s="45">
        <f>SUM(G32:R32)</f>
        <v>0.99999999999999989</v>
      </c>
      <c r="AU32" s="45">
        <f t="shared" si="5"/>
        <v>0.99999999999999989</v>
      </c>
      <c r="AV32" s="45">
        <f t="shared" si="8"/>
        <v>0</v>
      </c>
      <c r="AW32" s="367">
        <f>1-AT32</f>
        <v>0</v>
      </c>
      <c r="AX32" s="367">
        <f t="shared" ref="AX32:AY32" si="308">1-AU32</f>
        <v>0</v>
      </c>
      <c r="AY32" s="367">
        <f t="shared" si="308"/>
        <v>1</v>
      </c>
    </row>
    <row r="33" spans="2:51" ht="27.9" customHeight="1" x14ac:dyDescent="0.2">
      <c r="B33" s="1504"/>
      <c r="C33" s="1591" t="s">
        <v>195</v>
      </c>
      <c r="D33" s="1169">
        <f>表1!M44</f>
        <v>32</v>
      </c>
      <c r="E33" s="541">
        <f>表1!O44</f>
        <v>25</v>
      </c>
      <c r="F33" s="1238">
        <f>SUM(G33:R33)</f>
        <v>22</v>
      </c>
      <c r="G33" s="1239">
        <f>T33+AG33</f>
        <v>1</v>
      </c>
      <c r="H33" s="1239">
        <f t="shared" ref="H33" si="309">U33+AH33</f>
        <v>3</v>
      </c>
      <c r="I33" s="1239">
        <f t="shared" ref="I33" si="310">V33+AI33</f>
        <v>7</v>
      </c>
      <c r="J33" s="1239">
        <f t="shared" ref="J33" si="311">W33+AJ33</f>
        <v>7</v>
      </c>
      <c r="K33" s="1239">
        <f t="shared" ref="K33" si="312">X33+AK33</f>
        <v>2</v>
      </c>
      <c r="L33" s="1239">
        <f t="shared" ref="L33" si="313">Y33+AL33</f>
        <v>0</v>
      </c>
      <c r="M33" s="1239">
        <f t="shared" ref="M33" si="314">Z33+AM33</f>
        <v>0</v>
      </c>
      <c r="N33" s="1239">
        <f t="shared" ref="N33" si="315">AA33+AN33</f>
        <v>2</v>
      </c>
      <c r="O33" s="1239">
        <f t="shared" ref="O33" si="316">AB33+AO33</f>
        <v>0</v>
      </c>
      <c r="P33" s="1239">
        <f t="shared" ref="P33" si="317">AC33+AP33</f>
        <v>0</v>
      </c>
      <c r="Q33" s="1239">
        <f>AD33+AQ33</f>
        <v>0</v>
      </c>
      <c r="R33" s="1240">
        <f>AE33+AR33</f>
        <v>0</v>
      </c>
      <c r="S33" s="1238">
        <f>SUM(T33:AE33)</f>
        <v>22</v>
      </c>
      <c r="T33" s="1239">
        <v>1</v>
      </c>
      <c r="U33" s="1239">
        <v>3</v>
      </c>
      <c r="V33" s="1239">
        <v>7</v>
      </c>
      <c r="W33" s="1239">
        <v>7</v>
      </c>
      <c r="X33" s="1239">
        <v>2</v>
      </c>
      <c r="Y33" s="1239"/>
      <c r="Z33" s="1239"/>
      <c r="AA33" s="1239">
        <v>2</v>
      </c>
      <c r="AB33" s="1239"/>
      <c r="AC33" s="1239"/>
      <c r="AD33" s="1239"/>
      <c r="AE33" s="1239"/>
      <c r="AF33" s="1238">
        <f>SUM(AG33:AR33)</f>
        <v>0</v>
      </c>
      <c r="AG33" s="1239">
        <v>0</v>
      </c>
      <c r="AH33" s="1239">
        <v>0</v>
      </c>
      <c r="AI33" s="1239">
        <v>0</v>
      </c>
      <c r="AJ33" s="1239">
        <v>0</v>
      </c>
      <c r="AK33" s="1239">
        <v>0</v>
      </c>
      <c r="AL33" s="1239">
        <v>0</v>
      </c>
      <c r="AM33" s="1239">
        <v>0</v>
      </c>
      <c r="AN33" s="1239">
        <v>0</v>
      </c>
      <c r="AO33" s="1239">
        <v>0</v>
      </c>
      <c r="AP33" s="1239">
        <v>0</v>
      </c>
      <c r="AQ33" s="1240">
        <v>0</v>
      </c>
      <c r="AR33" s="1241">
        <v>0</v>
      </c>
      <c r="AT33" s="1">
        <f t="shared" si="4"/>
        <v>22</v>
      </c>
      <c r="AU33" s="1">
        <f t="shared" si="5"/>
        <v>22</v>
      </c>
      <c r="AV33" s="1">
        <f t="shared" si="8"/>
        <v>0</v>
      </c>
      <c r="AW33" s="367">
        <f t="shared" ref="AW33" si="318">AT33-F33</f>
        <v>0</v>
      </c>
      <c r="AX33" s="367">
        <f t="shared" ref="AX33" si="319">AU33-S33</f>
        <v>0</v>
      </c>
      <c r="AY33" s="367">
        <f t="shared" ref="AY33" si="320">AV33-AF33</f>
        <v>0</v>
      </c>
    </row>
    <row r="34" spans="2:51" ht="27.9" customHeight="1" x14ac:dyDescent="0.2">
      <c r="B34" s="1504"/>
      <c r="C34" s="1552"/>
      <c r="D34" s="277"/>
      <c r="E34" s="325"/>
      <c r="F34" s="1256"/>
      <c r="G34" s="731">
        <f>IFERROR(G33/$F33,"-")</f>
        <v>4.5454545454545456E-2</v>
      </c>
      <c r="H34" s="1270">
        <f t="shared" ref="H34" si="321">IFERROR(H33/$F33,"-")</f>
        <v>0.13636363636363635</v>
      </c>
      <c r="I34" s="730">
        <f t="shared" ref="I34" si="322">IFERROR(I33/$F33,"-")</f>
        <v>0.31818181818181818</v>
      </c>
      <c r="J34" s="730">
        <f t="shared" ref="J34" si="323">IFERROR(J33/$F33,"-")</f>
        <v>0.31818181818181818</v>
      </c>
      <c r="K34" s="730">
        <f t="shared" ref="K34" si="324">IFERROR(K33/$F33,"-")</f>
        <v>9.0909090909090912E-2</v>
      </c>
      <c r="L34" s="730">
        <f t="shared" ref="L34" si="325">IFERROR(L33/$F33,"-")</f>
        <v>0</v>
      </c>
      <c r="M34" s="731">
        <f t="shared" ref="M34" si="326">IFERROR(M33/$F33,"-")</f>
        <v>0</v>
      </c>
      <c r="N34" s="731">
        <f t="shared" ref="N34" si="327">IFERROR(N33/$F33,"-")</f>
        <v>9.0909090909090912E-2</v>
      </c>
      <c r="O34" s="730">
        <f t="shared" ref="O34" si="328">IFERROR(O33/$F33,"-")</f>
        <v>0</v>
      </c>
      <c r="P34" s="730">
        <f t="shared" ref="P34" si="329">IFERROR(P33/$F33,"-")</f>
        <v>0</v>
      </c>
      <c r="Q34" s="1271">
        <f t="shared" ref="Q34" si="330">IFERROR(Q33/$F33,"-")</f>
        <v>0</v>
      </c>
      <c r="R34" s="1271">
        <f t="shared" ref="R34" si="331">IFERROR(R33/$F33,"-")</f>
        <v>0</v>
      </c>
      <c r="S34" s="1256"/>
      <c r="T34" s="731">
        <f>IFERROR(T33/$S$33,"-")</f>
        <v>4.5454545454545456E-2</v>
      </c>
      <c r="U34" s="731">
        <f t="shared" ref="U34:AE34" si="332">IFERROR(U33/$S$33,"-")</f>
        <v>0.13636363636363635</v>
      </c>
      <c r="V34" s="1257">
        <f t="shared" si="332"/>
        <v>0.31818181818181818</v>
      </c>
      <c r="W34" s="1257">
        <f t="shared" si="332"/>
        <v>0.31818181818181818</v>
      </c>
      <c r="X34" s="1257">
        <f t="shared" si="332"/>
        <v>9.0909090909090912E-2</v>
      </c>
      <c r="Y34" s="1257">
        <f t="shared" si="332"/>
        <v>0</v>
      </c>
      <c r="Z34" s="1257">
        <f t="shared" si="332"/>
        <v>0</v>
      </c>
      <c r="AA34" s="1257">
        <f t="shared" si="332"/>
        <v>9.0909090909090912E-2</v>
      </c>
      <c r="AB34" s="1257">
        <f t="shared" si="332"/>
        <v>0</v>
      </c>
      <c r="AC34" s="1257">
        <f t="shared" si="332"/>
        <v>0</v>
      </c>
      <c r="AD34" s="1257">
        <f t="shared" si="332"/>
        <v>0</v>
      </c>
      <c r="AE34" s="1257">
        <f t="shared" si="332"/>
        <v>0</v>
      </c>
      <c r="AF34" s="1269"/>
      <c r="AG34" s="727" t="str">
        <f>IFERROR(AG33/$AF33,"-")</f>
        <v>-</v>
      </c>
      <c r="AH34" s="727" t="str">
        <f t="shared" ref="AH34" si="333">IFERROR(AH33/$AF33,"-")</f>
        <v>-</v>
      </c>
      <c r="AI34" s="727" t="str">
        <f t="shared" ref="AI34" si="334">IFERROR(AI33/$AF33,"-")</f>
        <v>-</v>
      </c>
      <c r="AJ34" s="727" t="str">
        <f t="shared" ref="AJ34" si="335">IFERROR(AJ33/$AF33,"-")</f>
        <v>-</v>
      </c>
      <c r="AK34" s="727" t="str">
        <f t="shared" ref="AK34" si="336">IFERROR(AK33/$AF33,"-")</f>
        <v>-</v>
      </c>
      <c r="AL34" s="727" t="str">
        <f t="shared" ref="AL34" si="337">IFERROR(AL33/$AF33,"-")</f>
        <v>-</v>
      </c>
      <c r="AM34" s="727" t="str">
        <f t="shared" ref="AM34" si="338">IFERROR(AM33/$AF33,"-")</f>
        <v>-</v>
      </c>
      <c r="AN34" s="727" t="str">
        <f t="shared" ref="AN34" si="339">IFERROR(AN33/$AF33,"-")</f>
        <v>-</v>
      </c>
      <c r="AO34" s="727" t="str">
        <f t="shared" ref="AO34" si="340">IFERROR(AO33/$AF33,"-")</f>
        <v>-</v>
      </c>
      <c r="AP34" s="727" t="str">
        <f t="shared" ref="AP34" si="341">IFERROR(AP33/$AF33,"-")</f>
        <v>-</v>
      </c>
      <c r="AQ34" s="727" t="str">
        <f t="shared" ref="AQ34" si="342">IFERROR(AQ33/$AF33,"-")</f>
        <v>-</v>
      </c>
      <c r="AR34" s="729" t="str">
        <f t="shared" ref="AR34" si="343">IFERROR(AR33/$AF33,"-")</f>
        <v>-</v>
      </c>
      <c r="AT34" s="45">
        <f t="shared" si="4"/>
        <v>1</v>
      </c>
      <c r="AU34" s="45">
        <f t="shared" si="5"/>
        <v>1</v>
      </c>
      <c r="AV34" s="45">
        <f t="shared" si="8"/>
        <v>0</v>
      </c>
      <c r="AW34" s="367">
        <f t="shared" ref="AW34:AY34" si="344">1-AT34</f>
        <v>0</v>
      </c>
      <c r="AX34" s="367">
        <f t="shared" si="344"/>
        <v>0</v>
      </c>
      <c r="AY34" s="367">
        <f t="shared" si="344"/>
        <v>1</v>
      </c>
    </row>
    <row r="35" spans="2:51" ht="27.9" customHeight="1" x14ac:dyDescent="0.2">
      <c r="B35" s="1504"/>
      <c r="C35" s="1551" t="s">
        <v>469</v>
      </c>
      <c r="D35" s="1169">
        <f>表1!M47</f>
        <v>29</v>
      </c>
      <c r="E35" s="541">
        <f>表1!O47</f>
        <v>23</v>
      </c>
      <c r="F35" s="1238">
        <f>SUM(G35:R35)</f>
        <v>216</v>
      </c>
      <c r="G35" s="1239">
        <f>T35+AG35</f>
        <v>43</v>
      </c>
      <c r="H35" s="1239">
        <f t="shared" ref="H35" si="345">U35+AH35</f>
        <v>59</v>
      </c>
      <c r="I35" s="1239">
        <f t="shared" ref="I35" si="346">V35+AI35</f>
        <v>26</v>
      </c>
      <c r="J35" s="1239">
        <f t="shared" ref="J35" si="347">W35+AJ35</f>
        <v>42</v>
      </c>
      <c r="K35" s="1239">
        <f t="shared" ref="K35" si="348">X35+AK35</f>
        <v>15</v>
      </c>
      <c r="L35" s="1239">
        <f t="shared" ref="L35" si="349">Y35+AL35</f>
        <v>5</v>
      </c>
      <c r="M35" s="1239">
        <f t="shared" ref="M35" si="350">Z35+AM35</f>
        <v>4</v>
      </c>
      <c r="N35" s="1239">
        <f t="shared" ref="N35" si="351">AA35+AN35</f>
        <v>3</v>
      </c>
      <c r="O35" s="1239">
        <f t="shared" ref="O35" si="352">AB35+AO35</f>
        <v>7</v>
      </c>
      <c r="P35" s="1239">
        <f t="shared" ref="P35" si="353">AC35+AP35</f>
        <v>12</v>
      </c>
      <c r="Q35" s="1239">
        <f>AD35+AQ35</f>
        <v>0</v>
      </c>
      <c r="R35" s="1240">
        <f>AE35+AR35</f>
        <v>0</v>
      </c>
      <c r="S35" s="1238">
        <f>SUM(T35:AE35)</f>
        <v>183</v>
      </c>
      <c r="T35" s="1239">
        <v>43</v>
      </c>
      <c r="U35" s="1239">
        <v>59</v>
      </c>
      <c r="V35" s="1239">
        <v>26</v>
      </c>
      <c r="W35" s="1239">
        <v>38</v>
      </c>
      <c r="X35" s="1239">
        <v>12</v>
      </c>
      <c r="Y35" s="1239">
        <v>2</v>
      </c>
      <c r="Z35" s="1239">
        <v>1</v>
      </c>
      <c r="AA35" s="1239">
        <v>1</v>
      </c>
      <c r="AB35" s="1239">
        <v>1</v>
      </c>
      <c r="AC35" s="1239">
        <v>0</v>
      </c>
      <c r="AD35" s="1239">
        <v>0</v>
      </c>
      <c r="AE35" s="1239">
        <v>0</v>
      </c>
      <c r="AF35" s="1238">
        <f>SUM(AG35:AR35)</f>
        <v>33</v>
      </c>
      <c r="AG35" s="1239">
        <v>0</v>
      </c>
      <c r="AH35" s="1239">
        <v>0</v>
      </c>
      <c r="AI35" s="1239">
        <v>0</v>
      </c>
      <c r="AJ35" s="1239">
        <v>4</v>
      </c>
      <c r="AK35" s="1239">
        <v>3</v>
      </c>
      <c r="AL35" s="1239">
        <v>3</v>
      </c>
      <c r="AM35" s="1239">
        <v>3</v>
      </c>
      <c r="AN35" s="1239">
        <v>2</v>
      </c>
      <c r="AO35" s="1239">
        <v>6</v>
      </c>
      <c r="AP35" s="1239">
        <v>12</v>
      </c>
      <c r="AQ35" s="1240">
        <v>0</v>
      </c>
      <c r="AR35" s="1241">
        <v>0</v>
      </c>
      <c r="AT35" s="1">
        <f t="shared" si="4"/>
        <v>216</v>
      </c>
      <c r="AU35" s="1">
        <f t="shared" si="5"/>
        <v>183</v>
      </c>
      <c r="AV35" s="1">
        <f t="shared" si="8"/>
        <v>33</v>
      </c>
      <c r="AW35" s="367">
        <f t="shared" ref="AW35" si="354">AT35-F35</f>
        <v>0</v>
      </c>
      <c r="AX35" s="367">
        <f t="shared" ref="AX35" si="355">AU35-S35</f>
        <v>0</v>
      </c>
      <c r="AY35" s="367">
        <f>AV35-AF35</f>
        <v>0</v>
      </c>
    </row>
    <row r="36" spans="2:51" ht="27.9" customHeight="1" thickBot="1" x14ac:dyDescent="0.25">
      <c r="B36" s="1504"/>
      <c r="C36" s="1655"/>
      <c r="D36" s="1052"/>
      <c r="E36" s="321"/>
      <c r="F36" s="1242"/>
      <c r="G36" s="1243">
        <f>IFERROR(G35/$F35,"-")</f>
        <v>0.19907407407407407</v>
      </c>
      <c r="H36" s="1243">
        <f t="shared" ref="H36" si="356">IFERROR(H35/$F35,"-")</f>
        <v>0.27314814814814814</v>
      </c>
      <c r="I36" s="1243">
        <f t="shared" ref="I36" si="357">IFERROR(I35/$F35,"-")</f>
        <v>0.12037037037037036</v>
      </c>
      <c r="J36" s="1243">
        <f t="shared" ref="J36" si="358">IFERROR(J35/$F35,"-")</f>
        <v>0.19444444444444445</v>
      </c>
      <c r="K36" s="1243">
        <f t="shared" ref="K36" si="359">IFERROR(K35/$F35,"-")</f>
        <v>6.9444444444444448E-2</v>
      </c>
      <c r="L36" s="1243">
        <f t="shared" ref="L36" si="360">IFERROR(L35/$F35,"-")</f>
        <v>2.3148148148148147E-2</v>
      </c>
      <c r="M36" s="732">
        <f t="shared" ref="M36" si="361">IFERROR(M35/$F35,"-")</f>
        <v>1.8518518518518517E-2</v>
      </c>
      <c r="N36" s="732">
        <f t="shared" ref="N36" si="362">IFERROR(N35/$F35,"-")</f>
        <v>1.3888888888888888E-2</v>
      </c>
      <c r="O36" s="1243">
        <f t="shared" ref="O36" si="363">IFERROR(O35/$F35,"-")</f>
        <v>3.2407407407407406E-2</v>
      </c>
      <c r="P36" s="1243">
        <f t="shared" ref="P36" si="364">IFERROR(P35/$F35,"-")</f>
        <v>5.5555555555555552E-2</v>
      </c>
      <c r="Q36" s="1244">
        <f t="shared" ref="Q36" si="365">IFERROR(Q35/$F35,"-")</f>
        <v>0</v>
      </c>
      <c r="R36" s="1244">
        <f t="shared" ref="R36" si="366">IFERROR(R35/$F35,"-")</f>
        <v>0</v>
      </c>
      <c r="S36" s="1245"/>
      <c r="T36" s="1272">
        <f>IFERROR(T35/$S$35,"-")</f>
        <v>0.23497267759562843</v>
      </c>
      <c r="U36" s="1272">
        <f t="shared" ref="U36:AE36" si="367">IFERROR(U35/$S$35,"-")</f>
        <v>0.32240437158469948</v>
      </c>
      <c r="V36" s="1272">
        <f t="shared" si="367"/>
        <v>0.14207650273224043</v>
      </c>
      <c r="W36" s="1272">
        <f t="shared" si="367"/>
        <v>0.20765027322404372</v>
      </c>
      <c r="X36" s="1272">
        <f t="shared" si="367"/>
        <v>6.5573770491803282E-2</v>
      </c>
      <c r="Y36" s="1272">
        <f t="shared" si="367"/>
        <v>1.092896174863388E-2</v>
      </c>
      <c r="Z36" s="1273">
        <f t="shared" si="367"/>
        <v>5.4644808743169399E-3</v>
      </c>
      <c r="AA36" s="1273">
        <f t="shared" si="367"/>
        <v>5.4644808743169399E-3</v>
      </c>
      <c r="AB36" s="1273">
        <f t="shared" si="367"/>
        <v>5.4644808743169399E-3</v>
      </c>
      <c r="AC36" s="1273">
        <f t="shared" si="367"/>
        <v>0</v>
      </c>
      <c r="AD36" s="1273">
        <f t="shared" si="367"/>
        <v>0</v>
      </c>
      <c r="AE36" s="1273">
        <f t="shared" si="367"/>
        <v>0</v>
      </c>
      <c r="AF36" s="1274"/>
      <c r="AG36" s="1273">
        <f>IFERROR(AG35/$AF35,"-")</f>
        <v>0</v>
      </c>
      <c r="AH36" s="1273">
        <f t="shared" ref="AH36" si="368">IFERROR(AH35/$AF35,"-")</f>
        <v>0</v>
      </c>
      <c r="AI36" s="1273">
        <f t="shared" ref="AI36" si="369">IFERROR(AI35/$AF35,"-")</f>
        <v>0</v>
      </c>
      <c r="AJ36" s="1273">
        <f t="shared" ref="AJ36" si="370">IFERROR(AJ35/$AF35,"-")</f>
        <v>0.12121212121212122</v>
      </c>
      <c r="AK36" s="1273">
        <f t="shared" ref="AK36" si="371">IFERROR(AK35/$AF35,"-")</f>
        <v>9.0909090909090912E-2</v>
      </c>
      <c r="AL36" s="1273">
        <f t="shared" ref="AL36" si="372">IFERROR(AL35/$AF35,"-")</f>
        <v>9.0909090909090912E-2</v>
      </c>
      <c r="AM36" s="1273">
        <f t="shared" ref="AM36" si="373">IFERROR(AM35/$AF35,"-")</f>
        <v>9.0909090909090912E-2</v>
      </c>
      <c r="AN36" s="1273">
        <f t="shared" ref="AN36" si="374">IFERROR(AN35/$AF35,"-")</f>
        <v>6.0606060606060608E-2</v>
      </c>
      <c r="AO36" s="1273">
        <f t="shared" ref="AO36" si="375">IFERROR(AO35/$AF35,"-")</f>
        <v>0.18181818181818182</v>
      </c>
      <c r="AP36" s="1273">
        <f t="shared" ref="AP36" si="376">IFERROR(AP35/$AF35,"-")</f>
        <v>0.36363636363636365</v>
      </c>
      <c r="AQ36" s="1273">
        <f t="shared" ref="AQ36" si="377">IFERROR(AQ35/$AF35,"-")</f>
        <v>0</v>
      </c>
      <c r="AR36" s="1309">
        <f t="shared" ref="AR36" si="378">IFERROR(AR35/$AF35,"-")</f>
        <v>0</v>
      </c>
      <c r="AT36" s="45">
        <f t="shared" si="4"/>
        <v>0.99999999999999989</v>
      </c>
      <c r="AU36" s="45">
        <f t="shared" si="5"/>
        <v>1</v>
      </c>
      <c r="AV36" s="45">
        <f t="shared" si="8"/>
        <v>1</v>
      </c>
      <c r="AW36" s="367">
        <f t="shared" ref="AW36:AX36" si="379">1-AT36</f>
        <v>0</v>
      </c>
      <c r="AX36" s="367">
        <f t="shared" si="379"/>
        <v>0</v>
      </c>
      <c r="AY36" s="367">
        <f>1-AV36</f>
        <v>0</v>
      </c>
    </row>
    <row r="37" spans="2:51" ht="27.9" customHeight="1" thickTop="1" x14ac:dyDescent="0.2">
      <c r="B37" s="1504"/>
      <c r="C37" s="38" t="s">
        <v>470</v>
      </c>
      <c r="D37" s="1117">
        <f>D27+D29+D31+D33</f>
        <v>274</v>
      </c>
      <c r="E37" s="1117">
        <f>E27+E29+E31+E33</f>
        <v>146</v>
      </c>
      <c r="F37" s="1258">
        <f>SUM(G37:R37)</f>
        <v>42</v>
      </c>
      <c r="G37" s="1264">
        <f t="shared" ref="G37:R37" si="380">T37+AG37</f>
        <v>10</v>
      </c>
      <c r="H37" s="1264">
        <f>U37+AH37</f>
        <v>9</v>
      </c>
      <c r="I37" s="1264">
        <f t="shared" si="380"/>
        <v>8</v>
      </c>
      <c r="J37" s="1264">
        <f t="shared" si="380"/>
        <v>10</v>
      </c>
      <c r="K37" s="1264">
        <f t="shared" si="380"/>
        <v>3</v>
      </c>
      <c r="L37" s="1264">
        <f t="shared" si="380"/>
        <v>0</v>
      </c>
      <c r="M37" s="1264">
        <f t="shared" si="380"/>
        <v>0</v>
      </c>
      <c r="N37" s="1264">
        <f t="shared" si="380"/>
        <v>2</v>
      </c>
      <c r="O37" s="1264">
        <f t="shared" si="380"/>
        <v>0</v>
      </c>
      <c r="P37" s="1264">
        <f t="shared" si="380"/>
        <v>0</v>
      </c>
      <c r="Q37" s="1264">
        <f t="shared" si="380"/>
        <v>0</v>
      </c>
      <c r="R37" s="1265">
        <f t="shared" si="380"/>
        <v>0</v>
      </c>
      <c r="S37" s="1258">
        <f>SUM(T37:AE37)</f>
        <v>42</v>
      </c>
      <c r="T37" s="1264">
        <f>T27+T29+T31+T33</f>
        <v>10</v>
      </c>
      <c r="U37" s="1264">
        <f t="shared" ref="U37:AD37" si="381">U27+U29+U31+U33</f>
        <v>9</v>
      </c>
      <c r="V37" s="1264">
        <f t="shared" si="381"/>
        <v>8</v>
      </c>
      <c r="W37" s="1264">
        <f t="shared" si="381"/>
        <v>10</v>
      </c>
      <c r="X37" s="1264">
        <f t="shared" si="381"/>
        <v>3</v>
      </c>
      <c r="Y37" s="1264">
        <f t="shared" si="381"/>
        <v>0</v>
      </c>
      <c r="Z37" s="1264">
        <f t="shared" si="381"/>
        <v>0</v>
      </c>
      <c r="AA37" s="1264">
        <f t="shared" si="381"/>
        <v>2</v>
      </c>
      <c r="AB37" s="1264">
        <f t="shared" si="381"/>
        <v>0</v>
      </c>
      <c r="AC37" s="1264">
        <f t="shared" si="381"/>
        <v>0</v>
      </c>
      <c r="AD37" s="1264">
        <f t="shared" si="381"/>
        <v>0</v>
      </c>
      <c r="AE37" s="1266">
        <f>AE27+AE29+AE31+AE33</f>
        <v>0</v>
      </c>
      <c r="AF37" s="1258">
        <f t="shared" ref="AF37:AR37" si="382">AF27+AF29+AF31+AF33</f>
        <v>0</v>
      </c>
      <c r="AG37" s="1264">
        <f t="shared" si="382"/>
        <v>0</v>
      </c>
      <c r="AH37" s="1264">
        <f t="shared" si="382"/>
        <v>0</v>
      </c>
      <c r="AI37" s="1264">
        <f t="shared" si="382"/>
        <v>0</v>
      </c>
      <c r="AJ37" s="1264">
        <f t="shared" si="382"/>
        <v>0</v>
      </c>
      <c r="AK37" s="1264">
        <f t="shared" si="382"/>
        <v>0</v>
      </c>
      <c r="AL37" s="1264">
        <f t="shared" si="382"/>
        <v>0</v>
      </c>
      <c r="AM37" s="1264">
        <f t="shared" si="382"/>
        <v>0</v>
      </c>
      <c r="AN37" s="1264">
        <f t="shared" si="382"/>
        <v>0</v>
      </c>
      <c r="AO37" s="1264">
        <f t="shared" si="382"/>
        <v>0</v>
      </c>
      <c r="AP37" s="1264">
        <f t="shared" si="382"/>
        <v>0</v>
      </c>
      <c r="AQ37" s="1265">
        <f t="shared" si="382"/>
        <v>0</v>
      </c>
      <c r="AR37" s="1266">
        <f t="shared" si="382"/>
        <v>0</v>
      </c>
      <c r="AT37" s="1">
        <f t="shared" si="4"/>
        <v>42</v>
      </c>
      <c r="AU37" s="1">
        <f t="shared" si="5"/>
        <v>42</v>
      </c>
      <c r="AV37" s="1">
        <f t="shared" si="8"/>
        <v>0</v>
      </c>
      <c r="AW37" s="367">
        <f t="shared" ref="AW37" si="383">AT37-F37</f>
        <v>0</v>
      </c>
      <c r="AX37" s="367">
        <f t="shared" ref="AX37" si="384">AU37-S37</f>
        <v>0</v>
      </c>
      <c r="AY37" s="367">
        <f t="shared" ref="AY37" si="385">AV37-AF37</f>
        <v>0</v>
      </c>
    </row>
    <row r="38" spans="2:51" ht="27.9" customHeight="1" x14ac:dyDescent="0.2">
      <c r="B38" s="1504"/>
      <c r="C38" s="39" t="s">
        <v>198</v>
      </c>
      <c r="D38" s="1116"/>
      <c r="E38" s="1116"/>
      <c r="F38" s="1256"/>
      <c r="G38" s="1275">
        <f>G37/F37</f>
        <v>0.23809523809523808</v>
      </c>
      <c r="H38" s="1275">
        <f>H37/F37</f>
        <v>0.21428571428571427</v>
      </c>
      <c r="I38" s="1275">
        <f>I37/F37</f>
        <v>0.19047619047619047</v>
      </c>
      <c r="J38" s="1275">
        <f>J37/F37</f>
        <v>0.23809523809523808</v>
      </c>
      <c r="K38" s="1275">
        <f>K37/F37</f>
        <v>7.1428571428571425E-2</v>
      </c>
      <c r="L38" s="1275">
        <f>L37/F37</f>
        <v>0</v>
      </c>
      <c r="M38" s="727">
        <f>M37/F37</f>
        <v>0</v>
      </c>
      <c r="N38" s="727">
        <f>N37/F37</f>
        <v>4.7619047619047616E-2</v>
      </c>
      <c r="O38" s="1275">
        <f>O37/F37</f>
        <v>0</v>
      </c>
      <c r="P38" s="1275">
        <f>P37/F37</f>
        <v>0</v>
      </c>
      <c r="Q38" s="1276">
        <f>Q37/F37</f>
        <v>0</v>
      </c>
      <c r="R38" s="1276">
        <f>R37/F37</f>
        <v>0</v>
      </c>
      <c r="S38" s="1256"/>
      <c r="T38" s="1275">
        <f>IFERROR(T37/$S37,"-")</f>
        <v>0.23809523809523808</v>
      </c>
      <c r="U38" s="1275">
        <f t="shared" ref="U38" si="386">IFERROR(U37/$S37,"-")</f>
        <v>0.21428571428571427</v>
      </c>
      <c r="V38" s="1275">
        <f t="shared" ref="V38" si="387">IFERROR(V37/$S37,"-")</f>
        <v>0.19047619047619047</v>
      </c>
      <c r="W38" s="1275">
        <f t="shared" ref="W38" si="388">IFERROR(W37/$S37,"-")</f>
        <v>0.23809523809523808</v>
      </c>
      <c r="X38" s="1275">
        <f t="shared" ref="X38" si="389">IFERROR(X37/$S37,"-")</f>
        <v>7.1428571428571425E-2</v>
      </c>
      <c r="Y38" s="1275">
        <f t="shared" ref="Y38" si="390">IFERROR(Y37/$S37,"-")</f>
        <v>0</v>
      </c>
      <c r="Z38" s="727">
        <f t="shared" ref="Z38" si="391">IFERROR(Z37/$S37,"-")</f>
        <v>0</v>
      </c>
      <c r="AA38" s="727">
        <f t="shared" ref="AA38" si="392">IFERROR(AA37/$S37,"-")</f>
        <v>4.7619047619047616E-2</v>
      </c>
      <c r="AB38" s="727">
        <f t="shared" ref="AB38" si="393">IFERROR(AB37/$S37,"-")</f>
        <v>0</v>
      </c>
      <c r="AC38" s="727">
        <f t="shared" ref="AC38" si="394">IFERROR(AC37/$S37,"-")</f>
        <v>0</v>
      </c>
      <c r="AD38" s="728">
        <f t="shared" ref="AD38" si="395">IFERROR(AD37/$S37,"-")</f>
        <v>0</v>
      </c>
      <c r="AE38" s="1277">
        <f t="shared" ref="AE38" si="396">IFERROR(AE37/$S37,"-")</f>
        <v>0</v>
      </c>
      <c r="AF38" s="1256"/>
      <c r="AG38" s="727" t="str">
        <f>IFERROR(AG37/$AF37,"-")</f>
        <v>-</v>
      </c>
      <c r="AH38" s="727" t="str">
        <f t="shared" ref="AH38" si="397">IFERROR(AH37/$AF37,"-")</f>
        <v>-</v>
      </c>
      <c r="AI38" s="727" t="str">
        <f t="shared" ref="AI38" si="398">IFERROR(AI37/$AF37,"-")</f>
        <v>-</v>
      </c>
      <c r="AJ38" s="727" t="str">
        <f t="shared" ref="AJ38" si="399">IFERROR(AJ37/$AF37,"-")</f>
        <v>-</v>
      </c>
      <c r="AK38" s="727" t="str">
        <f t="shared" ref="AK38" si="400">IFERROR(AK37/$AF37,"-")</f>
        <v>-</v>
      </c>
      <c r="AL38" s="727" t="str">
        <f t="shared" ref="AL38" si="401">IFERROR(AL37/$AF37,"-")</f>
        <v>-</v>
      </c>
      <c r="AM38" s="727" t="str">
        <f t="shared" ref="AM38" si="402">IFERROR(AM37/$AF37,"-")</f>
        <v>-</v>
      </c>
      <c r="AN38" s="727" t="str">
        <f t="shared" ref="AN38" si="403">IFERROR(AN37/$AF37,"-")</f>
        <v>-</v>
      </c>
      <c r="AO38" s="727" t="str">
        <f t="shared" ref="AO38" si="404">IFERROR(AO37/$AF37,"-")</f>
        <v>-</v>
      </c>
      <c r="AP38" s="727" t="str">
        <f t="shared" ref="AP38" si="405">IFERROR(AP37/$AF37,"-")</f>
        <v>-</v>
      </c>
      <c r="AQ38" s="727" t="str">
        <f t="shared" ref="AQ38" si="406">IFERROR(AQ37/$AF37,"-")</f>
        <v>-</v>
      </c>
      <c r="AR38" s="729" t="str">
        <f t="shared" ref="AR38" si="407">IFERROR(AR37/$AF37,"-")</f>
        <v>-</v>
      </c>
      <c r="AT38" s="45">
        <f t="shared" si="4"/>
        <v>1</v>
      </c>
      <c r="AU38" s="45">
        <f t="shared" si="5"/>
        <v>1</v>
      </c>
      <c r="AV38" s="45">
        <f t="shared" si="8"/>
        <v>0</v>
      </c>
      <c r="AW38" s="367">
        <f t="shared" ref="AW38:AY38" si="408">1-AT38</f>
        <v>0</v>
      </c>
      <c r="AX38" s="367">
        <f t="shared" si="408"/>
        <v>0</v>
      </c>
      <c r="AY38" s="367">
        <f t="shared" si="408"/>
        <v>1</v>
      </c>
    </row>
    <row r="39" spans="2:51" ht="27.9" customHeight="1" x14ac:dyDescent="0.2">
      <c r="B39" s="1504"/>
      <c r="C39" s="38" t="s">
        <v>470</v>
      </c>
      <c r="D39" s="644">
        <f>D29+D31+D33+D35</f>
        <v>143</v>
      </c>
      <c r="E39" s="644">
        <f>E29+E31+E33+E35</f>
        <v>104</v>
      </c>
      <c r="F39" s="1258">
        <f>SUM(G39:R39)</f>
        <v>247</v>
      </c>
      <c r="G39" s="1264">
        <f t="shared" ref="G39:R39" si="409">T39+AG39</f>
        <v>47</v>
      </c>
      <c r="H39" s="1264">
        <f t="shared" si="409"/>
        <v>63</v>
      </c>
      <c r="I39" s="1264">
        <f t="shared" si="409"/>
        <v>34</v>
      </c>
      <c r="J39" s="1264">
        <f t="shared" si="409"/>
        <v>52</v>
      </c>
      <c r="K39" s="1264">
        <f t="shared" si="409"/>
        <v>18</v>
      </c>
      <c r="L39" s="1264">
        <f t="shared" si="409"/>
        <v>5</v>
      </c>
      <c r="M39" s="1264">
        <f t="shared" si="409"/>
        <v>4</v>
      </c>
      <c r="N39" s="1264">
        <f t="shared" si="409"/>
        <v>5</v>
      </c>
      <c r="O39" s="1264">
        <f t="shared" si="409"/>
        <v>7</v>
      </c>
      <c r="P39" s="1264">
        <f t="shared" si="409"/>
        <v>12</v>
      </c>
      <c r="Q39" s="1264">
        <f t="shared" si="409"/>
        <v>0</v>
      </c>
      <c r="R39" s="1265">
        <f t="shared" si="409"/>
        <v>0</v>
      </c>
      <c r="S39" s="1258">
        <f>SUM(T39:AE39)</f>
        <v>214</v>
      </c>
      <c r="T39" s="1264">
        <f t="shared" ref="T39:AR39" si="410">T29+T31+T33+T35</f>
        <v>47</v>
      </c>
      <c r="U39" s="1264">
        <f t="shared" si="410"/>
        <v>63</v>
      </c>
      <c r="V39" s="1264">
        <f t="shared" si="410"/>
        <v>34</v>
      </c>
      <c r="W39" s="1264">
        <f t="shared" si="410"/>
        <v>48</v>
      </c>
      <c r="X39" s="1264">
        <f t="shared" si="410"/>
        <v>15</v>
      </c>
      <c r="Y39" s="1264">
        <f t="shared" si="410"/>
        <v>2</v>
      </c>
      <c r="Z39" s="1264">
        <f t="shared" si="410"/>
        <v>1</v>
      </c>
      <c r="AA39" s="1264">
        <f t="shared" si="410"/>
        <v>3</v>
      </c>
      <c r="AB39" s="1264">
        <f t="shared" si="410"/>
        <v>1</v>
      </c>
      <c r="AC39" s="1264">
        <f t="shared" si="410"/>
        <v>0</v>
      </c>
      <c r="AD39" s="1264">
        <f t="shared" si="410"/>
        <v>0</v>
      </c>
      <c r="AE39" s="1266">
        <f t="shared" si="410"/>
        <v>0</v>
      </c>
      <c r="AF39" s="1258">
        <f t="shared" si="410"/>
        <v>33</v>
      </c>
      <c r="AG39" s="1239">
        <f t="shared" si="410"/>
        <v>0</v>
      </c>
      <c r="AH39" s="1239">
        <f t="shared" si="410"/>
        <v>0</v>
      </c>
      <c r="AI39" s="1264">
        <f>AI29+AI31+AI33+AI35</f>
        <v>0</v>
      </c>
      <c r="AJ39" s="1264">
        <f t="shared" si="410"/>
        <v>4</v>
      </c>
      <c r="AK39" s="1264">
        <f t="shared" si="410"/>
        <v>3</v>
      </c>
      <c r="AL39" s="1264">
        <f t="shared" si="410"/>
        <v>3</v>
      </c>
      <c r="AM39" s="1264">
        <f t="shared" si="410"/>
        <v>3</v>
      </c>
      <c r="AN39" s="1264">
        <f t="shared" si="410"/>
        <v>2</v>
      </c>
      <c r="AO39" s="1264">
        <f t="shared" si="410"/>
        <v>6</v>
      </c>
      <c r="AP39" s="1264">
        <f t="shared" si="410"/>
        <v>12</v>
      </c>
      <c r="AQ39" s="1265">
        <f t="shared" si="410"/>
        <v>0</v>
      </c>
      <c r="AR39" s="1266">
        <f t="shared" si="410"/>
        <v>0</v>
      </c>
      <c r="AT39" s="1">
        <f t="shared" si="4"/>
        <v>247</v>
      </c>
      <c r="AU39" s="1">
        <f t="shared" si="5"/>
        <v>214</v>
      </c>
      <c r="AV39" s="1">
        <f t="shared" si="8"/>
        <v>33</v>
      </c>
      <c r="AW39" s="367">
        <f t="shared" ref="AW39" si="411">AT39-F39</f>
        <v>0</v>
      </c>
      <c r="AX39" s="367">
        <f t="shared" ref="AX39" si="412">AU39-S39</f>
        <v>0</v>
      </c>
      <c r="AY39" s="367">
        <f t="shared" ref="AY39" si="413">AV39-AF39</f>
        <v>0</v>
      </c>
    </row>
    <row r="40" spans="2:51" ht="27.9" customHeight="1" thickBot="1" x14ac:dyDescent="0.25">
      <c r="B40" s="1510"/>
      <c r="C40" s="39" t="s">
        <v>471</v>
      </c>
      <c r="D40" s="1116"/>
      <c r="E40" s="1116"/>
      <c r="F40" s="1278"/>
      <c r="G40" s="1279">
        <f>G39/F39</f>
        <v>0.19028340080971659</v>
      </c>
      <c r="H40" s="1279">
        <f>H39/F39</f>
        <v>0.25506072874493929</v>
      </c>
      <c r="I40" s="1279">
        <f>I39/F39</f>
        <v>0.13765182186234817</v>
      </c>
      <c r="J40" s="1279">
        <f>J39/F39</f>
        <v>0.21052631578947367</v>
      </c>
      <c r="K40" s="1279">
        <f>K39/F39</f>
        <v>7.28744939271255E-2</v>
      </c>
      <c r="L40" s="1279">
        <f>L39/F39</f>
        <v>2.0242914979757085E-2</v>
      </c>
      <c r="M40" s="737">
        <f>M39/F39</f>
        <v>1.6194331983805668E-2</v>
      </c>
      <c r="N40" s="737">
        <f>N39/F39</f>
        <v>2.0242914979757085E-2</v>
      </c>
      <c r="O40" s="1279">
        <f>O39/F39</f>
        <v>2.8340080971659919E-2</v>
      </c>
      <c r="P40" s="1279">
        <f>P39/F39</f>
        <v>4.8582995951417005E-2</v>
      </c>
      <c r="Q40" s="1280">
        <f>Q39/F39</f>
        <v>0</v>
      </c>
      <c r="R40" s="1280">
        <f>R39/F39</f>
        <v>0</v>
      </c>
      <c r="S40" s="1281"/>
      <c r="T40" s="1279">
        <f>IFERROR(T39/$S39,"-")</f>
        <v>0.21962616822429906</v>
      </c>
      <c r="U40" s="1279">
        <f t="shared" ref="U40" si="414">IFERROR(U39/$S39,"-")</f>
        <v>0.29439252336448596</v>
      </c>
      <c r="V40" s="1279">
        <f t="shared" ref="V40" si="415">IFERROR(V39/$S39,"-")</f>
        <v>0.15887850467289719</v>
      </c>
      <c r="W40" s="1279">
        <f t="shared" ref="W40" si="416">IFERROR(W39/$S39,"-")</f>
        <v>0.22429906542056074</v>
      </c>
      <c r="X40" s="1279">
        <f t="shared" ref="X40" si="417">IFERROR(X39/$S39,"-")</f>
        <v>7.0093457943925228E-2</v>
      </c>
      <c r="Y40" s="1279">
        <f t="shared" ref="Y40" si="418">IFERROR(Y39/$S39,"-")</f>
        <v>9.3457943925233638E-3</v>
      </c>
      <c r="Z40" s="737">
        <f t="shared" ref="Z40" si="419">IFERROR(Z39/$S39,"-")</f>
        <v>4.6728971962616819E-3</v>
      </c>
      <c r="AA40" s="737">
        <f t="shared" ref="AA40" si="420">IFERROR(AA39/$S39,"-")</f>
        <v>1.4018691588785047E-2</v>
      </c>
      <c r="AB40" s="737">
        <f t="shared" ref="AB40" si="421">IFERROR(AB39/$S39,"-")</f>
        <v>4.6728971962616819E-3</v>
      </c>
      <c r="AC40" s="737">
        <f t="shared" ref="AC40" si="422">IFERROR(AC39/$S39,"-")</f>
        <v>0</v>
      </c>
      <c r="AD40" s="1282">
        <f t="shared" ref="AD40" si="423">IFERROR(AD39/$S39,"-")</f>
        <v>0</v>
      </c>
      <c r="AE40" s="1283">
        <f t="shared" ref="AE40" si="424">IFERROR(AE39/$S39,"-")</f>
        <v>0</v>
      </c>
      <c r="AF40" s="1281"/>
      <c r="AG40" s="1284">
        <f>IFERROR(AG39/$AF39,"-")</f>
        <v>0</v>
      </c>
      <c r="AH40" s="1284">
        <f t="shared" ref="AH40" si="425">IFERROR(AH39/$AF39,"-")</f>
        <v>0</v>
      </c>
      <c r="AI40" s="1284">
        <f t="shared" ref="AI40" si="426">IFERROR(AI39/$AF39,"-")</f>
        <v>0</v>
      </c>
      <c r="AJ40" s="1284">
        <f t="shared" ref="AJ40" si="427">IFERROR(AJ39/$AF39,"-")</f>
        <v>0.12121212121212122</v>
      </c>
      <c r="AK40" s="1284">
        <f t="shared" ref="AK40" si="428">IFERROR(AK39/$AF39,"-")</f>
        <v>9.0909090909090912E-2</v>
      </c>
      <c r="AL40" s="1284">
        <f t="shared" ref="AL40" si="429">IFERROR(AL39/$AF39,"-")</f>
        <v>9.0909090909090912E-2</v>
      </c>
      <c r="AM40" s="1284">
        <f t="shared" ref="AM40" si="430">IFERROR(AM39/$AF39,"-")</f>
        <v>9.0909090909090912E-2</v>
      </c>
      <c r="AN40" s="1284">
        <f t="shared" ref="AN40" si="431">IFERROR(AN39/$AF39,"-")</f>
        <v>6.0606060606060608E-2</v>
      </c>
      <c r="AO40" s="1284">
        <f t="shared" ref="AO40" si="432">IFERROR(AO39/$AF39,"-")</f>
        <v>0.18181818181818182</v>
      </c>
      <c r="AP40" s="1284">
        <f t="shared" ref="AP40" si="433">IFERROR(AP39/$AF39,"-")</f>
        <v>0.36363636363636365</v>
      </c>
      <c r="AQ40" s="1284">
        <f t="shared" ref="AQ40" si="434">IFERROR(AQ39/$AF39,"-")</f>
        <v>0</v>
      </c>
      <c r="AR40" s="1310">
        <f t="shared" ref="AR40" si="435">IFERROR(AR39/$AF39,"-")</f>
        <v>0</v>
      </c>
      <c r="AT40" s="45">
        <f t="shared" si="4"/>
        <v>1</v>
      </c>
      <c r="AU40" s="45">
        <f t="shared" si="5"/>
        <v>0.99999999999999978</v>
      </c>
      <c r="AV40" s="45">
        <f>SUM(AG40:AR40)</f>
        <v>1</v>
      </c>
      <c r="AW40" s="367">
        <f t="shared" ref="AW40:AY40" si="436">1-AT40</f>
        <v>0</v>
      </c>
      <c r="AX40" s="367">
        <f t="shared" si="436"/>
        <v>0</v>
      </c>
      <c r="AY40" s="367">
        <f t="shared" si="436"/>
        <v>0</v>
      </c>
    </row>
    <row r="41" spans="2:51" x14ac:dyDescent="0.2">
      <c r="B41" s="1" t="s">
        <v>456</v>
      </c>
    </row>
    <row r="43" spans="2:51" x14ac:dyDescent="0.2">
      <c r="B43" s="1" t="s">
        <v>429</v>
      </c>
      <c r="D43" s="1">
        <f t="shared" ref="D43:E43" si="437">D25+D27+D29+D31+D33+D35</f>
        <v>381</v>
      </c>
      <c r="E43" s="1">
        <f t="shared" si="437"/>
        <v>192</v>
      </c>
      <c r="F43" s="1">
        <f>F25+F27+F29+F31+F33+F35</f>
        <v>258</v>
      </c>
      <c r="G43" s="1">
        <f t="shared" ref="G43:AR43" si="438">G25+G27+G29+G31+G33+G35</f>
        <v>53</v>
      </c>
      <c r="H43" s="1">
        <f t="shared" si="438"/>
        <v>68</v>
      </c>
      <c r="I43" s="1">
        <f t="shared" si="438"/>
        <v>34</v>
      </c>
      <c r="J43" s="1">
        <f t="shared" si="438"/>
        <v>52</v>
      </c>
      <c r="K43" s="1">
        <f t="shared" si="438"/>
        <v>18</v>
      </c>
      <c r="L43" s="1">
        <f t="shared" si="438"/>
        <v>5</v>
      </c>
      <c r="M43" s="1">
        <f t="shared" si="438"/>
        <v>4</v>
      </c>
      <c r="N43" s="1">
        <f t="shared" si="438"/>
        <v>5</v>
      </c>
      <c r="O43" s="1">
        <f t="shared" si="438"/>
        <v>7</v>
      </c>
      <c r="P43" s="1">
        <f t="shared" si="438"/>
        <v>12</v>
      </c>
      <c r="Q43" s="1">
        <f t="shared" si="438"/>
        <v>0</v>
      </c>
      <c r="R43" s="1">
        <f t="shared" si="438"/>
        <v>0</v>
      </c>
      <c r="S43" s="1">
        <f>S25+S27+S29+S31+S33+S35</f>
        <v>226</v>
      </c>
      <c r="T43" s="1">
        <f t="shared" si="438"/>
        <v>53</v>
      </c>
      <c r="U43" s="1">
        <f t="shared" si="438"/>
        <v>68</v>
      </c>
      <c r="V43" s="1">
        <f t="shared" si="438"/>
        <v>35</v>
      </c>
      <c r="W43" s="1">
        <f t="shared" si="438"/>
        <v>48</v>
      </c>
      <c r="X43" s="1">
        <f t="shared" si="438"/>
        <v>15</v>
      </c>
      <c r="Y43" s="1">
        <f t="shared" si="438"/>
        <v>2</v>
      </c>
      <c r="Z43" s="1">
        <f t="shared" si="438"/>
        <v>1</v>
      </c>
      <c r="AA43" s="1">
        <f t="shared" si="438"/>
        <v>3</v>
      </c>
      <c r="AB43" s="1">
        <f t="shared" si="438"/>
        <v>1</v>
      </c>
      <c r="AC43" s="1">
        <f t="shared" si="438"/>
        <v>0</v>
      </c>
      <c r="AD43" s="1">
        <f t="shared" si="438"/>
        <v>0</v>
      </c>
      <c r="AE43" s="1">
        <f t="shared" si="438"/>
        <v>0</v>
      </c>
      <c r="AF43" s="1">
        <f t="shared" si="438"/>
        <v>33</v>
      </c>
      <c r="AG43" s="1">
        <f t="shared" si="438"/>
        <v>0</v>
      </c>
      <c r="AH43" s="1">
        <f t="shared" si="438"/>
        <v>0</v>
      </c>
      <c r="AI43" s="1">
        <f t="shared" si="438"/>
        <v>0</v>
      </c>
      <c r="AJ43" s="1">
        <f t="shared" si="438"/>
        <v>4</v>
      </c>
      <c r="AK43" s="1">
        <f t="shared" si="438"/>
        <v>3</v>
      </c>
      <c r="AL43" s="1">
        <f t="shared" si="438"/>
        <v>3</v>
      </c>
      <c r="AM43" s="1">
        <f t="shared" si="438"/>
        <v>3</v>
      </c>
      <c r="AN43" s="1">
        <f t="shared" si="438"/>
        <v>2</v>
      </c>
      <c r="AO43" s="1">
        <f t="shared" si="438"/>
        <v>6</v>
      </c>
      <c r="AP43" s="1">
        <f t="shared" si="438"/>
        <v>12</v>
      </c>
      <c r="AQ43" s="1">
        <f t="shared" si="438"/>
        <v>0</v>
      </c>
      <c r="AR43" s="1">
        <f t="shared" si="438"/>
        <v>0</v>
      </c>
    </row>
    <row r="44" spans="2:51" ht="15" customHeight="1" x14ac:dyDescent="0.2">
      <c r="B44" t="s">
        <v>457</v>
      </c>
      <c r="G44" s="45">
        <f>G43/F43</f>
        <v>0.20542635658914729</v>
      </c>
      <c r="H44" s="45">
        <f>H43/F43</f>
        <v>0.26356589147286824</v>
      </c>
      <c r="I44" s="45">
        <f>I43/F43</f>
        <v>0.13178294573643412</v>
      </c>
      <c r="J44" s="45">
        <f>J43/F43</f>
        <v>0.20155038759689922</v>
      </c>
      <c r="K44" s="45">
        <f>K43/F43</f>
        <v>6.9767441860465115E-2</v>
      </c>
      <c r="L44" s="45">
        <f>L43/F43</f>
        <v>1.937984496124031E-2</v>
      </c>
      <c r="M44" s="45">
        <f>M43/F43</f>
        <v>1.5503875968992248E-2</v>
      </c>
      <c r="N44" s="45">
        <f>N43/F43</f>
        <v>1.937984496124031E-2</v>
      </c>
      <c r="O44" s="45">
        <f>O43/F43</f>
        <v>2.7131782945736434E-2</v>
      </c>
      <c r="P44" s="45">
        <f>P43/F43</f>
        <v>4.6511627906976744E-2</v>
      </c>
      <c r="Q44" s="45">
        <f>Q43/F43</f>
        <v>0</v>
      </c>
      <c r="R44" s="45">
        <f>R43/F43</f>
        <v>0</v>
      </c>
      <c r="S44" s="45"/>
      <c r="T44" s="45">
        <f>T43/S43</f>
        <v>0.23451327433628319</v>
      </c>
      <c r="U44" s="45">
        <f>U43/S43</f>
        <v>0.30088495575221241</v>
      </c>
      <c r="V44" s="45">
        <f>V43/S43</f>
        <v>0.15486725663716813</v>
      </c>
      <c r="W44" s="45">
        <f>W43/S43</f>
        <v>0.21238938053097345</v>
      </c>
      <c r="X44" s="45">
        <f>X43/S43</f>
        <v>6.637168141592921E-2</v>
      </c>
      <c r="Y44" s="45">
        <f>Y43/S43</f>
        <v>8.8495575221238937E-3</v>
      </c>
      <c r="Z44" s="45">
        <f>Z43/S43</f>
        <v>4.4247787610619468E-3</v>
      </c>
      <c r="AA44" s="45">
        <f>AA43/S43</f>
        <v>1.3274336283185841E-2</v>
      </c>
      <c r="AB44" s="45">
        <f>AB43/S43</f>
        <v>4.4247787610619468E-3</v>
      </c>
      <c r="AC44" s="45">
        <f>AC43/S43</f>
        <v>0</v>
      </c>
      <c r="AD44" s="45">
        <f>AD43/S43</f>
        <v>0</v>
      </c>
      <c r="AE44" s="45">
        <f>AE43/S43</f>
        <v>0</v>
      </c>
      <c r="AF44" s="45"/>
      <c r="AG44" s="45">
        <f>AG43/AF43</f>
        <v>0</v>
      </c>
      <c r="AH44" s="45">
        <f>AH43/AF43</f>
        <v>0</v>
      </c>
      <c r="AI44" s="45">
        <f>AI43/AF43</f>
        <v>0</v>
      </c>
      <c r="AJ44" s="45">
        <f>AJ43/AF43</f>
        <v>0.12121212121212122</v>
      </c>
      <c r="AK44" s="45">
        <f>AK43/AF43</f>
        <v>9.0909090909090912E-2</v>
      </c>
      <c r="AL44" s="45">
        <f>AL43/AF43</f>
        <v>9.0909090909090912E-2</v>
      </c>
      <c r="AM44" s="45">
        <f>AM43/AF43</f>
        <v>9.0909090909090912E-2</v>
      </c>
      <c r="AN44" s="1100">
        <f>AN43/AF43</f>
        <v>6.0606060606060608E-2</v>
      </c>
      <c r="AO44" s="45">
        <f>AO43/AF43</f>
        <v>0.18181818181818182</v>
      </c>
      <c r="AP44" s="45">
        <f>AP43/AF43</f>
        <v>0.36363636363636365</v>
      </c>
      <c r="AQ44" s="45">
        <f>AQ43/AF43</f>
        <v>0</v>
      </c>
      <c r="AR44" s="45">
        <f>AR43/AF43</f>
        <v>0</v>
      </c>
    </row>
    <row r="45" spans="2:51" x14ac:dyDescent="0.2">
      <c r="B45"/>
      <c r="G45" s="24"/>
      <c r="H45" s="24"/>
      <c r="I45" s="24"/>
      <c r="J45" s="24"/>
      <c r="K45" s="24"/>
      <c r="L45" s="24"/>
      <c r="M45" s="24"/>
      <c r="N45" s="24"/>
      <c r="O45" s="24"/>
      <c r="P45" s="24"/>
      <c r="Q45" s="24"/>
      <c r="R45" s="24"/>
      <c r="T45" s="24"/>
      <c r="U45" s="24"/>
      <c r="V45" s="24"/>
      <c r="W45" s="24"/>
      <c r="X45" s="24"/>
      <c r="Y45" s="24"/>
      <c r="Z45" s="24"/>
      <c r="AA45" s="24"/>
      <c r="AB45" s="24"/>
      <c r="AC45" s="24"/>
      <c r="AD45" s="24"/>
      <c r="AE45" s="24"/>
      <c r="AG45" s="24"/>
      <c r="AH45" s="24"/>
      <c r="AI45" s="24"/>
      <c r="AJ45" s="24"/>
      <c r="AK45" s="24"/>
      <c r="AL45" s="24"/>
      <c r="AM45" s="24"/>
      <c r="AN45" s="24"/>
      <c r="AO45" s="24"/>
      <c r="AP45" s="24"/>
      <c r="AQ45" s="24"/>
      <c r="AR45" s="24"/>
    </row>
    <row r="46" spans="2:51" x14ac:dyDescent="0.2">
      <c r="B46" t="s">
        <v>395</v>
      </c>
      <c r="D46" s="1">
        <f>D37+D35+D25</f>
        <v>381</v>
      </c>
      <c r="E46" s="7">
        <f>E37+E35+E25</f>
        <v>192</v>
      </c>
      <c r="F46" s="1">
        <f t="shared" ref="F46:AR46" si="439">F37+F35+F25</f>
        <v>258</v>
      </c>
      <c r="G46" s="1">
        <f t="shared" si="439"/>
        <v>53</v>
      </c>
      <c r="H46" s="1">
        <f t="shared" si="439"/>
        <v>68</v>
      </c>
      <c r="I46" s="1">
        <f t="shared" si="439"/>
        <v>34</v>
      </c>
      <c r="J46" s="1">
        <f t="shared" si="439"/>
        <v>52</v>
      </c>
      <c r="K46" s="1">
        <f t="shared" si="439"/>
        <v>18</v>
      </c>
      <c r="L46" s="1">
        <f t="shared" si="439"/>
        <v>5</v>
      </c>
      <c r="M46" s="1">
        <f t="shared" si="439"/>
        <v>4</v>
      </c>
      <c r="N46" s="1">
        <f t="shared" si="439"/>
        <v>5</v>
      </c>
      <c r="O46" s="1">
        <f t="shared" si="439"/>
        <v>7</v>
      </c>
      <c r="P46" s="1">
        <f t="shared" si="439"/>
        <v>12</v>
      </c>
      <c r="Q46" s="1">
        <f t="shared" si="439"/>
        <v>0</v>
      </c>
      <c r="R46" s="1">
        <f t="shared" si="439"/>
        <v>0</v>
      </c>
      <c r="S46" s="1">
        <f t="shared" si="439"/>
        <v>226</v>
      </c>
      <c r="T46" s="1">
        <f t="shared" si="439"/>
        <v>53</v>
      </c>
      <c r="U46" s="1">
        <f t="shared" si="439"/>
        <v>68</v>
      </c>
      <c r="V46" s="1">
        <f t="shared" si="439"/>
        <v>35</v>
      </c>
      <c r="W46" s="1">
        <f t="shared" si="439"/>
        <v>48</v>
      </c>
      <c r="X46" s="1">
        <f t="shared" si="439"/>
        <v>15</v>
      </c>
      <c r="Y46" s="1">
        <f t="shared" si="439"/>
        <v>2</v>
      </c>
      <c r="Z46" s="1">
        <f t="shared" si="439"/>
        <v>1</v>
      </c>
      <c r="AA46" s="1">
        <f t="shared" si="439"/>
        <v>3</v>
      </c>
      <c r="AB46" s="1">
        <f t="shared" si="439"/>
        <v>1</v>
      </c>
      <c r="AC46" s="1">
        <f t="shared" si="439"/>
        <v>0</v>
      </c>
      <c r="AD46" s="1">
        <f t="shared" si="439"/>
        <v>0</v>
      </c>
      <c r="AE46" s="1">
        <f t="shared" si="439"/>
        <v>0</v>
      </c>
      <c r="AF46" s="1">
        <f t="shared" si="439"/>
        <v>33</v>
      </c>
      <c r="AG46" s="1">
        <f t="shared" si="439"/>
        <v>0</v>
      </c>
      <c r="AH46" s="1">
        <f t="shared" si="439"/>
        <v>0</v>
      </c>
      <c r="AI46" s="1">
        <f t="shared" si="439"/>
        <v>0</v>
      </c>
      <c r="AJ46" s="1">
        <f t="shared" si="439"/>
        <v>4</v>
      </c>
      <c r="AK46" s="1">
        <f t="shared" si="439"/>
        <v>3</v>
      </c>
      <c r="AL46" s="1">
        <f t="shared" si="439"/>
        <v>3</v>
      </c>
      <c r="AM46" s="1">
        <f t="shared" si="439"/>
        <v>3</v>
      </c>
      <c r="AN46" s="1">
        <f t="shared" si="439"/>
        <v>2</v>
      </c>
      <c r="AO46" s="1">
        <f t="shared" si="439"/>
        <v>6</v>
      </c>
      <c r="AP46" s="1">
        <f t="shared" si="439"/>
        <v>12</v>
      </c>
      <c r="AQ46" s="1">
        <f t="shared" si="439"/>
        <v>0</v>
      </c>
      <c r="AR46" s="1">
        <f t="shared" si="439"/>
        <v>0</v>
      </c>
    </row>
    <row r="47" spans="2:51" ht="14.25" customHeight="1" x14ac:dyDescent="0.2">
      <c r="B47"/>
      <c r="D47" s="1">
        <f>D39+D27+D25</f>
        <v>381</v>
      </c>
      <c r="E47" s="1">
        <f t="shared" ref="E47:AR47" si="440">E39+E27+E25</f>
        <v>192</v>
      </c>
      <c r="F47" s="1">
        <f t="shared" si="440"/>
        <v>258</v>
      </c>
      <c r="G47" s="1">
        <f t="shared" si="440"/>
        <v>53</v>
      </c>
      <c r="H47" s="1">
        <f t="shared" si="440"/>
        <v>68</v>
      </c>
      <c r="I47" s="1">
        <f t="shared" si="440"/>
        <v>34</v>
      </c>
      <c r="J47" s="1">
        <f t="shared" si="440"/>
        <v>52</v>
      </c>
      <c r="K47" s="1">
        <f t="shared" si="440"/>
        <v>18</v>
      </c>
      <c r="L47" s="1">
        <f t="shared" si="440"/>
        <v>5</v>
      </c>
      <c r="M47" s="1">
        <f t="shared" si="440"/>
        <v>4</v>
      </c>
      <c r="N47" s="1">
        <f t="shared" si="440"/>
        <v>5</v>
      </c>
      <c r="O47" s="1">
        <f t="shared" si="440"/>
        <v>7</v>
      </c>
      <c r="P47" s="1">
        <f t="shared" si="440"/>
        <v>12</v>
      </c>
      <c r="Q47" s="1">
        <f t="shared" si="440"/>
        <v>0</v>
      </c>
      <c r="R47" s="1">
        <f t="shared" si="440"/>
        <v>0</v>
      </c>
      <c r="S47" s="1">
        <f t="shared" si="440"/>
        <v>226</v>
      </c>
      <c r="T47" s="1">
        <f t="shared" si="440"/>
        <v>53</v>
      </c>
      <c r="U47" s="1">
        <f t="shared" si="440"/>
        <v>68</v>
      </c>
      <c r="V47" s="1">
        <f t="shared" si="440"/>
        <v>35</v>
      </c>
      <c r="W47" s="1">
        <f t="shared" si="440"/>
        <v>48</v>
      </c>
      <c r="X47" s="1">
        <f t="shared" si="440"/>
        <v>15</v>
      </c>
      <c r="Y47" s="1">
        <f t="shared" si="440"/>
        <v>2</v>
      </c>
      <c r="Z47" s="1">
        <f t="shared" si="440"/>
        <v>1</v>
      </c>
      <c r="AA47" s="1">
        <f t="shared" si="440"/>
        <v>3</v>
      </c>
      <c r="AB47" s="1">
        <f t="shared" si="440"/>
        <v>1</v>
      </c>
      <c r="AC47" s="1">
        <f t="shared" si="440"/>
        <v>0</v>
      </c>
      <c r="AD47" s="1">
        <f t="shared" si="440"/>
        <v>0</v>
      </c>
      <c r="AE47" s="1">
        <f t="shared" si="440"/>
        <v>0</v>
      </c>
      <c r="AF47" s="1">
        <f t="shared" si="440"/>
        <v>33</v>
      </c>
      <c r="AG47" s="1">
        <f t="shared" si="440"/>
        <v>0</v>
      </c>
      <c r="AH47" s="1">
        <f t="shared" si="440"/>
        <v>0</v>
      </c>
      <c r="AI47" s="1">
        <f t="shared" si="440"/>
        <v>0</v>
      </c>
      <c r="AJ47" s="1">
        <f t="shared" si="440"/>
        <v>4</v>
      </c>
      <c r="AK47" s="1">
        <f t="shared" si="440"/>
        <v>3</v>
      </c>
      <c r="AL47" s="1">
        <f t="shared" si="440"/>
        <v>3</v>
      </c>
      <c r="AM47" s="1">
        <f t="shared" si="440"/>
        <v>3</v>
      </c>
      <c r="AN47" s="1">
        <f t="shared" si="440"/>
        <v>2</v>
      </c>
      <c r="AO47" s="1">
        <f t="shared" si="440"/>
        <v>6</v>
      </c>
      <c r="AP47" s="1">
        <f t="shared" si="440"/>
        <v>12</v>
      </c>
      <c r="AQ47" s="1">
        <f t="shared" si="440"/>
        <v>0</v>
      </c>
      <c r="AR47" s="1">
        <f t="shared" si="440"/>
        <v>0</v>
      </c>
    </row>
    <row r="48" spans="2:51" s="619" customFormat="1" ht="12" x14ac:dyDescent="0.15">
      <c r="B48" s="1098"/>
    </row>
    <row r="49" spans="2:44" s="619" customFormat="1" ht="12" x14ac:dyDescent="0.15">
      <c r="B49" s="1099" t="s">
        <v>239</v>
      </c>
      <c r="D49" s="1095">
        <f t="shared" ref="D49:AR49" si="441">D43-D11</f>
        <v>0</v>
      </c>
      <c r="E49" s="1095">
        <f t="shared" si="441"/>
        <v>0</v>
      </c>
      <c r="F49" s="1095">
        <f t="shared" si="441"/>
        <v>-1</v>
      </c>
      <c r="G49" s="1095">
        <f t="shared" si="441"/>
        <v>0</v>
      </c>
      <c r="H49" s="1095">
        <f t="shared" si="441"/>
        <v>0</v>
      </c>
      <c r="I49" s="1095">
        <f t="shared" si="441"/>
        <v>-1</v>
      </c>
      <c r="J49" s="1095">
        <f t="shared" si="441"/>
        <v>0</v>
      </c>
      <c r="K49" s="1095">
        <f t="shared" si="441"/>
        <v>0</v>
      </c>
      <c r="L49" s="1095">
        <f t="shared" si="441"/>
        <v>0</v>
      </c>
      <c r="M49" s="1095">
        <f t="shared" si="441"/>
        <v>0</v>
      </c>
      <c r="N49" s="1095">
        <f t="shared" si="441"/>
        <v>0</v>
      </c>
      <c r="O49" s="1095">
        <f t="shared" si="441"/>
        <v>0</v>
      </c>
      <c r="P49" s="1095">
        <f t="shared" si="441"/>
        <v>0</v>
      </c>
      <c r="Q49" s="1095">
        <f t="shared" si="441"/>
        <v>0</v>
      </c>
      <c r="R49" s="1095">
        <f t="shared" si="441"/>
        <v>0</v>
      </c>
      <c r="S49" s="1095">
        <f t="shared" si="441"/>
        <v>0</v>
      </c>
      <c r="T49" s="1095">
        <f t="shared" si="441"/>
        <v>0</v>
      </c>
      <c r="U49" s="1095">
        <f t="shared" si="441"/>
        <v>0</v>
      </c>
      <c r="V49" s="1095">
        <f t="shared" si="441"/>
        <v>0</v>
      </c>
      <c r="W49" s="1095">
        <f t="shared" si="441"/>
        <v>0</v>
      </c>
      <c r="X49" s="1095">
        <f t="shared" si="441"/>
        <v>0</v>
      </c>
      <c r="Y49" s="1095">
        <f t="shared" si="441"/>
        <v>0</v>
      </c>
      <c r="Z49" s="1095">
        <f t="shared" si="441"/>
        <v>0</v>
      </c>
      <c r="AA49" s="1095">
        <f t="shared" si="441"/>
        <v>0</v>
      </c>
      <c r="AB49" s="1095">
        <f t="shared" si="441"/>
        <v>0</v>
      </c>
      <c r="AC49" s="1095">
        <f t="shared" si="441"/>
        <v>0</v>
      </c>
      <c r="AD49" s="1095">
        <f t="shared" si="441"/>
        <v>0</v>
      </c>
      <c r="AE49" s="1095">
        <f t="shared" si="441"/>
        <v>0</v>
      </c>
      <c r="AF49" s="1095">
        <f t="shared" si="441"/>
        <v>0</v>
      </c>
      <c r="AG49" s="1095">
        <f t="shared" si="441"/>
        <v>0</v>
      </c>
      <c r="AH49" s="1095">
        <f t="shared" si="441"/>
        <v>0</v>
      </c>
      <c r="AI49" s="1095">
        <f t="shared" si="441"/>
        <v>0</v>
      </c>
      <c r="AJ49" s="1095">
        <f t="shared" si="441"/>
        <v>0</v>
      </c>
      <c r="AK49" s="1095">
        <f t="shared" si="441"/>
        <v>0</v>
      </c>
      <c r="AL49" s="1095">
        <f t="shared" si="441"/>
        <v>0</v>
      </c>
      <c r="AM49" s="1095">
        <f t="shared" si="441"/>
        <v>0</v>
      </c>
      <c r="AN49" s="1095">
        <f t="shared" si="441"/>
        <v>0</v>
      </c>
      <c r="AO49" s="1095">
        <f t="shared" si="441"/>
        <v>0</v>
      </c>
      <c r="AP49" s="1095">
        <f t="shared" si="441"/>
        <v>0</v>
      </c>
      <c r="AQ49" s="1095">
        <f t="shared" si="441"/>
        <v>0</v>
      </c>
      <c r="AR49" s="1095">
        <f t="shared" si="441"/>
        <v>0</v>
      </c>
    </row>
    <row r="50" spans="2:44" s="619" customFormat="1" ht="12" x14ac:dyDescent="0.15">
      <c r="D50" s="1095">
        <f>D44-D12</f>
        <v>0</v>
      </c>
      <c r="E50" s="1095"/>
      <c r="F50" s="1095"/>
      <c r="G50" s="1095">
        <f t="shared" ref="G50:R50" si="442">G44-G12</f>
        <v>7.9315195594265031E-4</v>
      </c>
      <c r="H50" s="1095">
        <f t="shared" si="442"/>
        <v>1.017628924605718E-3</v>
      </c>
      <c r="I50" s="1095">
        <f t="shared" si="442"/>
        <v>-3.3521893987010221E-3</v>
      </c>
      <c r="J50" s="1095">
        <f t="shared" si="442"/>
        <v>7.7818682469846245E-4</v>
      </c>
      <c r="K50" s="1095">
        <f t="shared" si="442"/>
        <v>2.6937236239561735E-4</v>
      </c>
      <c r="L50" s="1095">
        <f t="shared" si="442"/>
        <v>7.4825656221005205E-5</v>
      </c>
      <c r="M50" s="1095">
        <f t="shared" si="442"/>
        <v>5.986052497680347E-5</v>
      </c>
      <c r="N50" s="1095">
        <f t="shared" si="442"/>
        <v>7.4825656221005205E-5</v>
      </c>
      <c r="O50" s="1095">
        <f t="shared" si="442"/>
        <v>1.047559187094052E-4</v>
      </c>
      <c r="P50" s="1095">
        <f t="shared" si="442"/>
        <v>1.7958157493041388E-4</v>
      </c>
      <c r="Q50" s="1095">
        <f t="shared" si="442"/>
        <v>0</v>
      </c>
      <c r="R50" s="1095">
        <f t="shared" si="442"/>
        <v>0</v>
      </c>
      <c r="S50" s="1095"/>
      <c r="T50" s="1095">
        <f t="shared" ref="T50:AE50" si="443">T44-T12</f>
        <v>0</v>
      </c>
      <c r="U50" s="1095">
        <f t="shared" si="443"/>
        <v>0</v>
      </c>
      <c r="V50" s="1095">
        <f t="shared" si="443"/>
        <v>0</v>
      </c>
      <c r="W50" s="1095">
        <f t="shared" si="443"/>
        <v>0</v>
      </c>
      <c r="X50" s="1095">
        <f t="shared" si="443"/>
        <v>0</v>
      </c>
      <c r="Y50" s="1095">
        <f t="shared" si="443"/>
        <v>0</v>
      </c>
      <c r="Z50" s="1095">
        <f t="shared" si="443"/>
        <v>0</v>
      </c>
      <c r="AA50" s="1095">
        <f t="shared" si="443"/>
        <v>0</v>
      </c>
      <c r="AB50" s="1095">
        <f t="shared" si="443"/>
        <v>0</v>
      </c>
      <c r="AC50" s="1095">
        <f t="shared" si="443"/>
        <v>0</v>
      </c>
      <c r="AD50" s="1095">
        <f t="shared" si="443"/>
        <v>0</v>
      </c>
      <c r="AE50" s="1095">
        <f t="shared" si="443"/>
        <v>0</v>
      </c>
      <c r="AF50" s="1095"/>
      <c r="AG50" s="1095">
        <f t="shared" ref="AG50:AR50" si="444">AG44-AG12</f>
        <v>0</v>
      </c>
      <c r="AH50" s="1095">
        <f t="shared" si="444"/>
        <v>0</v>
      </c>
      <c r="AI50" s="1095">
        <f t="shared" si="444"/>
        <v>0</v>
      </c>
      <c r="AJ50" s="1095">
        <f t="shared" si="444"/>
        <v>0</v>
      </c>
      <c r="AK50" s="1095">
        <f t="shared" si="444"/>
        <v>0</v>
      </c>
      <c r="AL50" s="1095">
        <f t="shared" si="444"/>
        <v>0</v>
      </c>
      <c r="AM50" s="1095">
        <f t="shared" si="444"/>
        <v>0</v>
      </c>
      <c r="AN50" s="1095">
        <f t="shared" si="444"/>
        <v>0</v>
      </c>
      <c r="AO50" s="1095">
        <f t="shared" si="444"/>
        <v>0</v>
      </c>
      <c r="AP50" s="1095">
        <f t="shared" si="444"/>
        <v>0</v>
      </c>
      <c r="AQ50" s="1095">
        <f t="shared" si="444"/>
        <v>0</v>
      </c>
      <c r="AR50" s="1095">
        <f t="shared" si="444"/>
        <v>0</v>
      </c>
    </row>
    <row r="51" spans="2:44" s="619" customFormat="1" ht="13.5" customHeight="1" x14ac:dyDescent="0.15">
      <c r="D51" s="1095"/>
      <c r="E51" s="1095"/>
      <c r="F51" s="1095"/>
      <c r="G51" s="1095"/>
      <c r="H51" s="1095"/>
      <c r="I51" s="1095"/>
      <c r="J51" s="1095"/>
      <c r="K51" s="1095"/>
      <c r="L51" s="1095"/>
      <c r="M51" s="1095"/>
      <c r="N51" s="1095"/>
      <c r="O51" s="1095"/>
      <c r="P51" s="1095"/>
      <c r="Q51" s="1095"/>
      <c r="R51" s="1095"/>
      <c r="S51" s="1095"/>
      <c r="T51" s="1095"/>
      <c r="U51" s="1095"/>
      <c r="V51" s="1095"/>
      <c r="W51" s="1095"/>
      <c r="X51" s="1095"/>
      <c r="Y51" s="1095"/>
      <c r="Z51" s="1095"/>
      <c r="AA51" s="1095"/>
      <c r="AB51" s="1095"/>
      <c r="AC51" s="1095"/>
      <c r="AD51" s="1095"/>
      <c r="AE51" s="1095"/>
      <c r="AF51" s="1095"/>
      <c r="AG51" s="1095"/>
      <c r="AH51" s="1095"/>
      <c r="AI51" s="1095"/>
      <c r="AJ51" s="1095"/>
      <c r="AK51" s="1095"/>
      <c r="AL51" s="1095"/>
      <c r="AM51" s="1095"/>
      <c r="AN51" s="1095"/>
      <c r="AO51" s="1095"/>
      <c r="AP51" s="1095"/>
      <c r="AQ51" s="1095"/>
      <c r="AR51" s="1095"/>
    </row>
    <row r="52" spans="2:44" s="619" customFormat="1" ht="12" x14ac:dyDescent="0.15">
      <c r="D52" s="1095">
        <f>D46-D43</f>
        <v>0</v>
      </c>
      <c r="E52" s="1095">
        <f t="shared" ref="E52:AR52" si="445">E46-E43</f>
        <v>0</v>
      </c>
      <c r="F52" s="1095">
        <f t="shared" si="445"/>
        <v>0</v>
      </c>
      <c r="G52" s="1095">
        <f t="shared" si="445"/>
        <v>0</v>
      </c>
      <c r="H52" s="1095">
        <f t="shared" si="445"/>
        <v>0</v>
      </c>
      <c r="I52" s="1095">
        <f t="shared" si="445"/>
        <v>0</v>
      </c>
      <c r="J52" s="1095">
        <f t="shared" si="445"/>
        <v>0</v>
      </c>
      <c r="K52" s="1095">
        <f t="shared" si="445"/>
        <v>0</v>
      </c>
      <c r="L52" s="1095">
        <f t="shared" si="445"/>
        <v>0</v>
      </c>
      <c r="M52" s="1095">
        <f t="shared" si="445"/>
        <v>0</v>
      </c>
      <c r="N52" s="1095">
        <f t="shared" si="445"/>
        <v>0</v>
      </c>
      <c r="O52" s="1095">
        <f t="shared" si="445"/>
        <v>0</v>
      </c>
      <c r="P52" s="1095">
        <f t="shared" si="445"/>
        <v>0</v>
      </c>
      <c r="Q52" s="1095">
        <f t="shared" si="445"/>
        <v>0</v>
      </c>
      <c r="R52" s="1095">
        <f t="shared" si="445"/>
        <v>0</v>
      </c>
      <c r="S52" s="1095">
        <f t="shared" si="445"/>
        <v>0</v>
      </c>
      <c r="T52" s="1095">
        <f t="shared" si="445"/>
        <v>0</v>
      </c>
      <c r="U52" s="1095">
        <f t="shared" si="445"/>
        <v>0</v>
      </c>
      <c r="V52" s="1095">
        <f t="shared" si="445"/>
        <v>0</v>
      </c>
      <c r="W52" s="1095">
        <f t="shared" si="445"/>
        <v>0</v>
      </c>
      <c r="X52" s="1095">
        <f t="shared" si="445"/>
        <v>0</v>
      </c>
      <c r="Y52" s="1095">
        <f t="shared" si="445"/>
        <v>0</v>
      </c>
      <c r="Z52" s="1095">
        <f t="shared" si="445"/>
        <v>0</v>
      </c>
      <c r="AA52" s="1095">
        <f t="shared" si="445"/>
        <v>0</v>
      </c>
      <c r="AB52" s="1095">
        <f t="shared" si="445"/>
        <v>0</v>
      </c>
      <c r="AC52" s="1095">
        <f t="shared" si="445"/>
        <v>0</v>
      </c>
      <c r="AD52" s="1095">
        <f t="shared" si="445"/>
        <v>0</v>
      </c>
      <c r="AE52" s="1095">
        <f t="shared" si="445"/>
        <v>0</v>
      </c>
      <c r="AF52" s="1095">
        <f t="shared" si="445"/>
        <v>0</v>
      </c>
      <c r="AG52" s="1095">
        <f t="shared" si="445"/>
        <v>0</v>
      </c>
      <c r="AH52" s="1095">
        <f t="shared" si="445"/>
        <v>0</v>
      </c>
      <c r="AI52" s="1095">
        <f t="shared" si="445"/>
        <v>0</v>
      </c>
      <c r="AJ52" s="1095">
        <f t="shared" si="445"/>
        <v>0</v>
      </c>
      <c r="AK52" s="1095">
        <f t="shared" si="445"/>
        <v>0</v>
      </c>
      <c r="AL52" s="1095">
        <f t="shared" si="445"/>
        <v>0</v>
      </c>
      <c r="AM52" s="1095">
        <f t="shared" si="445"/>
        <v>0</v>
      </c>
      <c r="AN52" s="1095">
        <f t="shared" si="445"/>
        <v>0</v>
      </c>
      <c r="AO52" s="1095">
        <f t="shared" si="445"/>
        <v>0</v>
      </c>
      <c r="AP52" s="1095">
        <f t="shared" si="445"/>
        <v>0</v>
      </c>
      <c r="AQ52" s="1095">
        <f t="shared" si="445"/>
        <v>0</v>
      </c>
      <c r="AR52" s="1095">
        <f t="shared" si="445"/>
        <v>0</v>
      </c>
    </row>
    <row r="53" spans="2:44" s="619" customFormat="1" ht="13.5" customHeight="1" x14ac:dyDescent="0.15">
      <c r="D53" s="1095">
        <f>D47-D43</f>
        <v>0</v>
      </c>
      <c r="E53" s="1095">
        <f t="shared" ref="E53:AR53" si="446">E47-E43</f>
        <v>0</v>
      </c>
      <c r="F53" s="1095">
        <f t="shared" si="446"/>
        <v>0</v>
      </c>
      <c r="G53" s="1095">
        <f t="shared" si="446"/>
        <v>0</v>
      </c>
      <c r="H53" s="1095">
        <f t="shared" si="446"/>
        <v>0</v>
      </c>
      <c r="I53" s="1095">
        <f t="shared" si="446"/>
        <v>0</v>
      </c>
      <c r="J53" s="1095">
        <f t="shared" si="446"/>
        <v>0</v>
      </c>
      <c r="K53" s="1095">
        <f t="shared" si="446"/>
        <v>0</v>
      </c>
      <c r="L53" s="1095">
        <f t="shared" si="446"/>
        <v>0</v>
      </c>
      <c r="M53" s="1095">
        <f t="shared" si="446"/>
        <v>0</v>
      </c>
      <c r="N53" s="1095">
        <f t="shared" si="446"/>
        <v>0</v>
      </c>
      <c r="O53" s="1095">
        <f t="shared" si="446"/>
        <v>0</v>
      </c>
      <c r="P53" s="1095">
        <f t="shared" si="446"/>
        <v>0</v>
      </c>
      <c r="Q53" s="1095">
        <f t="shared" si="446"/>
        <v>0</v>
      </c>
      <c r="R53" s="1095">
        <f t="shared" si="446"/>
        <v>0</v>
      </c>
      <c r="S53" s="1095">
        <f t="shared" si="446"/>
        <v>0</v>
      </c>
      <c r="T53" s="1095">
        <f t="shared" si="446"/>
        <v>0</v>
      </c>
      <c r="U53" s="1095">
        <f t="shared" si="446"/>
        <v>0</v>
      </c>
      <c r="V53" s="1095">
        <f t="shared" si="446"/>
        <v>0</v>
      </c>
      <c r="W53" s="1095">
        <f t="shared" si="446"/>
        <v>0</v>
      </c>
      <c r="X53" s="1095">
        <f t="shared" si="446"/>
        <v>0</v>
      </c>
      <c r="Y53" s="1095">
        <f t="shared" si="446"/>
        <v>0</v>
      </c>
      <c r="Z53" s="1095">
        <f t="shared" si="446"/>
        <v>0</v>
      </c>
      <c r="AA53" s="1095">
        <f t="shared" si="446"/>
        <v>0</v>
      </c>
      <c r="AB53" s="1095">
        <f t="shared" si="446"/>
        <v>0</v>
      </c>
      <c r="AC53" s="1095">
        <f t="shared" si="446"/>
        <v>0</v>
      </c>
      <c r="AD53" s="1095">
        <f t="shared" si="446"/>
        <v>0</v>
      </c>
      <c r="AE53" s="1095">
        <f t="shared" si="446"/>
        <v>0</v>
      </c>
      <c r="AF53" s="1095">
        <f t="shared" si="446"/>
        <v>0</v>
      </c>
      <c r="AG53" s="1095">
        <f t="shared" si="446"/>
        <v>0</v>
      </c>
      <c r="AH53" s="1095">
        <f t="shared" si="446"/>
        <v>0</v>
      </c>
      <c r="AI53" s="1095">
        <f t="shared" si="446"/>
        <v>0</v>
      </c>
      <c r="AJ53" s="1095">
        <f t="shared" si="446"/>
        <v>0</v>
      </c>
      <c r="AK53" s="1095">
        <f t="shared" si="446"/>
        <v>0</v>
      </c>
      <c r="AL53" s="1095">
        <f t="shared" si="446"/>
        <v>0</v>
      </c>
      <c r="AM53" s="1095">
        <f t="shared" si="446"/>
        <v>0</v>
      </c>
      <c r="AN53" s="1095">
        <f t="shared" si="446"/>
        <v>0</v>
      </c>
      <c r="AO53" s="1095">
        <f t="shared" si="446"/>
        <v>0</v>
      </c>
      <c r="AP53" s="1095">
        <f t="shared" si="446"/>
        <v>0</v>
      </c>
      <c r="AQ53" s="1095">
        <f t="shared" si="446"/>
        <v>0</v>
      </c>
      <c r="AR53" s="1095">
        <f t="shared" si="446"/>
        <v>0</v>
      </c>
    </row>
    <row r="54" spans="2:44" s="619" customFormat="1" ht="12" x14ac:dyDescent="0.15"/>
    <row r="55" spans="2:44" ht="36" customHeight="1" x14ac:dyDescent="0.2"/>
    <row r="56" spans="2:44" x14ac:dyDescent="0.2">
      <c r="G56" s="24"/>
      <c r="H56" s="24"/>
      <c r="I56" s="24"/>
      <c r="J56" s="24"/>
      <c r="K56" s="24"/>
      <c r="L56" s="24"/>
      <c r="M56" s="24"/>
      <c r="N56" s="24"/>
      <c r="O56" s="24"/>
      <c r="P56" s="24"/>
      <c r="Q56" s="24"/>
      <c r="R56" s="24"/>
      <c r="T56" s="24"/>
      <c r="U56" s="24"/>
      <c r="V56" s="24"/>
      <c r="W56" s="24"/>
      <c r="X56" s="24"/>
      <c r="Y56" s="24"/>
      <c r="Z56" s="24"/>
      <c r="AA56" s="24"/>
      <c r="AB56" s="24"/>
      <c r="AC56" s="24"/>
      <c r="AD56" s="24"/>
      <c r="AE56" s="24"/>
      <c r="AG56" s="24"/>
      <c r="AH56" s="24"/>
      <c r="AI56" s="24"/>
      <c r="AJ56" s="24"/>
      <c r="AK56" s="24"/>
      <c r="AL56" s="24"/>
      <c r="AM56" s="24"/>
      <c r="AN56" s="24"/>
      <c r="AO56" s="24"/>
      <c r="AP56" s="24"/>
      <c r="AQ56" s="24"/>
      <c r="AR56" s="24"/>
    </row>
    <row r="57" spans="2:44" x14ac:dyDescent="0.2">
      <c r="G57" s="45"/>
      <c r="H57" s="45"/>
      <c r="I57" s="45"/>
      <c r="J57" s="45"/>
      <c r="K57" s="45"/>
      <c r="L57" s="45"/>
      <c r="M57" s="45"/>
      <c r="N57" s="45"/>
      <c r="O57" s="45"/>
      <c r="P57" s="45"/>
      <c r="Q57" s="45"/>
      <c r="R57" s="45"/>
      <c r="T57" s="45"/>
      <c r="U57" s="45"/>
      <c r="V57" s="45"/>
      <c r="W57" s="45"/>
      <c r="X57" s="45"/>
      <c r="Y57" s="45"/>
      <c r="Z57" s="45"/>
      <c r="AA57" s="45"/>
      <c r="AB57" s="45"/>
      <c r="AC57" s="45"/>
      <c r="AD57" s="45"/>
      <c r="AE57" s="45"/>
      <c r="AG57" s="45"/>
      <c r="AH57" s="45"/>
      <c r="AI57" s="45"/>
      <c r="AJ57" s="45"/>
      <c r="AK57" s="45"/>
      <c r="AL57" s="45"/>
      <c r="AM57" s="45"/>
      <c r="AN57" s="45"/>
      <c r="AO57" s="45"/>
      <c r="AP57" s="45"/>
      <c r="AQ57" s="45"/>
      <c r="AR57" s="45"/>
    </row>
    <row r="58" spans="2:44" ht="14.25" customHeight="1" x14ac:dyDescent="0.2"/>
    <row r="62" spans="2:44" ht="13.5" customHeight="1" x14ac:dyDescent="0.2"/>
    <row r="64" spans="2:44" ht="13.5" customHeight="1" x14ac:dyDescent="0.2"/>
    <row r="66" ht="13.5" customHeight="1" x14ac:dyDescent="0.2"/>
    <row r="70" ht="13.5" customHeight="1" x14ac:dyDescent="0.2"/>
  </sheetData>
  <mergeCells count="23">
    <mergeCell ref="B13:B24"/>
    <mergeCell ref="AF8:AR8"/>
    <mergeCell ref="AF9:AF10"/>
    <mergeCell ref="B11:C12"/>
    <mergeCell ref="C13:C14"/>
    <mergeCell ref="F7:R8"/>
    <mergeCell ref="E7:E10"/>
    <mergeCell ref="D7:D10"/>
    <mergeCell ref="S8:AE8"/>
    <mergeCell ref="S9:S10"/>
    <mergeCell ref="F9:F10"/>
    <mergeCell ref="C15:C16"/>
    <mergeCell ref="C17:C18"/>
    <mergeCell ref="C19:C20"/>
    <mergeCell ref="C21:C22"/>
    <mergeCell ref="C23:C24"/>
    <mergeCell ref="B25:B40"/>
    <mergeCell ref="C35:C36"/>
    <mergeCell ref="C25:C26"/>
    <mergeCell ref="C27:C28"/>
    <mergeCell ref="C31:C32"/>
    <mergeCell ref="C33:C34"/>
    <mergeCell ref="C29:C30"/>
  </mergeCells>
  <phoneticPr fontId="2"/>
  <pageMargins left="0.70866141732283472" right="0.19685039370078741" top="0.6692913385826772" bottom="0.39370078740157483" header="0.35433070866141736" footer="0.19685039370078741"/>
  <pageSetup paperSize="9" scale="52" firstPageNumber="36" orientation="landscape"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tabColor rgb="FF00B0F0"/>
    <pageSetUpPr fitToPage="1"/>
  </sheetPr>
  <dimension ref="B2:AY64"/>
  <sheetViews>
    <sheetView view="pageBreakPreview" zoomScaleNormal="100" zoomScaleSheetLayoutView="100" workbookViewId="0">
      <pane xSplit="3" ySplit="10" topLeftCell="K32" activePane="bottomRight" state="frozen"/>
      <selection activeCell="B2" sqref="B2"/>
      <selection pane="topRight" activeCell="B2" sqref="B2"/>
      <selection pane="bottomLeft" activeCell="B2" sqref="B2"/>
      <selection pane="bottomRight" activeCell="B2" sqref="B2"/>
    </sheetView>
  </sheetViews>
  <sheetFormatPr defaultColWidth="9" defaultRowHeight="13.2" x14ac:dyDescent="0.2"/>
  <cols>
    <col min="1" max="1" width="4.6640625" style="1" customWidth="1"/>
    <col min="2" max="2" width="3.109375" style="1" customWidth="1"/>
    <col min="3" max="3" width="16.6640625" style="1" customWidth="1"/>
    <col min="4" max="5" width="9.44140625" style="1" customWidth="1"/>
    <col min="6" max="44" width="5.6640625" style="1" customWidth="1"/>
    <col min="45" max="45" width="4.6640625" style="1" customWidth="1"/>
    <col min="46" max="48" width="6.6640625" style="1" customWidth="1"/>
    <col min="49" max="51" width="6.44140625" style="1" customWidth="1"/>
    <col min="52" max="53" width="4.6640625" style="1" customWidth="1"/>
    <col min="54" max="16384" width="9" style="1"/>
  </cols>
  <sheetData>
    <row r="2" spans="2:51" ht="14.4" x14ac:dyDescent="0.2">
      <c r="B2" s="26" t="s">
        <v>472</v>
      </c>
    </row>
    <row r="3" spans="2:51" ht="14.4" x14ac:dyDescent="0.2">
      <c r="B3" s="26"/>
      <c r="AH3" s="43" t="s">
        <v>473</v>
      </c>
    </row>
    <row r="4" spans="2:51" ht="14.4" x14ac:dyDescent="0.2">
      <c r="B4" s="26"/>
      <c r="F4" s="1375"/>
      <c r="G4" s="1376"/>
      <c r="H4" s="1376"/>
      <c r="I4" s="1376"/>
      <c r="J4" s="1376"/>
      <c r="K4" s="1376"/>
      <c r="L4" s="1376"/>
      <c r="M4" s="1376"/>
      <c r="N4" s="1376"/>
      <c r="O4" s="1376"/>
      <c r="P4" s="1376"/>
      <c r="Q4" s="1376"/>
      <c r="R4" s="1376"/>
      <c r="AH4" s="43" t="s">
        <v>474</v>
      </c>
    </row>
    <row r="5" spans="2:51" ht="11.25" customHeight="1" x14ac:dyDescent="0.2">
      <c r="B5" s="26"/>
      <c r="AH5" s="49"/>
    </row>
    <row r="6" spans="2:51" ht="13.8" thickBot="1" x14ac:dyDescent="0.25">
      <c r="B6" s="1" t="s">
        <v>475</v>
      </c>
      <c r="AR6" s="2" t="s">
        <v>265</v>
      </c>
    </row>
    <row r="7" spans="2:51" ht="23.1" customHeight="1" thickBot="1" x14ac:dyDescent="0.25">
      <c r="B7" s="8"/>
      <c r="C7" s="4"/>
      <c r="D7" s="1591" t="s">
        <v>437</v>
      </c>
      <c r="E7" s="1507" t="s">
        <v>438</v>
      </c>
      <c r="F7" s="1823" t="s">
        <v>439</v>
      </c>
      <c r="G7" s="1824"/>
      <c r="H7" s="1824"/>
      <c r="I7" s="1824"/>
      <c r="J7" s="1824"/>
      <c r="K7" s="1824"/>
      <c r="L7" s="1824"/>
      <c r="M7" s="1824"/>
      <c r="N7" s="1824"/>
      <c r="O7" s="1824"/>
      <c r="P7" s="1824"/>
      <c r="Q7" s="1824"/>
      <c r="R7" s="1824"/>
      <c r="S7" s="13"/>
      <c r="T7" s="13"/>
      <c r="U7" s="13"/>
      <c r="V7" s="13"/>
      <c r="W7" s="13"/>
      <c r="X7" s="13"/>
      <c r="Y7" s="13"/>
      <c r="Z7" s="13"/>
      <c r="AA7" s="13"/>
      <c r="AB7" s="13"/>
      <c r="AC7" s="13"/>
      <c r="AD7" s="13"/>
      <c r="AE7" s="13"/>
      <c r="AF7" s="13"/>
      <c r="AG7" s="13"/>
      <c r="AH7" s="13"/>
      <c r="AI7" s="13"/>
      <c r="AJ7" s="13"/>
      <c r="AK7" s="13"/>
      <c r="AL7" s="13"/>
      <c r="AM7" s="13"/>
      <c r="AN7" s="13"/>
      <c r="AO7" s="13"/>
      <c r="AP7" s="13"/>
      <c r="AQ7" s="13"/>
      <c r="AR7" s="273"/>
    </row>
    <row r="8" spans="2:51" ht="23.1" customHeight="1" x14ac:dyDescent="0.2">
      <c r="B8" s="18"/>
      <c r="C8" s="11"/>
      <c r="D8" s="1551"/>
      <c r="E8" s="1508"/>
      <c r="F8" s="1825"/>
      <c r="G8" s="1826"/>
      <c r="H8" s="1826"/>
      <c r="I8" s="1826"/>
      <c r="J8" s="1826"/>
      <c r="K8" s="1826"/>
      <c r="L8" s="1826"/>
      <c r="M8" s="1826"/>
      <c r="N8" s="1826"/>
      <c r="O8" s="1826"/>
      <c r="P8" s="1826"/>
      <c r="Q8" s="1826"/>
      <c r="R8" s="1826"/>
      <c r="S8" s="1827" t="s">
        <v>440</v>
      </c>
      <c r="T8" s="1828"/>
      <c r="U8" s="1828"/>
      <c r="V8" s="1828"/>
      <c r="W8" s="1828"/>
      <c r="X8" s="1828"/>
      <c r="Y8" s="1828"/>
      <c r="Z8" s="1828"/>
      <c r="AA8" s="1828"/>
      <c r="AB8" s="1828"/>
      <c r="AC8" s="1828"/>
      <c r="AD8" s="1828"/>
      <c r="AE8" s="1829"/>
      <c r="AF8" s="1827" t="s">
        <v>441</v>
      </c>
      <c r="AG8" s="1828"/>
      <c r="AH8" s="1828"/>
      <c r="AI8" s="1828"/>
      <c r="AJ8" s="1828"/>
      <c r="AK8" s="1828"/>
      <c r="AL8" s="1828"/>
      <c r="AM8" s="1828"/>
      <c r="AN8" s="1828"/>
      <c r="AO8" s="1828"/>
      <c r="AP8" s="1828"/>
      <c r="AQ8" s="1828"/>
      <c r="AR8" s="1829"/>
    </row>
    <row r="9" spans="2:51" ht="23.1" customHeight="1" x14ac:dyDescent="0.2">
      <c r="B9" s="18"/>
      <c r="C9" s="11"/>
      <c r="D9" s="1551"/>
      <c r="E9" s="1508"/>
      <c r="F9" s="1830" t="s">
        <v>442</v>
      </c>
      <c r="G9" s="3"/>
      <c r="H9" s="3"/>
      <c r="I9" s="3"/>
      <c r="J9" s="3"/>
      <c r="K9" s="3"/>
      <c r="L9" s="3"/>
      <c r="M9" s="3"/>
      <c r="N9" s="3"/>
      <c r="O9" s="3"/>
      <c r="P9" s="3"/>
      <c r="Q9" s="3"/>
      <c r="R9" s="3"/>
      <c r="S9" s="1830" t="s">
        <v>442</v>
      </c>
      <c r="T9" s="3"/>
      <c r="U9" s="3"/>
      <c r="V9" s="3"/>
      <c r="W9" s="3"/>
      <c r="X9" s="3"/>
      <c r="Y9" s="3"/>
      <c r="Z9" s="3"/>
      <c r="AA9" s="3"/>
      <c r="AB9" s="3"/>
      <c r="AC9" s="3"/>
      <c r="AD9" s="3"/>
      <c r="AE9" s="274"/>
      <c r="AF9" s="1830" t="s">
        <v>442</v>
      </c>
      <c r="AG9" s="3"/>
      <c r="AH9" s="3"/>
      <c r="AI9" s="3"/>
      <c r="AJ9" s="3"/>
      <c r="AK9" s="3"/>
      <c r="AL9" s="3"/>
      <c r="AM9" s="3"/>
      <c r="AN9" s="3"/>
      <c r="AO9" s="3"/>
      <c r="AP9" s="3"/>
      <c r="AQ9" s="3"/>
      <c r="AR9" s="274"/>
    </row>
    <row r="10" spans="2:51" ht="42" customHeight="1" x14ac:dyDescent="0.2">
      <c r="B10" s="36"/>
      <c r="C10" s="37"/>
      <c r="D10" s="1552"/>
      <c r="E10" s="1610"/>
      <c r="F10" s="1831"/>
      <c r="G10" s="272" t="s">
        <v>443</v>
      </c>
      <c r="H10" s="272" t="s">
        <v>444</v>
      </c>
      <c r="I10" s="272" t="s">
        <v>445</v>
      </c>
      <c r="J10" s="272" t="s">
        <v>446</v>
      </c>
      <c r="K10" s="272" t="s">
        <v>447</v>
      </c>
      <c r="L10" s="272" t="s">
        <v>448</v>
      </c>
      <c r="M10" s="272" t="s">
        <v>449</v>
      </c>
      <c r="N10" s="272" t="s">
        <v>450</v>
      </c>
      <c r="O10" s="272" t="s">
        <v>451</v>
      </c>
      <c r="P10" s="272" t="s">
        <v>452</v>
      </c>
      <c r="Q10" s="99" t="s">
        <v>453</v>
      </c>
      <c r="R10" s="243" t="s">
        <v>454</v>
      </c>
      <c r="S10" s="1831"/>
      <c r="T10" s="272" t="s">
        <v>443</v>
      </c>
      <c r="U10" s="272" t="s">
        <v>444</v>
      </c>
      <c r="V10" s="272" t="s">
        <v>445</v>
      </c>
      <c r="W10" s="272" t="s">
        <v>446</v>
      </c>
      <c r="X10" s="272" t="s">
        <v>447</v>
      </c>
      <c r="Y10" s="272" t="s">
        <v>448</v>
      </c>
      <c r="Z10" s="272" t="s">
        <v>449</v>
      </c>
      <c r="AA10" s="272" t="s">
        <v>450</v>
      </c>
      <c r="AB10" s="272" t="s">
        <v>451</v>
      </c>
      <c r="AC10" s="272" t="s">
        <v>452</v>
      </c>
      <c r="AD10" s="99" t="s">
        <v>453</v>
      </c>
      <c r="AE10" s="243" t="s">
        <v>454</v>
      </c>
      <c r="AF10" s="1831"/>
      <c r="AG10" s="272" t="s">
        <v>443</v>
      </c>
      <c r="AH10" s="272" t="s">
        <v>444</v>
      </c>
      <c r="AI10" s="272" t="s">
        <v>445</v>
      </c>
      <c r="AJ10" s="272" t="s">
        <v>446</v>
      </c>
      <c r="AK10" s="272" t="s">
        <v>447</v>
      </c>
      <c r="AL10" s="272" t="s">
        <v>448</v>
      </c>
      <c r="AM10" s="272" t="s">
        <v>449</v>
      </c>
      <c r="AN10" s="272" t="s">
        <v>450</v>
      </c>
      <c r="AO10" s="272" t="s">
        <v>451</v>
      </c>
      <c r="AP10" s="272" t="s">
        <v>452</v>
      </c>
      <c r="AQ10" s="99" t="s">
        <v>453</v>
      </c>
      <c r="AR10" s="243" t="s">
        <v>454</v>
      </c>
      <c r="AT10" s="1" t="s">
        <v>327</v>
      </c>
      <c r="AU10" s="1" t="s">
        <v>425</v>
      </c>
      <c r="AV10" s="1" t="s">
        <v>426</v>
      </c>
      <c r="AW10" s="360" t="s">
        <v>328</v>
      </c>
    </row>
    <row r="11" spans="2:51" ht="27.9" customHeight="1" x14ac:dyDescent="0.2">
      <c r="B11" s="1603" t="s">
        <v>455</v>
      </c>
      <c r="C11" s="1628"/>
      <c r="D11" s="1285">
        <f>D15+D17+D19+D21+D23+D13</f>
        <v>387</v>
      </c>
      <c r="E11" s="1285">
        <f>E15+E17+E19+E21+E23+E13</f>
        <v>274</v>
      </c>
      <c r="F11" s="1238">
        <f>SUM(G11:R11)</f>
        <v>672</v>
      </c>
      <c r="G11" s="1239">
        <f t="shared" ref="G11:R11" si="0">G13+G15+G17+G19+G21+G23</f>
        <v>2</v>
      </c>
      <c r="H11" s="1239">
        <f t="shared" si="0"/>
        <v>1</v>
      </c>
      <c r="I11" s="1239">
        <f t="shared" si="0"/>
        <v>4</v>
      </c>
      <c r="J11" s="1239">
        <f t="shared" si="0"/>
        <v>5</v>
      </c>
      <c r="K11" s="1239">
        <f t="shared" si="0"/>
        <v>22</v>
      </c>
      <c r="L11" s="1239">
        <f t="shared" si="0"/>
        <v>24</v>
      </c>
      <c r="M11" s="1239">
        <f t="shared" si="0"/>
        <v>67</v>
      </c>
      <c r="N11" s="1239">
        <f t="shared" si="0"/>
        <v>342</v>
      </c>
      <c r="O11" s="1239">
        <f t="shared" si="0"/>
        <v>142</v>
      </c>
      <c r="P11" s="1239">
        <f t="shared" si="0"/>
        <v>53</v>
      </c>
      <c r="Q11" s="1239">
        <f t="shared" si="0"/>
        <v>9</v>
      </c>
      <c r="R11" s="1240">
        <f t="shared" si="0"/>
        <v>1</v>
      </c>
      <c r="S11" s="1238">
        <f>SUM(T11:AE11)</f>
        <v>561</v>
      </c>
      <c r="T11" s="1239">
        <f t="shared" ref="T11:AE11" si="1">T13+T15+T17+T19+T21+T23</f>
        <v>2</v>
      </c>
      <c r="U11" s="1239">
        <f>U13+U15+U17+U19+U21+U23</f>
        <v>1</v>
      </c>
      <c r="V11" s="1239">
        <f t="shared" si="1"/>
        <v>2</v>
      </c>
      <c r="W11" s="1239">
        <f t="shared" si="1"/>
        <v>5</v>
      </c>
      <c r="X11" s="1239">
        <f t="shared" si="1"/>
        <v>17</v>
      </c>
      <c r="Y11" s="1239">
        <f t="shared" si="1"/>
        <v>17</v>
      </c>
      <c r="Z11" s="1239">
        <f t="shared" si="1"/>
        <v>52</v>
      </c>
      <c r="AA11" s="1239">
        <f t="shared" si="1"/>
        <v>302</v>
      </c>
      <c r="AB11" s="1239">
        <f t="shared" si="1"/>
        <v>117</v>
      </c>
      <c r="AC11" s="1239">
        <f t="shared" si="1"/>
        <v>37</v>
      </c>
      <c r="AD11" s="1239">
        <f t="shared" si="1"/>
        <v>8</v>
      </c>
      <c r="AE11" s="1241">
        <f t="shared" si="1"/>
        <v>1</v>
      </c>
      <c r="AF11" s="1238">
        <f>SUM(AG11:AR11)</f>
        <v>111</v>
      </c>
      <c r="AG11" s="1239">
        <f t="shared" ref="AG11:AR11" si="2">AG13+AG15+AG17+AG19+AG21+AG23</f>
        <v>0</v>
      </c>
      <c r="AH11" s="1239">
        <f t="shared" si="2"/>
        <v>0</v>
      </c>
      <c r="AI11" s="1239">
        <f t="shared" si="2"/>
        <v>2</v>
      </c>
      <c r="AJ11" s="1239">
        <f t="shared" si="2"/>
        <v>0</v>
      </c>
      <c r="AK11" s="1239">
        <f t="shared" si="2"/>
        <v>5</v>
      </c>
      <c r="AL11" s="1239">
        <f t="shared" si="2"/>
        <v>7</v>
      </c>
      <c r="AM11" s="1239">
        <f t="shared" si="2"/>
        <v>15</v>
      </c>
      <c r="AN11" s="1239">
        <f t="shared" si="2"/>
        <v>40</v>
      </c>
      <c r="AO11" s="1239">
        <f t="shared" si="2"/>
        <v>25</v>
      </c>
      <c r="AP11" s="1239">
        <f t="shared" si="2"/>
        <v>16</v>
      </c>
      <c r="AQ11" s="1239">
        <f t="shared" si="2"/>
        <v>1</v>
      </c>
      <c r="AR11" s="1241">
        <f t="shared" si="2"/>
        <v>0</v>
      </c>
      <c r="AT11" s="1">
        <f>SUM(G11:R11)</f>
        <v>672</v>
      </c>
      <c r="AU11" s="1">
        <f>SUM(T11:AE11)</f>
        <v>561</v>
      </c>
      <c r="AV11" s="1">
        <f>SUM(AG11:AR11)</f>
        <v>111</v>
      </c>
      <c r="AW11" s="367">
        <f>AT11-F11</f>
        <v>0</v>
      </c>
      <c r="AX11" s="367">
        <f>AU11-S11</f>
        <v>0</v>
      </c>
      <c r="AY11" s="367">
        <f>AV11-AF11</f>
        <v>0</v>
      </c>
    </row>
    <row r="12" spans="2:51" ht="27.9" customHeight="1" thickBot="1" x14ac:dyDescent="0.25">
      <c r="B12" s="1607"/>
      <c r="C12" s="1669"/>
      <c r="D12" s="1286"/>
      <c r="E12" s="1287"/>
      <c r="F12" s="1242"/>
      <c r="G12" s="1243">
        <f>IFERROR(G11/$F11,"-")</f>
        <v>2.976190476190476E-3</v>
      </c>
      <c r="H12" s="1243">
        <f t="shared" ref="H12" si="3">IFERROR(H11/$F11,"-")</f>
        <v>1.488095238095238E-3</v>
      </c>
      <c r="I12" s="1243">
        <f t="shared" ref="I12" si="4">IFERROR(I11/$F11,"-")</f>
        <v>5.9523809523809521E-3</v>
      </c>
      <c r="J12" s="1243">
        <f t="shared" ref="J12" si="5">IFERROR(J11/$F11,"-")</f>
        <v>7.4404761904761901E-3</v>
      </c>
      <c r="K12" s="1243">
        <f t="shared" ref="K12" si="6">IFERROR(K11/$F11,"-")</f>
        <v>3.273809523809524E-2</v>
      </c>
      <c r="L12" s="1243">
        <f t="shared" ref="L12" si="7">IFERROR(L11/$F11,"-")</f>
        <v>3.5714285714285712E-2</v>
      </c>
      <c r="M12" s="1243">
        <f t="shared" ref="M12" si="8">IFERROR(M11/$F11,"-")</f>
        <v>9.9702380952380959E-2</v>
      </c>
      <c r="N12" s="1243">
        <f t="shared" ref="N12" si="9">IFERROR(N11/$F11,"-")</f>
        <v>0.5089285714285714</v>
      </c>
      <c r="O12" s="1243">
        <f t="shared" ref="O12" si="10">IFERROR(O11/$F11,"-")</f>
        <v>0.21130952380952381</v>
      </c>
      <c r="P12" s="1243">
        <f t="shared" ref="P12" si="11">IFERROR(P11/$F11,"-")</f>
        <v>7.8869047619047616E-2</v>
      </c>
      <c r="Q12" s="1244">
        <f t="shared" ref="Q12" si="12">IFERROR(Q11/$F11,"-")</f>
        <v>1.3392857142857142E-2</v>
      </c>
      <c r="R12" s="1244">
        <f t="shared" ref="R12" si="13">IFERROR(R11/$F11,"-")</f>
        <v>1.488095238095238E-3</v>
      </c>
      <c r="S12" s="1242"/>
      <c r="T12" s="1243">
        <f>IFERROR(T11/$S11,"-")</f>
        <v>3.5650623885918001E-3</v>
      </c>
      <c r="U12" s="1243">
        <f t="shared" ref="U12" si="14">IFERROR(U11/$S11,"-")</f>
        <v>1.7825311942959001E-3</v>
      </c>
      <c r="V12" s="1243">
        <f t="shared" ref="V12" si="15">IFERROR(V11/$S11,"-")</f>
        <v>3.5650623885918001E-3</v>
      </c>
      <c r="W12" s="1243">
        <f t="shared" ref="W12" si="16">IFERROR(W11/$S11,"-")</f>
        <v>8.9126559714795012E-3</v>
      </c>
      <c r="X12" s="1243">
        <f t="shared" ref="X12" si="17">IFERROR(X11/$S11,"-")</f>
        <v>3.0303030303030304E-2</v>
      </c>
      <c r="Y12" s="1243">
        <f t="shared" ref="Y12" si="18">IFERROR(Y11/$S11,"-")</f>
        <v>3.0303030303030304E-2</v>
      </c>
      <c r="Z12" s="1243">
        <f t="shared" ref="Z12" si="19">IFERROR(Z11/$S11,"-")</f>
        <v>9.2691622103386814E-2</v>
      </c>
      <c r="AA12" s="1243">
        <f t="shared" ref="AA12" si="20">IFERROR(AA11/$S11,"-")</f>
        <v>0.53832442067736186</v>
      </c>
      <c r="AB12" s="1243">
        <f t="shared" ref="AB12" si="21">IFERROR(AB11/$S11,"-")</f>
        <v>0.20855614973262032</v>
      </c>
      <c r="AC12" s="1243">
        <f t="shared" ref="AC12" si="22">IFERROR(AC11/$S11,"-")</f>
        <v>6.5953654188948302E-2</v>
      </c>
      <c r="AD12" s="1244">
        <f t="shared" ref="AD12" si="23">IFERROR(AD11/$S11,"-")</f>
        <v>1.4260249554367201E-2</v>
      </c>
      <c r="AE12" s="1246">
        <f t="shared" ref="AE12" si="24">IFERROR(AE11/$S11,"-")</f>
        <v>1.7825311942959001E-3</v>
      </c>
      <c r="AF12" s="1242"/>
      <c r="AG12" s="1243">
        <f>IFERROR(AG11/$AF11,"-")</f>
        <v>0</v>
      </c>
      <c r="AH12" s="1243">
        <f t="shared" ref="AH12" si="25">IFERROR(AH11/$AF11,"-")</f>
        <v>0</v>
      </c>
      <c r="AI12" s="1243">
        <f t="shared" ref="AI12" si="26">IFERROR(AI11/$AF11,"-")</f>
        <v>1.8018018018018018E-2</v>
      </c>
      <c r="AJ12" s="1243">
        <f t="shared" ref="AJ12" si="27">IFERROR(AJ11/$AF11,"-")</f>
        <v>0</v>
      </c>
      <c r="AK12" s="1243">
        <f t="shared" ref="AK12" si="28">IFERROR(AK11/$AF11,"-")</f>
        <v>4.5045045045045043E-2</v>
      </c>
      <c r="AL12" s="1243">
        <f t="shared" ref="AL12" si="29">IFERROR(AL11/$AF11,"-")</f>
        <v>6.3063063063063057E-2</v>
      </c>
      <c r="AM12" s="1243">
        <f t="shared" ref="AM12" si="30">IFERROR(AM11/$AF11,"-")</f>
        <v>0.13513513513513514</v>
      </c>
      <c r="AN12" s="1243">
        <f t="shared" ref="AN12" si="31">IFERROR(AN11/$AF11,"-")</f>
        <v>0.36036036036036034</v>
      </c>
      <c r="AO12" s="1243">
        <f t="shared" ref="AO12" si="32">IFERROR(AO11/$AF11,"-")</f>
        <v>0.22522522522522523</v>
      </c>
      <c r="AP12" s="1243">
        <f t="shared" ref="AP12" si="33">IFERROR(AP11/$AF11,"-")</f>
        <v>0.14414414414414414</v>
      </c>
      <c r="AQ12" s="1244">
        <f t="shared" ref="AQ12" si="34">IFERROR(AQ11/$AF11,"-")</f>
        <v>9.0090090090090089E-3</v>
      </c>
      <c r="AR12" s="1246">
        <f t="shared" ref="AR12" si="35">IFERROR(AR11/$AF11,"-")</f>
        <v>0</v>
      </c>
      <c r="AT12" s="45">
        <f t="shared" ref="AT12:AT40" si="36">SUM(G12:R12)</f>
        <v>1</v>
      </c>
      <c r="AU12" s="45">
        <f t="shared" ref="AU12:AU40" si="37">SUM(T12:AE12)</f>
        <v>1</v>
      </c>
      <c r="AV12" s="45">
        <f>SUM(AG12:AR12)</f>
        <v>1</v>
      </c>
      <c r="AW12" s="367">
        <f>1-AT12</f>
        <v>0</v>
      </c>
      <c r="AX12" s="367">
        <f t="shared" ref="AX12" si="38">1-AU12</f>
        <v>0</v>
      </c>
      <c r="AY12" s="367">
        <f>1-AV12</f>
        <v>0</v>
      </c>
    </row>
    <row r="13" spans="2:51" ht="27.9" customHeight="1" thickTop="1" x14ac:dyDescent="0.2">
      <c r="B13" s="1503" t="s">
        <v>274</v>
      </c>
      <c r="C13" s="1649" t="s">
        <v>184</v>
      </c>
      <c r="D13" s="1288">
        <f>表1!U14</f>
        <v>45</v>
      </c>
      <c r="E13" s="1289">
        <f>表1!W14</f>
        <v>16</v>
      </c>
      <c r="F13" s="1247">
        <f>SUM(G13:R13)</f>
        <v>7</v>
      </c>
      <c r="G13" s="1248">
        <f>T13+AG13</f>
        <v>0</v>
      </c>
      <c r="H13" s="1248">
        <f t="shared" ref="H13:R13" si="39">U13+AH13</f>
        <v>0</v>
      </c>
      <c r="I13" s="1248">
        <f t="shared" si="39"/>
        <v>1</v>
      </c>
      <c r="J13" s="1248">
        <f t="shared" si="39"/>
        <v>0</v>
      </c>
      <c r="K13" s="1248">
        <f t="shared" si="39"/>
        <v>0</v>
      </c>
      <c r="L13" s="1248">
        <f t="shared" si="39"/>
        <v>0</v>
      </c>
      <c r="M13" s="1248">
        <f t="shared" si="39"/>
        <v>0</v>
      </c>
      <c r="N13" s="1248">
        <f t="shared" si="39"/>
        <v>5</v>
      </c>
      <c r="O13" s="1248">
        <f t="shared" si="39"/>
        <v>1</v>
      </c>
      <c r="P13" s="1248">
        <f t="shared" si="39"/>
        <v>0</v>
      </c>
      <c r="Q13" s="1248">
        <f>AD13+AQ13</f>
        <v>0</v>
      </c>
      <c r="R13" s="1250">
        <f t="shared" si="39"/>
        <v>0</v>
      </c>
      <c r="S13" s="1247">
        <f>SUM(T13:AE13)</f>
        <v>7</v>
      </c>
      <c r="T13" s="1248">
        <v>0</v>
      </c>
      <c r="U13" s="1248">
        <v>0</v>
      </c>
      <c r="V13" s="1248">
        <v>1</v>
      </c>
      <c r="W13" s="1248">
        <v>0</v>
      </c>
      <c r="X13" s="1248">
        <v>0</v>
      </c>
      <c r="Y13" s="1248">
        <v>0</v>
      </c>
      <c r="Z13" s="1248">
        <v>0</v>
      </c>
      <c r="AA13" s="1248">
        <v>5</v>
      </c>
      <c r="AB13" s="1248">
        <v>1</v>
      </c>
      <c r="AC13" s="1248">
        <v>0</v>
      </c>
      <c r="AD13" s="1250">
        <v>0</v>
      </c>
      <c r="AE13" s="1249">
        <v>0</v>
      </c>
      <c r="AF13" s="1247">
        <f>SUM(AG13:AR13)</f>
        <v>0</v>
      </c>
      <c r="AG13" s="1248">
        <v>0</v>
      </c>
      <c r="AH13" s="1248">
        <v>0</v>
      </c>
      <c r="AI13" s="1248">
        <v>0</v>
      </c>
      <c r="AJ13" s="1248">
        <v>0</v>
      </c>
      <c r="AK13" s="1248">
        <v>0</v>
      </c>
      <c r="AL13" s="1248">
        <v>0</v>
      </c>
      <c r="AM13" s="1248">
        <v>0</v>
      </c>
      <c r="AN13" s="1248">
        <v>0</v>
      </c>
      <c r="AO13" s="1248">
        <v>0</v>
      </c>
      <c r="AP13" s="1248">
        <v>0</v>
      </c>
      <c r="AQ13" s="1250">
        <v>0</v>
      </c>
      <c r="AR13" s="1249">
        <v>0</v>
      </c>
      <c r="AT13" s="1">
        <f t="shared" si="36"/>
        <v>7</v>
      </c>
      <c r="AU13" s="1">
        <f t="shared" si="37"/>
        <v>7</v>
      </c>
      <c r="AV13" s="1">
        <f t="shared" ref="AV13:AV40" si="40">SUM(AG13:AR13)</f>
        <v>0</v>
      </c>
      <c r="AW13" s="367">
        <f t="shared" ref="AW13" si="41">AT13-F13</f>
        <v>0</v>
      </c>
      <c r="AX13" s="367">
        <f t="shared" ref="AX13" si="42">AU13-S13</f>
        <v>0</v>
      </c>
      <c r="AY13" s="367">
        <f t="shared" ref="AY13" si="43">AV13-AF13</f>
        <v>0</v>
      </c>
    </row>
    <row r="14" spans="2:51" ht="27.9" customHeight="1" x14ac:dyDescent="0.2">
      <c r="B14" s="1504"/>
      <c r="C14" s="1551"/>
      <c r="D14" s="1290"/>
      <c r="E14" s="1291"/>
      <c r="F14" s="1251"/>
      <c r="G14" s="731">
        <f>IFERROR(G13/$F13,"-")</f>
        <v>0</v>
      </c>
      <c r="H14" s="731">
        <f t="shared" ref="H14:R14" si="44">IFERROR(H13/$F13,"-")</f>
        <v>0</v>
      </c>
      <c r="I14" s="731">
        <f t="shared" si="44"/>
        <v>0.14285714285714285</v>
      </c>
      <c r="J14" s="731">
        <f t="shared" si="44"/>
        <v>0</v>
      </c>
      <c r="K14" s="731">
        <f t="shared" si="44"/>
        <v>0</v>
      </c>
      <c r="L14" s="731">
        <f t="shared" si="44"/>
        <v>0</v>
      </c>
      <c r="M14" s="727">
        <f t="shared" si="44"/>
        <v>0</v>
      </c>
      <c r="N14" s="727">
        <f t="shared" si="44"/>
        <v>0.7142857142857143</v>
      </c>
      <c r="O14" s="727">
        <f t="shared" si="44"/>
        <v>0.14285714285714285</v>
      </c>
      <c r="P14" s="727">
        <f t="shared" si="44"/>
        <v>0</v>
      </c>
      <c r="Q14" s="728">
        <f t="shared" si="44"/>
        <v>0</v>
      </c>
      <c r="R14" s="1363">
        <f t="shared" si="44"/>
        <v>0</v>
      </c>
      <c r="S14" s="1251"/>
      <c r="T14" s="731">
        <f>IFERROR(T13/$S13,"-")</f>
        <v>0</v>
      </c>
      <c r="U14" s="731">
        <f t="shared" ref="U14:AE14" si="45">IFERROR(U13/$S13,"-")</f>
        <v>0</v>
      </c>
      <c r="V14" s="731">
        <f t="shared" si="45"/>
        <v>0.14285714285714285</v>
      </c>
      <c r="W14" s="731">
        <f t="shared" si="45"/>
        <v>0</v>
      </c>
      <c r="X14" s="731">
        <f t="shared" si="45"/>
        <v>0</v>
      </c>
      <c r="Y14" s="731">
        <f t="shared" si="45"/>
        <v>0</v>
      </c>
      <c r="Z14" s="727">
        <f t="shared" si="45"/>
        <v>0</v>
      </c>
      <c r="AA14" s="727">
        <f t="shared" si="45"/>
        <v>0.7142857142857143</v>
      </c>
      <c r="AB14" s="727">
        <f t="shared" si="45"/>
        <v>0.14285714285714285</v>
      </c>
      <c r="AC14" s="727">
        <f t="shared" si="45"/>
        <v>0</v>
      </c>
      <c r="AD14" s="728">
        <f t="shared" si="45"/>
        <v>0</v>
      </c>
      <c r="AE14" s="1267">
        <f t="shared" si="45"/>
        <v>0</v>
      </c>
      <c r="AF14" s="1251"/>
      <c r="AG14" s="1138" t="str">
        <f>IFERROR(AG13/$AF13,"-")</f>
        <v>-</v>
      </c>
      <c r="AH14" s="1138" t="str">
        <f t="shared" ref="AH14:AR14" si="46">IFERROR(AH13/$AF13,"-")</f>
        <v>-</v>
      </c>
      <c r="AI14" s="1138" t="str">
        <f t="shared" si="46"/>
        <v>-</v>
      </c>
      <c r="AJ14" s="1138" t="str">
        <f t="shared" si="46"/>
        <v>-</v>
      </c>
      <c r="AK14" s="1138" t="str">
        <f t="shared" si="46"/>
        <v>-</v>
      </c>
      <c r="AL14" s="1138" t="str">
        <f t="shared" si="46"/>
        <v>-</v>
      </c>
      <c r="AM14" s="1138" t="str">
        <f t="shared" si="46"/>
        <v>-</v>
      </c>
      <c r="AN14" s="1138" t="str">
        <f t="shared" si="46"/>
        <v>-</v>
      </c>
      <c r="AO14" s="1138" t="str">
        <f t="shared" si="46"/>
        <v>-</v>
      </c>
      <c r="AP14" s="1138" t="str">
        <f t="shared" si="46"/>
        <v>-</v>
      </c>
      <c r="AQ14" s="1138" t="str">
        <f t="shared" si="46"/>
        <v>-</v>
      </c>
      <c r="AR14" s="1311" t="str">
        <f t="shared" si="46"/>
        <v>-</v>
      </c>
      <c r="AT14" s="45">
        <f t="shared" si="36"/>
        <v>1</v>
      </c>
      <c r="AU14" s="45">
        <f t="shared" si="37"/>
        <v>1</v>
      </c>
      <c r="AV14" s="45">
        <f t="shared" si="40"/>
        <v>0</v>
      </c>
      <c r="AW14" s="367">
        <f t="shared" ref="AW14:AY14" si="47">1-AT14</f>
        <v>0</v>
      </c>
      <c r="AX14" s="367">
        <f t="shared" si="47"/>
        <v>0</v>
      </c>
      <c r="AY14" s="367">
        <f t="shared" si="47"/>
        <v>1</v>
      </c>
    </row>
    <row r="15" spans="2:51" ht="27.9" customHeight="1" x14ac:dyDescent="0.2">
      <c r="B15" s="1504"/>
      <c r="C15" s="1591" t="s">
        <v>185</v>
      </c>
      <c r="D15" s="1285">
        <f>表1!U17</f>
        <v>82</v>
      </c>
      <c r="E15" s="1295">
        <f>表1!W17</f>
        <v>54</v>
      </c>
      <c r="F15" s="1238">
        <f>SUM(G15:R15)</f>
        <v>177</v>
      </c>
      <c r="G15" s="1239">
        <f>T15+AG15</f>
        <v>0</v>
      </c>
      <c r="H15" s="1239">
        <f t="shared" ref="H15" si="48">U15+AH15</f>
        <v>0</v>
      </c>
      <c r="I15" s="1239">
        <f t="shared" ref="I15" si="49">V15+AI15</f>
        <v>0</v>
      </c>
      <c r="J15" s="1239">
        <f t="shared" ref="J15" si="50">W15+AJ15</f>
        <v>4</v>
      </c>
      <c r="K15" s="1239">
        <f t="shared" ref="K15" si="51">X15+AK15</f>
        <v>8</v>
      </c>
      <c r="L15" s="1239">
        <f t="shared" ref="L15" si="52">Y15+AL15</f>
        <v>5</v>
      </c>
      <c r="M15" s="1239">
        <f t="shared" ref="M15" si="53">Z15+AM15</f>
        <v>15</v>
      </c>
      <c r="N15" s="1239">
        <f t="shared" ref="N15" si="54">AA15+AN15</f>
        <v>63</v>
      </c>
      <c r="O15" s="1239">
        <f t="shared" ref="O15" si="55">AB15+AO15</f>
        <v>50</v>
      </c>
      <c r="P15" s="1239">
        <f t="shared" ref="P15" si="56">AC15+AP15</f>
        <v>29</v>
      </c>
      <c r="Q15" s="1239">
        <f>AD15+AQ15</f>
        <v>3</v>
      </c>
      <c r="R15" s="1240">
        <f t="shared" ref="R15" si="57">AE15+AR15</f>
        <v>0</v>
      </c>
      <c r="S15" s="1238">
        <f>SUM(T15:AE15)</f>
        <v>131</v>
      </c>
      <c r="T15" s="1239">
        <v>0</v>
      </c>
      <c r="U15" s="1239">
        <v>0</v>
      </c>
      <c r="V15" s="1239">
        <v>0</v>
      </c>
      <c r="W15" s="1239">
        <v>4</v>
      </c>
      <c r="X15" s="1239">
        <v>5</v>
      </c>
      <c r="Y15" s="1239">
        <v>5</v>
      </c>
      <c r="Z15" s="1239">
        <v>11</v>
      </c>
      <c r="AA15" s="1239">
        <v>54</v>
      </c>
      <c r="AB15" s="1239">
        <v>34</v>
      </c>
      <c r="AC15" s="1239">
        <v>16</v>
      </c>
      <c r="AD15" s="1240">
        <v>2</v>
      </c>
      <c r="AE15" s="1241">
        <v>0</v>
      </c>
      <c r="AF15" s="1238">
        <f>SUM(AG15:AR15)</f>
        <v>46</v>
      </c>
      <c r="AG15" s="1239">
        <v>0</v>
      </c>
      <c r="AH15" s="1239">
        <v>0</v>
      </c>
      <c r="AI15" s="1239">
        <v>0</v>
      </c>
      <c r="AJ15" s="1239">
        <v>0</v>
      </c>
      <c r="AK15" s="1239">
        <v>3</v>
      </c>
      <c r="AL15" s="1239">
        <v>0</v>
      </c>
      <c r="AM15" s="1239">
        <v>4</v>
      </c>
      <c r="AN15" s="1239">
        <v>9</v>
      </c>
      <c r="AO15" s="1239">
        <v>16</v>
      </c>
      <c r="AP15" s="1239">
        <v>13</v>
      </c>
      <c r="AQ15" s="1240">
        <v>1</v>
      </c>
      <c r="AR15" s="1241">
        <v>0</v>
      </c>
      <c r="AT15" s="1">
        <f t="shared" si="36"/>
        <v>177</v>
      </c>
      <c r="AU15" s="1">
        <f t="shared" si="37"/>
        <v>131</v>
      </c>
      <c r="AV15" s="1">
        <f t="shared" si="40"/>
        <v>46</v>
      </c>
      <c r="AW15" s="367">
        <f t="shared" ref="AW15" si="58">AT15-F15</f>
        <v>0</v>
      </c>
      <c r="AX15" s="367">
        <f t="shared" ref="AX15" si="59">AU15-S15</f>
        <v>0</v>
      </c>
      <c r="AY15" s="367">
        <f t="shared" ref="AY15" si="60">AV15-AF15</f>
        <v>0</v>
      </c>
    </row>
    <row r="16" spans="2:51" ht="27.9" customHeight="1" x14ac:dyDescent="0.2">
      <c r="B16" s="1504"/>
      <c r="C16" s="1551"/>
      <c r="D16" s="1290"/>
      <c r="E16" s="1291"/>
      <c r="F16" s="1256"/>
      <c r="G16" s="1296">
        <f>IFERROR(G15/$F15,"-")</f>
        <v>0</v>
      </c>
      <c r="H16" s="1296">
        <f t="shared" ref="H16" si="61">IFERROR(H15/$F15,"-")</f>
        <v>0</v>
      </c>
      <c r="I16" s="1296">
        <f t="shared" ref="I16" si="62">IFERROR(I15/$F15,"-")</f>
        <v>0</v>
      </c>
      <c r="J16" s="1296">
        <f t="shared" ref="J16" si="63">IFERROR(J15/$F15,"-")</f>
        <v>2.2598870056497175E-2</v>
      </c>
      <c r="K16" s="1296">
        <f t="shared" ref="K16" si="64">IFERROR(K15/$F15,"-")</f>
        <v>4.519774011299435E-2</v>
      </c>
      <c r="L16" s="1296">
        <f t="shared" ref="L16" si="65">IFERROR(L15/$F15,"-")</f>
        <v>2.8248587570621469E-2</v>
      </c>
      <c r="M16" s="727">
        <f t="shared" ref="M16" si="66">IFERROR(M15/$F15,"-")</f>
        <v>8.4745762711864403E-2</v>
      </c>
      <c r="N16" s="727">
        <f t="shared" ref="N16" si="67">IFERROR(N15/$F15,"-")</f>
        <v>0.3559322033898305</v>
      </c>
      <c r="O16" s="727">
        <f t="shared" ref="O16" si="68">IFERROR(O15/$F15,"-")</f>
        <v>0.2824858757062147</v>
      </c>
      <c r="P16" s="727">
        <f t="shared" ref="P16" si="69">IFERROR(P15/$F15,"-")</f>
        <v>0.16384180790960451</v>
      </c>
      <c r="Q16" s="728">
        <f t="shared" ref="Q16" si="70">IFERROR(Q15/$F15,"-")</f>
        <v>1.6949152542372881E-2</v>
      </c>
      <c r="R16" s="1297">
        <f t="shared" ref="R16" si="71">IFERROR(R15/$F15,"-")</f>
        <v>0</v>
      </c>
      <c r="S16" s="1256"/>
      <c r="T16" s="1292">
        <f>IFERROR(T15/$S15,"-")</f>
        <v>0</v>
      </c>
      <c r="U16" s="1292">
        <f t="shared" ref="U16" si="72">IFERROR(U15/$S15,"-")</f>
        <v>0</v>
      </c>
      <c r="V16" s="1292">
        <f t="shared" ref="V16" si="73">IFERROR(V15/$S15,"-")</f>
        <v>0</v>
      </c>
      <c r="W16" s="1292">
        <f t="shared" ref="W16" si="74">IFERROR(W15/$S15,"-")</f>
        <v>3.0534351145038167E-2</v>
      </c>
      <c r="X16" s="1292">
        <f t="shared" ref="X16" si="75">IFERROR(X15/$S15,"-")</f>
        <v>3.8167938931297711E-2</v>
      </c>
      <c r="Y16" s="1292">
        <f t="shared" ref="Y16" si="76">IFERROR(Y15/$S15,"-")</f>
        <v>3.8167938931297711E-2</v>
      </c>
      <c r="Z16" s="727">
        <f t="shared" ref="Z16" si="77">IFERROR(Z15/$S15,"-")</f>
        <v>8.3969465648854963E-2</v>
      </c>
      <c r="AA16" s="727">
        <f t="shared" ref="AA16" si="78">IFERROR(AA15/$S15,"-")</f>
        <v>0.41221374045801529</v>
      </c>
      <c r="AB16" s="727">
        <f t="shared" ref="AB16" si="79">IFERROR(AB15/$S15,"-")</f>
        <v>0.25954198473282442</v>
      </c>
      <c r="AC16" s="727">
        <f t="shared" ref="AC16" si="80">IFERROR(AC15/$S15,"-")</f>
        <v>0.12213740458015267</v>
      </c>
      <c r="AD16" s="728">
        <f t="shared" ref="AD16" si="81">IFERROR(AD15/$S15,"-")</f>
        <v>1.5267175572519083E-2</v>
      </c>
      <c r="AE16" s="1294">
        <f t="shared" ref="AE16" si="82">IFERROR(AE15/$S15,"-")</f>
        <v>0</v>
      </c>
      <c r="AF16" s="1256"/>
      <c r="AG16" s="730">
        <f>IFERROR(AG15/$AF15,"-")</f>
        <v>0</v>
      </c>
      <c r="AH16" s="730">
        <f t="shared" ref="AH16" si="83">IFERROR(AH15/$AF15,"-")</f>
        <v>0</v>
      </c>
      <c r="AI16" s="730">
        <f t="shared" ref="AI16" si="84">IFERROR(AI15/$AF15,"-")</f>
        <v>0</v>
      </c>
      <c r="AJ16" s="730">
        <f t="shared" ref="AJ16" si="85">IFERROR(AJ15/$AF15,"-")</f>
        <v>0</v>
      </c>
      <c r="AK16" s="730">
        <f t="shared" ref="AK16" si="86">IFERROR(AK15/$AF15,"-")</f>
        <v>6.5217391304347824E-2</v>
      </c>
      <c r="AL16" s="730">
        <f t="shared" ref="AL16" si="87">IFERROR(AL15/$AF15,"-")</f>
        <v>0</v>
      </c>
      <c r="AM16" s="727">
        <f t="shared" ref="AM16" si="88">IFERROR(AM15/$AF15,"-")</f>
        <v>8.6956521739130432E-2</v>
      </c>
      <c r="AN16" s="727">
        <f t="shared" ref="AN16" si="89">IFERROR(AN15/$AF15,"-")</f>
        <v>0.19565217391304349</v>
      </c>
      <c r="AO16" s="727">
        <f t="shared" ref="AO16" si="90">IFERROR(AO15/$AF15,"-")</f>
        <v>0.34782608695652173</v>
      </c>
      <c r="AP16" s="727">
        <f t="shared" ref="AP16" si="91">IFERROR(AP15/$AF15,"-")</f>
        <v>0.28260869565217389</v>
      </c>
      <c r="AQ16" s="728">
        <f t="shared" ref="AQ16" si="92">IFERROR(AQ15/$AF15,"-")</f>
        <v>2.1739130434782608E-2</v>
      </c>
      <c r="AR16" s="749">
        <f t="shared" ref="AR16" si="93">IFERROR(AR15/$AF15,"-")</f>
        <v>0</v>
      </c>
      <c r="AT16" s="45">
        <f t="shared" si="36"/>
        <v>1</v>
      </c>
      <c r="AU16" s="45">
        <f t="shared" si="37"/>
        <v>1</v>
      </c>
      <c r="AV16" s="45">
        <f t="shared" si="40"/>
        <v>0.99999999999999989</v>
      </c>
      <c r="AW16" s="367">
        <f t="shared" ref="AW16:AY16" si="94">1-AT16</f>
        <v>0</v>
      </c>
      <c r="AX16" s="367">
        <f t="shared" si="94"/>
        <v>0</v>
      </c>
      <c r="AY16" s="367">
        <f t="shared" si="94"/>
        <v>0</v>
      </c>
    </row>
    <row r="17" spans="2:51" ht="27.9" customHeight="1" x14ac:dyDescent="0.2">
      <c r="B17" s="1504"/>
      <c r="C17" s="1591" t="s">
        <v>463</v>
      </c>
      <c r="D17" s="1285">
        <f>表1!U20</f>
        <v>23</v>
      </c>
      <c r="E17" s="1295">
        <f>表1!W20</f>
        <v>12</v>
      </c>
      <c r="F17" s="1238">
        <f>SUM(G17:R17)</f>
        <v>13</v>
      </c>
      <c r="G17" s="1239">
        <f>T17+AG17</f>
        <v>0</v>
      </c>
      <c r="H17" s="1239">
        <f t="shared" ref="H17" si="95">U17+AH17</f>
        <v>0</v>
      </c>
      <c r="I17" s="1239">
        <f t="shared" ref="I17" si="96">V17+AI17</f>
        <v>0</v>
      </c>
      <c r="J17" s="1239">
        <f t="shared" ref="J17" si="97">W17+AJ17</f>
        <v>0</v>
      </c>
      <c r="K17" s="1239">
        <f t="shared" ref="K17" si="98">X17+AK17</f>
        <v>0</v>
      </c>
      <c r="L17" s="1239">
        <f t="shared" ref="L17" si="99">Y17+AL17</f>
        <v>3</v>
      </c>
      <c r="M17" s="1239">
        <f t="shared" ref="M17" si="100">Z17+AM17</f>
        <v>1</v>
      </c>
      <c r="N17" s="1239">
        <f t="shared" ref="N17" si="101">AA17+AN17</f>
        <v>3</v>
      </c>
      <c r="O17" s="1239">
        <f t="shared" ref="O17" si="102">AB17+AO17</f>
        <v>2</v>
      </c>
      <c r="P17" s="1239">
        <f t="shared" ref="P17" si="103">AC17+AP17</f>
        <v>3</v>
      </c>
      <c r="Q17" s="1239">
        <f>AD17+AQ17</f>
        <v>1</v>
      </c>
      <c r="R17" s="1240">
        <f t="shared" ref="R17" si="104">AE17+AR17</f>
        <v>0</v>
      </c>
      <c r="S17" s="1258">
        <f>SUM(T17:AE17)</f>
        <v>13</v>
      </c>
      <c r="T17" s="1239">
        <v>0</v>
      </c>
      <c r="U17" s="1239">
        <v>0</v>
      </c>
      <c r="V17" s="1239">
        <v>0</v>
      </c>
      <c r="W17" s="1239">
        <v>0</v>
      </c>
      <c r="X17" s="1239">
        <v>0</v>
      </c>
      <c r="Y17" s="1239">
        <v>3</v>
      </c>
      <c r="Z17" s="1239">
        <v>1</v>
      </c>
      <c r="AA17" s="1239">
        <v>3</v>
      </c>
      <c r="AB17" s="1239">
        <v>2</v>
      </c>
      <c r="AC17" s="1239">
        <v>3</v>
      </c>
      <c r="AD17" s="1240">
        <v>1</v>
      </c>
      <c r="AE17" s="1241">
        <v>0</v>
      </c>
      <c r="AF17" s="1258">
        <f>SUM(AG17:AR17)</f>
        <v>0</v>
      </c>
      <c r="AG17" s="1239">
        <v>0</v>
      </c>
      <c r="AH17" s="1239">
        <v>0</v>
      </c>
      <c r="AI17" s="1239">
        <v>0</v>
      </c>
      <c r="AJ17" s="1239">
        <v>0</v>
      </c>
      <c r="AK17" s="1239">
        <v>0</v>
      </c>
      <c r="AL17" s="1239">
        <v>0</v>
      </c>
      <c r="AM17" s="1239">
        <v>0</v>
      </c>
      <c r="AN17" s="1239">
        <v>0</v>
      </c>
      <c r="AO17" s="1239">
        <v>0</v>
      </c>
      <c r="AP17" s="1239">
        <v>0</v>
      </c>
      <c r="AQ17" s="1240">
        <v>0</v>
      </c>
      <c r="AR17" s="1241">
        <v>0</v>
      </c>
      <c r="AT17" s="1">
        <f t="shared" si="36"/>
        <v>13</v>
      </c>
      <c r="AU17" s="1">
        <f t="shared" si="37"/>
        <v>13</v>
      </c>
      <c r="AV17" s="1">
        <f t="shared" si="40"/>
        <v>0</v>
      </c>
      <c r="AW17" s="367">
        <f t="shared" ref="AW17" si="105">AT17-F17</f>
        <v>0</v>
      </c>
      <c r="AX17" s="367">
        <f t="shared" ref="AX17" si="106">AU17-S17</f>
        <v>0</v>
      </c>
      <c r="AY17" s="367">
        <f t="shared" ref="AY17" si="107">AV17-AF17</f>
        <v>0</v>
      </c>
    </row>
    <row r="18" spans="2:51" ht="27.9" customHeight="1" x14ac:dyDescent="0.2">
      <c r="B18" s="1504"/>
      <c r="C18" s="1551"/>
      <c r="D18" s="1290"/>
      <c r="E18" s="1291"/>
      <c r="F18" s="1251"/>
      <c r="G18" s="1292">
        <f>IFERROR(G17/$F17,"-")</f>
        <v>0</v>
      </c>
      <c r="H18" s="1292">
        <f t="shared" ref="H18" si="108">IFERROR(H17/$F17,"-")</f>
        <v>0</v>
      </c>
      <c r="I18" s="1292">
        <f t="shared" ref="I18" si="109">IFERROR(I17/$F17,"-")</f>
        <v>0</v>
      </c>
      <c r="J18" s="1292">
        <f t="shared" ref="J18" si="110">IFERROR(J17/$F17,"-")</f>
        <v>0</v>
      </c>
      <c r="K18" s="1292">
        <f t="shared" ref="K18" si="111">IFERROR(K17/$F17,"-")</f>
        <v>0</v>
      </c>
      <c r="L18" s="1292">
        <f t="shared" ref="L18" si="112">IFERROR(L17/$F17,"-")</f>
        <v>0.23076923076923078</v>
      </c>
      <c r="M18" s="727">
        <f t="shared" ref="M18" si="113">IFERROR(M17/$F17,"-")</f>
        <v>7.6923076923076927E-2</v>
      </c>
      <c r="N18" s="727">
        <f t="shared" ref="N18" si="114">IFERROR(N17/$F17,"-")</f>
        <v>0.23076923076923078</v>
      </c>
      <c r="O18" s="727">
        <f t="shared" ref="O18" si="115">IFERROR(O17/$F17,"-")</f>
        <v>0.15384615384615385</v>
      </c>
      <c r="P18" s="727">
        <f t="shared" ref="P18" si="116">IFERROR(P17/$F17,"-")</f>
        <v>0.23076923076923078</v>
      </c>
      <c r="Q18" s="728">
        <f t="shared" ref="Q18" si="117">IFERROR(Q17/$F17,"-")</f>
        <v>7.6923076923076927E-2</v>
      </c>
      <c r="R18" s="1293">
        <f t="shared" ref="R18" si="118">IFERROR(R17/$F17,"-")</f>
        <v>0</v>
      </c>
      <c r="S18" s="1253"/>
      <c r="T18" s="1292">
        <f>IFERROR(T17/$S17,"-")</f>
        <v>0</v>
      </c>
      <c r="U18" s="1292">
        <f t="shared" ref="U18" si="119">IFERROR(U17/$S17,"-")</f>
        <v>0</v>
      </c>
      <c r="V18" s="1292">
        <f t="shared" ref="V18" si="120">IFERROR(V17/$S17,"-")</f>
        <v>0</v>
      </c>
      <c r="W18" s="1292">
        <f t="shared" ref="W18" si="121">IFERROR(W17/$S17,"-")</f>
        <v>0</v>
      </c>
      <c r="X18" s="1292">
        <f t="shared" ref="X18" si="122">IFERROR(X17/$S17,"-")</f>
        <v>0</v>
      </c>
      <c r="Y18" s="1292">
        <f t="shared" ref="Y18" si="123">IFERROR(Y17/$S17,"-")</f>
        <v>0.23076923076923078</v>
      </c>
      <c r="Z18" s="727">
        <f t="shared" ref="Z18" si="124">IFERROR(Z17/$S17,"-")</f>
        <v>7.6923076923076927E-2</v>
      </c>
      <c r="AA18" s="727">
        <f t="shared" ref="AA18" si="125">IFERROR(AA17/$S17,"-")</f>
        <v>0.23076923076923078</v>
      </c>
      <c r="AB18" s="727">
        <f t="shared" ref="AB18" si="126">IFERROR(AB17/$S17,"-")</f>
        <v>0.15384615384615385</v>
      </c>
      <c r="AC18" s="727">
        <f t="shared" ref="AC18" si="127">IFERROR(AC17/$S17,"-")</f>
        <v>0.23076923076923078</v>
      </c>
      <c r="AD18" s="728">
        <f t="shared" ref="AD18" si="128">IFERROR(AD17/$S17,"-")</f>
        <v>7.6923076923076927E-2</v>
      </c>
      <c r="AE18" s="1294">
        <f t="shared" ref="AE18" si="129">IFERROR(AE17/$S17,"-")</f>
        <v>0</v>
      </c>
      <c r="AF18" s="1253"/>
      <c r="AG18" s="731" t="str">
        <f>IFERROR(AG17/$AF17,"-")</f>
        <v>-</v>
      </c>
      <c r="AH18" s="731" t="str">
        <f t="shared" ref="AH18" si="130">IFERROR(AH17/$AF17,"-")</f>
        <v>-</v>
      </c>
      <c r="AI18" s="731" t="str">
        <f t="shared" ref="AI18" si="131">IFERROR(AI17/$AF17,"-")</f>
        <v>-</v>
      </c>
      <c r="AJ18" s="731" t="str">
        <f t="shared" ref="AJ18" si="132">IFERROR(AJ17/$AF17,"-")</f>
        <v>-</v>
      </c>
      <c r="AK18" s="731" t="str">
        <f t="shared" ref="AK18" si="133">IFERROR(AK17/$AF17,"-")</f>
        <v>-</v>
      </c>
      <c r="AL18" s="731" t="str">
        <f t="shared" ref="AL18" si="134">IFERROR(AL17/$AF17,"-")</f>
        <v>-</v>
      </c>
      <c r="AM18" s="731" t="str">
        <f t="shared" ref="AM18" si="135">IFERROR(AM17/$AF17,"-")</f>
        <v>-</v>
      </c>
      <c r="AN18" s="731" t="str">
        <f t="shared" ref="AN18" si="136">IFERROR(AN17/$AF17,"-")</f>
        <v>-</v>
      </c>
      <c r="AO18" s="731" t="str">
        <f t="shared" ref="AO18" si="137">IFERROR(AO17/$AF17,"-")</f>
        <v>-</v>
      </c>
      <c r="AP18" s="731" t="str">
        <f t="shared" ref="AP18" si="138">IFERROR(AP17/$AF17,"-")</f>
        <v>-</v>
      </c>
      <c r="AQ18" s="731" t="str">
        <f t="shared" ref="AQ18" si="139">IFERROR(AQ17/$AF17,"-")</f>
        <v>-</v>
      </c>
      <c r="AR18" s="1267" t="str">
        <f t="shared" ref="AR18" si="140">IFERROR(AR17/$AF17,"-")</f>
        <v>-</v>
      </c>
      <c r="AT18" s="45">
        <f t="shared" si="36"/>
        <v>1</v>
      </c>
      <c r="AU18" s="45">
        <f t="shared" si="37"/>
        <v>1</v>
      </c>
      <c r="AV18" s="45">
        <f>SUM(AG18:AR18)</f>
        <v>0</v>
      </c>
      <c r="AW18" s="367">
        <f t="shared" ref="AW18:AX18" si="141">1-AT18</f>
        <v>0</v>
      </c>
      <c r="AX18" s="367">
        <f t="shared" si="141"/>
        <v>0</v>
      </c>
      <c r="AY18" s="367">
        <f>1-AV18</f>
        <v>1</v>
      </c>
    </row>
    <row r="19" spans="2:51" ht="27.9" customHeight="1" x14ac:dyDescent="0.2">
      <c r="B19" s="1504"/>
      <c r="C19" s="1591" t="s">
        <v>340</v>
      </c>
      <c r="D19" s="1285">
        <f>表1!U23</f>
        <v>69</v>
      </c>
      <c r="E19" s="1295">
        <f>表1!W23</f>
        <v>48</v>
      </c>
      <c r="F19" s="1238">
        <f>SUM(G19:R19)</f>
        <v>28</v>
      </c>
      <c r="G19" s="1239">
        <f>T19+AG19</f>
        <v>0</v>
      </c>
      <c r="H19" s="1239">
        <f t="shared" ref="H19" si="142">U19+AH19</f>
        <v>1</v>
      </c>
      <c r="I19" s="1239">
        <f t="shared" ref="I19" si="143">V19+AI19</f>
        <v>1</v>
      </c>
      <c r="J19" s="1239">
        <f t="shared" ref="J19" si="144">W19+AJ19</f>
        <v>0</v>
      </c>
      <c r="K19" s="1239">
        <f t="shared" ref="K19" si="145">X19+AK19</f>
        <v>0</v>
      </c>
      <c r="L19" s="1239">
        <f t="shared" ref="L19" si="146">Y19+AL19</f>
        <v>1</v>
      </c>
      <c r="M19" s="1239">
        <f t="shared" ref="M19" si="147">Z19+AM19</f>
        <v>5</v>
      </c>
      <c r="N19" s="1239">
        <f t="shared" ref="N19" si="148">AA19+AN19</f>
        <v>9</v>
      </c>
      <c r="O19" s="1239">
        <f t="shared" ref="O19" si="149">AB19+AO19</f>
        <v>11</v>
      </c>
      <c r="P19" s="1239">
        <f t="shared" ref="P19" si="150">AC19+AP19</f>
        <v>0</v>
      </c>
      <c r="Q19" s="1239">
        <f>AD19+AQ19</f>
        <v>0</v>
      </c>
      <c r="R19" s="1240">
        <f t="shared" ref="R19" si="151">AE19+AR19</f>
        <v>0</v>
      </c>
      <c r="S19" s="1238">
        <f>SUM(T19:AE19)</f>
        <v>24</v>
      </c>
      <c r="T19" s="1239">
        <v>0</v>
      </c>
      <c r="U19" s="1239">
        <v>1</v>
      </c>
      <c r="V19" s="1239">
        <v>1</v>
      </c>
      <c r="W19" s="1239">
        <v>0</v>
      </c>
      <c r="X19" s="1239">
        <v>0</v>
      </c>
      <c r="Y19" s="1239">
        <v>1</v>
      </c>
      <c r="Z19" s="1239">
        <v>5</v>
      </c>
      <c r="AA19" s="1239">
        <v>6</v>
      </c>
      <c r="AB19" s="1239">
        <v>10</v>
      </c>
      <c r="AC19" s="1239">
        <v>0</v>
      </c>
      <c r="AD19" s="1240">
        <v>0</v>
      </c>
      <c r="AE19" s="1241">
        <v>0</v>
      </c>
      <c r="AF19" s="1238">
        <f>SUM(AG19:AR19)</f>
        <v>4</v>
      </c>
      <c r="AG19" s="1239">
        <v>0</v>
      </c>
      <c r="AH19" s="1239">
        <v>0</v>
      </c>
      <c r="AI19" s="1239">
        <v>0</v>
      </c>
      <c r="AJ19" s="1239">
        <v>0</v>
      </c>
      <c r="AK19" s="1239">
        <v>0</v>
      </c>
      <c r="AL19" s="1239">
        <v>0</v>
      </c>
      <c r="AM19" s="1239">
        <v>0</v>
      </c>
      <c r="AN19" s="1239">
        <v>3</v>
      </c>
      <c r="AO19" s="1239">
        <v>1</v>
      </c>
      <c r="AP19" s="1239">
        <v>0</v>
      </c>
      <c r="AQ19" s="1240">
        <v>0</v>
      </c>
      <c r="AR19" s="1241">
        <v>0</v>
      </c>
      <c r="AT19" s="1">
        <f t="shared" si="36"/>
        <v>28</v>
      </c>
      <c r="AU19" s="1">
        <f t="shared" si="37"/>
        <v>24</v>
      </c>
      <c r="AV19" s="1">
        <f t="shared" si="40"/>
        <v>4</v>
      </c>
      <c r="AW19" s="367">
        <f t="shared" ref="AW19" si="152">AT19-F19</f>
        <v>0</v>
      </c>
      <c r="AX19" s="367">
        <f t="shared" ref="AX19" si="153">AU19-S19</f>
        <v>0</v>
      </c>
      <c r="AY19" s="367">
        <f t="shared" ref="AY19" si="154">AV19-AF19</f>
        <v>0</v>
      </c>
    </row>
    <row r="20" spans="2:51" ht="27.9" customHeight="1" x14ac:dyDescent="0.2">
      <c r="B20" s="1504"/>
      <c r="C20" s="1551"/>
      <c r="D20" s="1290"/>
      <c r="E20" s="1291"/>
      <c r="F20" s="1256"/>
      <c r="G20" s="1296">
        <f>IFERROR(G19/$F19,"-")</f>
        <v>0</v>
      </c>
      <c r="H20" s="1296">
        <f t="shared" ref="H20" si="155">IFERROR(H19/$F19,"-")</f>
        <v>3.5714285714285712E-2</v>
      </c>
      <c r="I20" s="1296">
        <f t="shared" ref="I20" si="156">IFERROR(I19/$F19,"-")</f>
        <v>3.5714285714285712E-2</v>
      </c>
      <c r="J20" s="1296">
        <f t="shared" ref="J20" si="157">IFERROR(J19/$F19,"-")</f>
        <v>0</v>
      </c>
      <c r="K20" s="1296">
        <f t="shared" ref="K20" si="158">IFERROR(K19/$F19,"-")</f>
        <v>0</v>
      </c>
      <c r="L20" s="1296">
        <f t="shared" ref="L20" si="159">IFERROR(L19/$F19,"-")</f>
        <v>3.5714285714285712E-2</v>
      </c>
      <c r="M20" s="727">
        <f t="shared" ref="M20" si="160">IFERROR(M19/$F19,"-")</f>
        <v>0.17857142857142858</v>
      </c>
      <c r="N20" s="727">
        <f t="shared" ref="N20" si="161">IFERROR(N19/$F19,"-")</f>
        <v>0.32142857142857145</v>
      </c>
      <c r="O20" s="727">
        <f t="shared" ref="O20" si="162">IFERROR(O19/$F19,"-")</f>
        <v>0.39285714285714285</v>
      </c>
      <c r="P20" s="727">
        <f t="shared" ref="P20" si="163">IFERROR(P19/$F19,"-")</f>
        <v>0</v>
      </c>
      <c r="Q20" s="728">
        <f t="shared" ref="Q20" si="164">IFERROR(Q19/$F19,"-")</f>
        <v>0</v>
      </c>
      <c r="R20" s="1297">
        <f t="shared" ref="R20" si="165">IFERROR(R19/$F19,"-")</f>
        <v>0</v>
      </c>
      <c r="S20" s="1259"/>
      <c r="T20" s="1292">
        <f>IFERROR(T19/$S19,"-")</f>
        <v>0</v>
      </c>
      <c r="U20" s="1292">
        <f t="shared" ref="U20" si="166">IFERROR(U19/$S19,"-")</f>
        <v>4.1666666666666664E-2</v>
      </c>
      <c r="V20" s="1292">
        <f t="shared" ref="V20" si="167">IFERROR(V19/$S19,"-")</f>
        <v>4.1666666666666664E-2</v>
      </c>
      <c r="W20" s="1292">
        <f t="shared" ref="W20" si="168">IFERROR(W19/$S19,"-")</f>
        <v>0</v>
      </c>
      <c r="X20" s="1292">
        <f t="shared" ref="X20" si="169">IFERROR(X19/$S19,"-")</f>
        <v>0</v>
      </c>
      <c r="Y20" s="1292">
        <f t="shared" ref="Y20" si="170">IFERROR(Y19/$S19,"-")</f>
        <v>4.1666666666666664E-2</v>
      </c>
      <c r="Z20" s="727">
        <f t="shared" ref="Z20" si="171">IFERROR(Z19/$S19,"-")</f>
        <v>0.20833333333333334</v>
      </c>
      <c r="AA20" s="727">
        <f t="shared" ref="AA20" si="172">IFERROR(AA19/$S19,"-")</f>
        <v>0.25</v>
      </c>
      <c r="AB20" s="727">
        <f t="shared" ref="AB20" si="173">IFERROR(AB19/$S19,"-")</f>
        <v>0.41666666666666669</v>
      </c>
      <c r="AC20" s="727">
        <f t="shared" ref="AC20" si="174">IFERROR(AC19/$S19,"-")</f>
        <v>0</v>
      </c>
      <c r="AD20" s="728">
        <f t="shared" ref="AD20" si="175">IFERROR(AD19/$S19,"-")</f>
        <v>0</v>
      </c>
      <c r="AE20" s="1294">
        <f t="shared" ref="AE20" si="176">IFERROR(AE19/$S19,"-")</f>
        <v>0</v>
      </c>
      <c r="AF20" s="1259"/>
      <c r="AG20" s="1296">
        <f>IFERROR(AG19/$AF19,"-")</f>
        <v>0</v>
      </c>
      <c r="AH20" s="1296">
        <f t="shared" ref="AH20" si="177">IFERROR(AH19/$AF19,"-")</f>
        <v>0</v>
      </c>
      <c r="AI20" s="1296">
        <f t="shared" ref="AI20" si="178">IFERROR(AI19/$AF19,"-")</f>
        <v>0</v>
      </c>
      <c r="AJ20" s="1296">
        <f t="shared" ref="AJ20" si="179">IFERROR(AJ19/$AF19,"-")</f>
        <v>0</v>
      </c>
      <c r="AK20" s="1296">
        <f t="shared" ref="AK20" si="180">IFERROR(AK19/$AF19,"-")</f>
        <v>0</v>
      </c>
      <c r="AL20" s="1296">
        <f t="shared" ref="AL20" si="181">IFERROR(AL19/$AF19,"-")</f>
        <v>0</v>
      </c>
      <c r="AM20" s="727">
        <f t="shared" ref="AM20" si="182">IFERROR(AM19/$AF19,"-")</f>
        <v>0</v>
      </c>
      <c r="AN20" s="727">
        <f t="shared" ref="AN20" si="183">IFERROR(AN19/$AF19,"-")</f>
        <v>0.75</v>
      </c>
      <c r="AO20" s="727">
        <f t="shared" ref="AO20" si="184">IFERROR(AO19/$AF19,"-")</f>
        <v>0.25</v>
      </c>
      <c r="AP20" s="727">
        <f t="shared" ref="AP20" si="185">IFERROR(AP19/$AF19,"-")</f>
        <v>0</v>
      </c>
      <c r="AQ20" s="728">
        <f t="shared" ref="AQ20" si="186">IFERROR(AQ19/$AF19,"-")</f>
        <v>0</v>
      </c>
      <c r="AR20" s="1298">
        <f t="shared" ref="AR20" si="187">IFERROR(AR19/$AF19,"-")</f>
        <v>0</v>
      </c>
      <c r="AT20" s="45">
        <f t="shared" si="36"/>
        <v>1</v>
      </c>
      <c r="AU20" s="45">
        <f t="shared" si="37"/>
        <v>1</v>
      </c>
      <c r="AV20" s="45">
        <f t="shared" si="40"/>
        <v>1</v>
      </c>
      <c r="AW20" s="367">
        <f t="shared" ref="AW20:AY20" si="188">1-AT20</f>
        <v>0</v>
      </c>
      <c r="AX20" s="367">
        <f t="shared" si="188"/>
        <v>0</v>
      </c>
      <c r="AY20" s="367">
        <f t="shared" si="188"/>
        <v>0</v>
      </c>
    </row>
    <row r="21" spans="2:51" ht="27.9" customHeight="1" x14ac:dyDescent="0.2">
      <c r="B21" s="1504"/>
      <c r="C21" s="1591" t="s">
        <v>341</v>
      </c>
      <c r="D21" s="1285">
        <f>表1!U26</f>
        <v>8</v>
      </c>
      <c r="E21" s="1295">
        <f>表1!W26</f>
        <v>4</v>
      </c>
      <c r="F21" s="1238">
        <f>SUM(G21:R21)</f>
        <v>39</v>
      </c>
      <c r="G21" s="1239">
        <f>T21+AG21</f>
        <v>0</v>
      </c>
      <c r="H21" s="1239">
        <f t="shared" ref="H21" si="189">U21+AH21</f>
        <v>0</v>
      </c>
      <c r="I21" s="1239">
        <f t="shared" ref="I21" si="190">V21+AI21</f>
        <v>0</v>
      </c>
      <c r="J21" s="1239">
        <f t="shared" ref="J21" si="191">W21+AJ21</f>
        <v>0</v>
      </c>
      <c r="K21" s="1239">
        <f t="shared" ref="K21" si="192">X21+AK21</f>
        <v>0</v>
      </c>
      <c r="L21" s="1239">
        <f t="shared" ref="L21" si="193">Y21+AL21</f>
        <v>1</v>
      </c>
      <c r="M21" s="1239">
        <f t="shared" ref="M21" si="194">Z21+AM21</f>
        <v>5</v>
      </c>
      <c r="N21" s="1239">
        <f t="shared" ref="N21" si="195">AA21+AN21</f>
        <v>17</v>
      </c>
      <c r="O21" s="1239">
        <f t="shared" ref="O21" si="196">AB21+AO21</f>
        <v>16</v>
      </c>
      <c r="P21" s="1239">
        <f t="shared" ref="P21" si="197">AC21+AP21</f>
        <v>0</v>
      </c>
      <c r="Q21" s="1239">
        <f>AD21+AQ21</f>
        <v>0</v>
      </c>
      <c r="R21" s="1240">
        <f t="shared" ref="R21" si="198">AE21+AR21</f>
        <v>0</v>
      </c>
      <c r="S21" s="1258">
        <f>SUM(T21:AE21)</f>
        <v>33</v>
      </c>
      <c r="T21" s="1239">
        <v>0</v>
      </c>
      <c r="U21" s="1239">
        <v>0</v>
      </c>
      <c r="V21" s="1239">
        <v>0</v>
      </c>
      <c r="W21" s="1239">
        <v>0</v>
      </c>
      <c r="X21" s="1239">
        <v>0</v>
      </c>
      <c r="Y21" s="1239">
        <v>1</v>
      </c>
      <c r="Z21" s="1239">
        <v>4</v>
      </c>
      <c r="AA21" s="1239">
        <v>14</v>
      </c>
      <c r="AB21" s="1239">
        <v>14</v>
      </c>
      <c r="AC21" s="1239">
        <v>0</v>
      </c>
      <c r="AD21" s="1240">
        <v>0</v>
      </c>
      <c r="AE21" s="1241">
        <v>0</v>
      </c>
      <c r="AF21" s="1258">
        <f>SUM(AG21:AR21)</f>
        <v>6</v>
      </c>
      <c r="AG21" s="1239">
        <v>0</v>
      </c>
      <c r="AH21" s="1239">
        <v>0</v>
      </c>
      <c r="AI21" s="1239">
        <v>0</v>
      </c>
      <c r="AJ21" s="1239">
        <v>0</v>
      </c>
      <c r="AK21" s="1239">
        <v>0</v>
      </c>
      <c r="AL21" s="1239">
        <v>0</v>
      </c>
      <c r="AM21" s="1239">
        <v>1</v>
      </c>
      <c r="AN21" s="1239">
        <v>3</v>
      </c>
      <c r="AO21" s="1239">
        <v>2</v>
      </c>
      <c r="AP21" s="1239">
        <v>0</v>
      </c>
      <c r="AQ21" s="1240">
        <v>0</v>
      </c>
      <c r="AR21" s="1241">
        <v>0</v>
      </c>
      <c r="AT21" s="1">
        <f t="shared" si="36"/>
        <v>39</v>
      </c>
      <c r="AU21" s="1">
        <f t="shared" si="37"/>
        <v>33</v>
      </c>
      <c r="AV21" s="1">
        <f t="shared" si="40"/>
        <v>6</v>
      </c>
      <c r="AW21" s="367">
        <f t="shared" ref="AW21" si="199">AT21-F21</f>
        <v>0</v>
      </c>
      <c r="AX21" s="367">
        <f t="shared" ref="AX21" si="200">AU21-S21</f>
        <v>0</v>
      </c>
      <c r="AY21" s="367">
        <f t="shared" ref="AY21" si="201">AV21-AF21</f>
        <v>0</v>
      </c>
    </row>
    <row r="22" spans="2:51" ht="27.9" customHeight="1" x14ac:dyDescent="0.2">
      <c r="B22" s="1504"/>
      <c r="C22" s="1551"/>
      <c r="D22" s="1290"/>
      <c r="E22" s="1291"/>
      <c r="F22" s="1251"/>
      <c r="G22" s="1292">
        <f>IFERROR(G21/$F21,"-")</f>
        <v>0</v>
      </c>
      <c r="H22" s="1292">
        <f t="shared" ref="H22" si="202">IFERROR(H21/$F21,"-")</f>
        <v>0</v>
      </c>
      <c r="I22" s="1292">
        <f t="shared" ref="I22" si="203">IFERROR(I21/$F21,"-")</f>
        <v>0</v>
      </c>
      <c r="J22" s="1292">
        <f t="shared" ref="J22" si="204">IFERROR(J21/$F21,"-")</f>
        <v>0</v>
      </c>
      <c r="K22" s="1292">
        <f t="shared" ref="K22" si="205">IFERROR(K21/$F21,"-")</f>
        <v>0</v>
      </c>
      <c r="L22" s="1292">
        <f t="shared" ref="L22" si="206">IFERROR(L21/$F21,"-")</f>
        <v>2.564102564102564E-2</v>
      </c>
      <c r="M22" s="727">
        <f t="shared" ref="M22" si="207">IFERROR(M21/$F21,"-")</f>
        <v>0.12820512820512819</v>
      </c>
      <c r="N22" s="727">
        <f t="shared" ref="N22" si="208">IFERROR(N21/$F21,"-")</f>
        <v>0.4358974358974359</v>
      </c>
      <c r="O22" s="727">
        <f t="shared" ref="O22" si="209">IFERROR(O21/$F21,"-")</f>
        <v>0.41025641025641024</v>
      </c>
      <c r="P22" s="727">
        <f t="shared" ref="P22" si="210">IFERROR(P21/$F21,"-")</f>
        <v>0</v>
      </c>
      <c r="Q22" s="728">
        <f t="shared" ref="Q22" si="211">IFERROR(Q21/$F21,"-")</f>
        <v>0</v>
      </c>
      <c r="R22" s="1293">
        <f t="shared" ref="R22" si="212">IFERROR(R21/$F21,"-")</f>
        <v>0</v>
      </c>
      <c r="S22" s="1253"/>
      <c r="T22" s="1292">
        <f>IFERROR(T21/$S21,"-")</f>
        <v>0</v>
      </c>
      <c r="U22" s="1292">
        <f t="shared" ref="U22" si="213">IFERROR(U21/$S21,"-")</f>
        <v>0</v>
      </c>
      <c r="V22" s="1292">
        <f t="shared" ref="V22" si="214">IFERROR(V21/$S21,"-")</f>
        <v>0</v>
      </c>
      <c r="W22" s="1292">
        <f t="shared" ref="W22" si="215">IFERROR(W21/$S21,"-")</f>
        <v>0</v>
      </c>
      <c r="X22" s="1292">
        <f t="shared" ref="X22" si="216">IFERROR(X21/$S21,"-")</f>
        <v>0</v>
      </c>
      <c r="Y22" s="1292">
        <f t="shared" ref="Y22" si="217">IFERROR(Y21/$S21,"-")</f>
        <v>3.0303030303030304E-2</v>
      </c>
      <c r="Z22" s="727">
        <f t="shared" ref="Z22" si="218">IFERROR(Z21/$S21,"-")</f>
        <v>0.12121212121212122</v>
      </c>
      <c r="AA22" s="727">
        <f t="shared" ref="AA22" si="219">IFERROR(AA21/$S21,"-")</f>
        <v>0.42424242424242425</v>
      </c>
      <c r="AB22" s="727">
        <f t="shared" ref="AB22" si="220">IFERROR(AB21/$S21,"-")</f>
        <v>0.42424242424242425</v>
      </c>
      <c r="AC22" s="727">
        <f t="shared" ref="AC22" si="221">IFERROR(AC21/$S21,"-")</f>
        <v>0</v>
      </c>
      <c r="AD22" s="728">
        <f t="shared" ref="AD22" si="222">IFERROR(AD21/$S21,"-")</f>
        <v>0</v>
      </c>
      <c r="AE22" s="1294">
        <f t="shared" ref="AE22" si="223">IFERROR(AE21/$S21,"-")</f>
        <v>0</v>
      </c>
      <c r="AF22" s="1251"/>
      <c r="AG22" s="1299">
        <f>IFERROR(AG21/$AF21,"-")</f>
        <v>0</v>
      </c>
      <c r="AH22" s="1299">
        <f t="shared" ref="AH22" si="224">IFERROR(AH21/$AF21,"-")</f>
        <v>0</v>
      </c>
      <c r="AI22" s="1299">
        <f t="shared" ref="AI22" si="225">IFERROR(AI21/$AF21,"-")</f>
        <v>0</v>
      </c>
      <c r="AJ22" s="1299">
        <f t="shared" ref="AJ22" si="226">IFERROR(AJ21/$AF21,"-")</f>
        <v>0</v>
      </c>
      <c r="AK22" s="1299">
        <f t="shared" ref="AK22" si="227">IFERROR(AK21/$AF21,"-")</f>
        <v>0</v>
      </c>
      <c r="AL22" s="1299">
        <f t="shared" ref="AL22" si="228">IFERROR(AL21/$AF21,"-")</f>
        <v>0</v>
      </c>
      <c r="AM22" s="1299">
        <f t="shared" ref="AM22" si="229">IFERROR(AM21/$AF21,"-")</f>
        <v>0.16666666666666666</v>
      </c>
      <c r="AN22" s="1299">
        <f t="shared" ref="AN22" si="230">IFERROR(AN21/$AF21,"-")</f>
        <v>0.5</v>
      </c>
      <c r="AO22" s="1299">
        <f t="shared" ref="AO22" si="231">IFERROR(AO21/$AF21,"-")</f>
        <v>0.33333333333333331</v>
      </c>
      <c r="AP22" s="1299">
        <f t="shared" ref="AP22" si="232">IFERROR(AP21/$AF21,"-")</f>
        <v>0</v>
      </c>
      <c r="AQ22" s="1299">
        <f t="shared" ref="AQ22" si="233">IFERROR(AQ21/$AF21,"-")</f>
        <v>0</v>
      </c>
      <c r="AR22" s="1312">
        <f t="shared" ref="AR22" si="234">IFERROR(AR21/$AF21,"-")</f>
        <v>0</v>
      </c>
      <c r="AT22" s="45">
        <f t="shared" si="36"/>
        <v>1</v>
      </c>
      <c r="AU22" s="45">
        <f t="shared" si="37"/>
        <v>1</v>
      </c>
      <c r="AV22" s="45">
        <f t="shared" si="40"/>
        <v>1</v>
      </c>
      <c r="AW22" s="367">
        <f t="shared" ref="AW22:AX22" si="235">1-AT22</f>
        <v>0</v>
      </c>
      <c r="AX22" s="367">
        <f t="shared" si="235"/>
        <v>0</v>
      </c>
      <c r="AY22" s="367">
        <f>1-AV22</f>
        <v>0</v>
      </c>
    </row>
    <row r="23" spans="2:51" ht="27.9" customHeight="1" x14ac:dyDescent="0.2">
      <c r="B23" s="1504"/>
      <c r="C23" s="1591" t="s">
        <v>189</v>
      </c>
      <c r="D23" s="1285">
        <f>表1!U29</f>
        <v>160</v>
      </c>
      <c r="E23" s="1295">
        <f>表1!W29</f>
        <v>140</v>
      </c>
      <c r="F23" s="1238">
        <f>SUM(G23:R23)</f>
        <v>408</v>
      </c>
      <c r="G23" s="1239">
        <f>T23+AG23</f>
        <v>2</v>
      </c>
      <c r="H23" s="1239">
        <f t="shared" ref="H23" si="236">U23+AH23</f>
        <v>0</v>
      </c>
      <c r="I23" s="1239">
        <f t="shared" ref="I23" si="237">V23+AI23</f>
        <v>2</v>
      </c>
      <c r="J23" s="1239">
        <f t="shared" ref="J23" si="238">W23+AJ23</f>
        <v>1</v>
      </c>
      <c r="K23" s="1239">
        <f t="shared" ref="K23" si="239">X23+AK23</f>
        <v>14</v>
      </c>
      <c r="L23" s="1239">
        <f t="shared" ref="L23" si="240">Y23+AL23</f>
        <v>14</v>
      </c>
      <c r="M23" s="1239">
        <f t="shared" ref="M23" si="241">Z23+AM23</f>
        <v>41</v>
      </c>
      <c r="N23" s="1239">
        <f t="shared" ref="N23" si="242">AA23+AN23</f>
        <v>245</v>
      </c>
      <c r="O23" s="1239">
        <f t="shared" ref="O23" si="243">AB23+AO23</f>
        <v>62</v>
      </c>
      <c r="P23" s="1239">
        <f t="shared" ref="P23" si="244">AC23+AP23</f>
        <v>21</v>
      </c>
      <c r="Q23" s="1239">
        <f>AD23+AQ23</f>
        <v>5</v>
      </c>
      <c r="R23" s="1240">
        <f t="shared" ref="R23" si="245">AE23+AR23</f>
        <v>1</v>
      </c>
      <c r="S23" s="1238">
        <f>SUM(T23:AE23)</f>
        <v>353</v>
      </c>
      <c r="T23" s="1239">
        <v>2</v>
      </c>
      <c r="U23" s="1239">
        <v>0</v>
      </c>
      <c r="V23" s="1239">
        <v>0</v>
      </c>
      <c r="W23" s="1239">
        <v>1</v>
      </c>
      <c r="X23" s="1239">
        <v>12</v>
      </c>
      <c r="Y23" s="1239">
        <v>7</v>
      </c>
      <c r="Z23" s="1239">
        <v>31</v>
      </c>
      <c r="AA23" s="1239">
        <v>220</v>
      </c>
      <c r="AB23" s="1239">
        <v>56</v>
      </c>
      <c r="AC23" s="1239">
        <v>18</v>
      </c>
      <c r="AD23" s="1240">
        <v>5</v>
      </c>
      <c r="AE23" s="1241">
        <v>1</v>
      </c>
      <c r="AF23" s="1238">
        <f>SUM(AG23:AR23)</f>
        <v>55</v>
      </c>
      <c r="AG23" s="1239">
        <v>0</v>
      </c>
      <c r="AH23" s="1239">
        <v>0</v>
      </c>
      <c r="AI23" s="1239">
        <v>2</v>
      </c>
      <c r="AJ23" s="1239">
        <v>0</v>
      </c>
      <c r="AK23" s="1239">
        <v>2</v>
      </c>
      <c r="AL23" s="1239">
        <v>7</v>
      </c>
      <c r="AM23" s="1239">
        <v>10</v>
      </c>
      <c r="AN23" s="1239">
        <v>25</v>
      </c>
      <c r="AO23" s="1239">
        <v>6</v>
      </c>
      <c r="AP23" s="1239">
        <v>3</v>
      </c>
      <c r="AQ23" s="1240">
        <v>0</v>
      </c>
      <c r="AR23" s="1241">
        <v>0</v>
      </c>
      <c r="AT23" s="1">
        <f t="shared" si="36"/>
        <v>408</v>
      </c>
      <c r="AU23" s="1">
        <f t="shared" si="37"/>
        <v>353</v>
      </c>
      <c r="AV23" s="1">
        <f t="shared" si="40"/>
        <v>55</v>
      </c>
      <c r="AW23" s="367">
        <f t="shared" ref="AW23" si="246">AT23-F23</f>
        <v>0</v>
      </c>
      <c r="AX23" s="367">
        <f t="shared" ref="AX23" si="247">AU23-S23</f>
        <v>0</v>
      </c>
      <c r="AY23" s="367">
        <f t="shared" ref="AY23" si="248">AV23-AF23</f>
        <v>0</v>
      </c>
    </row>
    <row r="24" spans="2:51" ht="27.9" customHeight="1" thickBot="1" x14ac:dyDescent="0.25">
      <c r="B24" s="1505"/>
      <c r="C24" s="1655"/>
      <c r="D24" s="1290"/>
      <c r="E24" s="1291"/>
      <c r="F24" s="1242"/>
      <c r="G24" s="1243">
        <f>IFERROR(G23/$F23,"-")</f>
        <v>4.9019607843137254E-3</v>
      </c>
      <c r="H24" s="1243">
        <f t="shared" ref="H24" si="249">IFERROR(H23/$F23,"-")</f>
        <v>0</v>
      </c>
      <c r="I24" s="1243">
        <f t="shared" ref="I24" si="250">IFERROR(I23/$F23,"-")</f>
        <v>4.9019607843137254E-3</v>
      </c>
      <c r="J24" s="1243">
        <f t="shared" ref="J24" si="251">IFERROR(J23/$F23,"-")</f>
        <v>2.4509803921568627E-3</v>
      </c>
      <c r="K24" s="1243">
        <f t="shared" ref="K24" si="252">IFERROR(K23/$F23,"-")</f>
        <v>3.4313725490196081E-2</v>
      </c>
      <c r="L24" s="1243">
        <f t="shared" ref="L24" si="253">IFERROR(L23/$F23,"-")</f>
        <v>3.4313725490196081E-2</v>
      </c>
      <c r="M24" s="732">
        <f t="shared" ref="M24" si="254">IFERROR(M23/$F23,"-")</f>
        <v>0.10049019607843138</v>
      </c>
      <c r="N24" s="732">
        <f t="shared" ref="N24" si="255">IFERROR(N23/$F23,"-")</f>
        <v>0.60049019607843135</v>
      </c>
      <c r="O24" s="732">
        <f t="shared" ref="O24" si="256">IFERROR(O23/$F23,"-")</f>
        <v>0.15196078431372548</v>
      </c>
      <c r="P24" s="732">
        <f t="shared" ref="P24" si="257">IFERROR(P23/$F23,"-")</f>
        <v>5.1470588235294115E-2</v>
      </c>
      <c r="Q24" s="1300">
        <f t="shared" ref="Q24" si="258">IFERROR(Q23/$F23,"-")</f>
        <v>1.2254901960784314E-2</v>
      </c>
      <c r="R24" s="1244">
        <f t="shared" ref="R24" si="259">IFERROR(R23/$F23,"-")</f>
        <v>2.4509803921568627E-3</v>
      </c>
      <c r="S24" s="1245"/>
      <c r="T24" s="1243">
        <f>IFERROR(T23/$S23,"-")</f>
        <v>5.6657223796033997E-3</v>
      </c>
      <c r="U24" s="1243">
        <f t="shared" ref="U24" si="260">IFERROR(U23/$S23,"-")</f>
        <v>0</v>
      </c>
      <c r="V24" s="1243">
        <f t="shared" ref="V24" si="261">IFERROR(V23/$S23,"-")</f>
        <v>0</v>
      </c>
      <c r="W24" s="1243">
        <f t="shared" ref="W24" si="262">IFERROR(W23/$S23,"-")</f>
        <v>2.8328611898016999E-3</v>
      </c>
      <c r="X24" s="1243">
        <f t="shared" ref="X24" si="263">IFERROR(X23/$S23,"-")</f>
        <v>3.39943342776204E-2</v>
      </c>
      <c r="Y24" s="1243">
        <f t="shared" ref="Y24" si="264">IFERROR(Y23/$S23,"-")</f>
        <v>1.9830028328611898E-2</v>
      </c>
      <c r="Z24" s="732">
        <f t="shared" ref="Z24" si="265">IFERROR(Z23/$S23,"-")</f>
        <v>8.7818696883852687E-2</v>
      </c>
      <c r="AA24" s="732">
        <f t="shared" ref="AA24" si="266">IFERROR(AA23/$S23,"-")</f>
        <v>0.62322946175637395</v>
      </c>
      <c r="AB24" s="732">
        <f t="shared" ref="AB24" si="267">IFERROR(AB23/$S23,"-")</f>
        <v>0.15864022662889518</v>
      </c>
      <c r="AC24" s="732">
        <f t="shared" ref="AC24" si="268">IFERROR(AC23/$S23,"-")</f>
        <v>5.0991501416430593E-2</v>
      </c>
      <c r="AD24" s="1300">
        <f t="shared" ref="AD24" si="269">IFERROR(AD23/$S23,"-")</f>
        <v>1.4164305949008499E-2</v>
      </c>
      <c r="AE24" s="1246">
        <f t="shared" ref="AE24" si="270">IFERROR(AE23/$S23,"-")</f>
        <v>2.8328611898016999E-3</v>
      </c>
      <c r="AF24" s="1242"/>
      <c r="AG24" s="1243">
        <f>IFERROR(AG23/$AF23,"-")</f>
        <v>0</v>
      </c>
      <c r="AH24" s="1243">
        <f t="shared" ref="AH24" si="271">IFERROR(AH23/$AF23,"-")</f>
        <v>0</v>
      </c>
      <c r="AI24" s="1243">
        <f t="shared" ref="AI24" si="272">IFERROR(AI23/$AF23,"-")</f>
        <v>3.6363636363636362E-2</v>
      </c>
      <c r="AJ24" s="1243">
        <f t="shared" ref="AJ24" si="273">IFERROR(AJ23/$AF23,"-")</f>
        <v>0</v>
      </c>
      <c r="AK24" s="1243">
        <f t="shared" ref="AK24" si="274">IFERROR(AK23/$AF23,"-")</f>
        <v>3.6363636363636362E-2</v>
      </c>
      <c r="AL24" s="1243">
        <f t="shared" ref="AL24" si="275">IFERROR(AL23/$AF23,"-")</f>
        <v>0.12727272727272726</v>
      </c>
      <c r="AM24" s="732">
        <f t="shared" ref="AM24" si="276">IFERROR(AM23/$AF23,"-")</f>
        <v>0.18181818181818182</v>
      </c>
      <c r="AN24" s="732">
        <f t="shared" ref="AN24" si="277">IFERROR(AN23/$AF23,"-")</f>
        <v>0.45454545454545453</v>
      </c>
      <c r="AO24" s="732">
        <f t="shared" ref="AO24" si="278">IFERROR(AO23/$AF23,"-")</f>
        <v>0.10909090909090909</v>
      </c>
      <c r="AP24" s="732">
        <f t="shared" ref="AP24" si="279">IFERROR(AP23/$AF23,"-")</f>
        <v>5.4545454545454543E-2</v>
      </c>
      <c r="AQ24" s="1300">
        <f t="shared" ref="AQ24" si="280">IFERROR(AQ23/$AF23,"-")</f>
        <v>0</v>
      </c>
      <c r="AR24" s="1246">
        <f t="shared" ref="AR24" si="281">IFERROR(AR23/$AF23,"-")</f>
        <v>0</v>
      </c>
      <c r="AT24" s="45">
        <f t="shared" si="36"/>
        <v>1</v>
      </c>
      <c r="AU24" s="45">
        <f>SUM(T24:AE24)</f>
        <v>1</v>
      </c>
      <c r="AV24" s="45">
        <f t="shared" si="40"/>
        <v>1</v>
      </c>
      <c r="AW24" s="367">
        <f t="shared" ref="AW24:AY24" si="282">1-AT24</f>
        <v>0</v>
      </c>
      <c r="AX24" s="367">
        <f>1-AU24</f>
        <v>0</v>
      </c>
      <c r="AY24" s="367">
        <f t="shared" si="282"/>
        <v>0</v>
      </c>
    </row>
    <row r="25" spans="2:51" ht="27.9" customHeight="1" thickTop="1" x14ac:dyDescent="0.2">
      <c r="B25" s="1503" t="s">
        <v>312</v>
      </c>
      <c r="C25" s="1551" t="s">
        <v>282</v>
      </c>
      <c r="D25" s="1288">
        <f>表1!U32</f>
        <v>86</v>
      </c>
      <c r="E25" s="1289">
        <f>表1!W32</f>
        <v>45</v>
      </c>
      <c r="F25" s="1258">
        <f>SUM(G25:R25)</f>
        <v>6</v>
      </c>
      <c r="G25" s="1264">
        <f>T25+AG25</f>
        <v>0</v>
      </c>
      <c r="H25" s="1264">
        <f t="shared" ref="H25" si="283">U25+AH25</f>
        <v>0</v>
      </c>
      <c r="I25" s="1264">
        <f t="shared" ref="I25" si="284">V25+AI25</f>
        <v>1</v>
      </c>
      <c r="J25" s="1264">
        <f t="shared" ref="J25" si="285">W25+AJ25</f>
        <v>0</v>
      </c>
      <c r="K25" s="1264">
        <f t="shared" ref="K25" si="286">X25+AK25</f>
        <v>0</v>
      </c>
      <c r="L25" s="1264">
        <f t="shared" ref="L25" si="287">Y25+AL25</f>
        <v>1</v>
      </c>
      <c r="M25" s="1264">
        <f t="shared" ref="M25" si="288">Z25+AM25</f>
        <v>0</v>
      </c>
      <c r="N25" s="1264">
        <f t="shared" ref="N25" si="289">AA25+AN25</f>
        <v>2</v>
      </c>
      <c r="O25" s="1264">
        <f t="shared" ref="O25" si="290">AB25+AO25</f>
        <v>2</v>
      </c>
      <c r="P25" s="1264">
        <f t="shared" ref="P25" si="291">AC25+AP25</f>
        <v>0</v>
      </c>
      <c r="Q25" s="1265">
        <f>AD25+AQ25</f>
        <v>0</v>
      </c>
      <c r="R25" s="1265">
        <f t="shared" ref="R25" si="292">AE25+AR25</f>
        <v>0</v>
      </c>
      <c r="S25" s="1258">
        <f>SUM(T25:AE25)</f>
        <v>6</v>
      </c>
      <c r="T25" s="1264">
        <v>0</v>
      </c>
      <c r="U25" s="1264">
        <v>0</v>
      </c>
      <c r="V25" s="1264">
        <v>1</v>
      </c>
      <c r="W25" s="1264">
        <v>0</v>
      </c>
      <c r="X25" s="1264">
        <v>0</v>
      </c>
      <c r="Y25" s="1264">
        <v>1</v>
      </c>
      <c r="Z25" s="1264">
        <v>0</v>
      </c>
      <c r="AA25" s="1264">
        <v>2</v>
      </c>
      <c r="AB25" s="1264">
        <v>2</v>
      </c>
      <c r="AC25" s="1264">
        <v>0</v>
      </c>
      <c r="AD25" s="1265">
        <v>0</v>
      </c>
      <c r="AE25" s="1266">
        <v>0</v>
      </c>
      <c r="AF25" s="1247">
        <f>SUM(AG25:AR25)</f>
        <v>0</v>
      </c>
      <c r="AG25" s="1248">
        <v>0</v>
      </c>
      <c r="AH25" s="1248">
        <v>0</v>
      </c>
      <c r="AI25" s="1248">
        <v>0</v>
      </c>
      <c r="AJ25" s="1248">
        <v>0</v>
      </c>
      <c r="AK25" s="1248">
        <v>0</v>
      </c>
      <c r="AL25" s="1248">
        <v>0</v>
      </c>
      <c r="AM25" s="1248">
        <v>0</v>
      </c>
      <c r="AN25" s="1248">
        <v>0</v>
      </c>
      <c r="AO25" s="1248">
        <v>0</v>
      </c>
      <c r="AP25" s="1248">
        <v>0</v>
      </c>
      <c r="AQ25" s="1250">
        <v>0</v>
      </c>
      <c r="AR25" s="1249">
        <v>0</v>
      </c>
      <c r="AT25" s="1">
        <f t="shared" si="36"/>
        <v>6</v>
      </c>
      <c r="AU25" s="1">
        <f t="shared" si="37"/>
        <v>6</v>
      </c>
      <c r="AV25" s="1">
        <f t="shared" si="40"/>
        <v>0</v>
      </c>
      <c r="AW25" s="367">
        <f t="shared" ref="AW25" si="293">AT25-F25</f>
        <v>0</v>
      </c>
      <c r="AX25" s="367">
        <f t="shared" ref="AX25" si="294">AU25-S25</f>
        <v>0</v>
      </c>
      <c r="AY25" s="367">
        <f t="shared" ref="AY25" si="295">AV25-AF25</f>
        <v>0</v>
      </c>
    </row>
    <row r="26" spans="2:51" ht="27.9" customHeight="1" x14ac:dyDescent="0.2">
      <c r="B26" s="1504"/>
      <c r="C26" s="1551"/>
      <c r="D26" s="1290"/>
      <c r="E26" s="1291"/>
      <c r="F26" s="1251"/>
      <c r="G26" s="1292">
        <f>IFERROR(G25/$F25,"-")</f>
        <v>0</v>
      </c>
      <c r="H26" s="1292">
        <f t="shared" ref="H26" si="296">IFERROR(H25/$F25,"-")</f>
        <v>0</v>
      </c>
      <c r="I26" s="1292">
        <f t="shared" ref="I26" si="297">IFERROR(I25/$F25,"-")</f>
        <v>0.16666666666666666</v>
      </c>
      <c r="J26" s="1292">
        <f t="shared" ref="J26" si="298">IFERROR(J25/$F25,"-")</f>
        <v>0</v>
      </c>
      <c r="K26" s="1292">
        <f t="shared" ref="K26" si="299">IFERROR(K25/$F25,"-")</f>
        <v>0</v>
      </c>
      <c r="L26" s="1292">
        <f t="shared" ref="L26" si="300">IFERROR(L25/$F25,"-")</f>
        <v>0.16666666666666666</v>
      </c>
      <c r="M26" s="1292">
        <f t="shared" ref="M26" si="301">IFERROR(M25/$F25,"-")</f>
        <v>0</v>
      </c>
      <c r="N26" s="1292">
        <f t="shared" ref="N26" si="302">IFERROR(N25/$F25,"-")</f>
        <v>0.33333333333333331</v>
      </c>
      <c r="O26" s="1292">
        <f t="shared" ref="O26" si="303">IFERROR(O25/$F25,"-")</f>
        <v>0.33333333333333331</v>
      </c>
      <c r="P26" s="1292">
        <f t="shared" ref="P26" si="304">IFERROR(P25/$F25,"-")</f>
        <v>0</v>
      </c>
      <c r="Q26" s="1292">
        <f t="shared" ref="Q26" si="305">IFERROR(Q25/$F25,"-")</f>
        <v>0</v>
      </c>
      <c r="R26" s="1292">
        <f t="shared" ref="R26" si="306">IFERROR(R25/$F25,"-")</f>
        <v>0</v>
      </c>
      <c r="S26" s="1251"/>
      <c r="T26" s="731">
        <f>IFERROR(T25/$S25,"-")</f>
        <v>0</v>
      </c>
      <c r="U26" s="731">
        <f t="shared" ref="U26" si="307">IFERROR(U25/$S25,"-")</f>
        <v>0</v>
      </c>
      <c r="V26" s="731">
        <f t="shared" ref="V26" si="308">IFERROR(V25/$S25,"-")</f>
        <v>0.16666666666666666</v>
      </c>
      <c r="W26" s="731">
        <f t="shared" ref="W26" si="309">IFERROR(W25/$S25,"-")</f>
        <v>0</v>
      </c>
      <c r="X26" s="731">
        <f t="shared" ref="X26" si="310">IFERROR(X25/$S25,"-")</f>
        <v>0</v>
      </c>
      <c r="Y26" s="731">
        <f t="shared" ref="Y26" si="311">IFERROR(Y25/$S25,"-")</f>
        <v>0.16666666666666666</v>
      </c>
      <c r="Z26" s="731">
        <f t="shared" ref="Z26" si="312">IFERROR(Z25/$S25,"-")</f>
        <v>0</v>
      </c>
      <c r="AA26" s="731">
        <f t="shared" ref="AA26" si="313">IFERROR(AA25/$S25,"-")</f>
        <v>0.33333333333333331</v>
      </c>
      <c r="AB26" s="731">
        <f t="shared" ref="AB26" si="314">IFERROR(AB25/$S25,"-")</f>
        <v>0.33333333333333331</v>
      </c>
      <c r="AC26" s="731">
        <f t="shared" ref="AC26" si="315">IFERROR(AC25/$S25,"-")</f>
        <v>0</v>
      </c>
      <c r="AD26" s="731">
        <f t="shared" ref="AD26" si="316">IFERROR(AD25/$S25,"-")</f>
        <v>0</v>
      </c>
      <c r="AE26" s="731">
        <f t="shared" ref="AE26" si="317">IFERROR(AE25/$S25,"-")</f>
        <v>0</v>
      </c>
      <c r="AF26" s="1256"/>
      <c r="AG26" s="731" t="str">
        <f>IFERROR(AG25/$AF25,"-")</f>
        <v>-</v>
      </c>
      <c r="AH26" s="731" t="str">
        <f t="shared" ref="AH26" si="318">IFERROR(AH25/$AF25,"-")</f>
        <v>-</v>
      </c>
      <c r="AI26" s="731" t="str">
        <f t="shared" ref="AI26" si="319">IFERROR(AI25/$AF25,"-")</f>
        <v>-</v>
      </c>
      <c r="AJ26" s="731" t="str">
        <f t="shared" ref="AJ26" si="320">IFERROR(AJ25/$AF25,"-")</f>
        <v>-</v>
      </c>
      <c r="AK26" s="731" t="str">
        <f t="shared" ref="AK26" si="321">IFERROR(AK25/$AF25,"-")</f>
        <v>-</v>
      </c>
      <c r="AL26" s="731" t="str">
        <f t="shared" ref="AL26" si="322">IFERROR(AL25/$AF25,"-")</f>
        <v>-</v>
      </c>
      <c r="AM26" s="731" t="str">
        <f t="shared" ref="AM26" si="323">IFERROR(AM25/$AF25,"-")</f>
        <v>-</v>
      </c>
      <c r="AN26" s="731" t="str">
        <f t="shared" ref="AN26" si="324">IFERROR(AN25/$AF25,"-")</f>
        <v>-</v>
      </c>
      <c r="AO26" s="731" t="str">
        <f t="shared" ref="AO26" si="325">IFERROR(AO25/$AF25,"-")</f>
        <v>-</v>
      </c>
      <c r="AP26" s="731" t="str">
        <f t="shared" ref="AP26" si="326">IFERROR(AP25/$AF25,"-")</f>
        <v>-</v>
      </c>
      <c r="AQ26" s="731" t="str">
        <f t="shared" ref="AQ26" si="327">IFERROR(AQ25/$AF25,"-")</f>
        <v>-</v>
      </c>
      <c r="AR26" s="1267" t="str">
        <f t="shared" ref="AR26" si="328">IFERROR(AR25/$AF25,"-")</f>
        <v>-</v>
      </c>
      <c r="AT26" s="45">
        <f>SUM(G26:R26)</f>
        <v>1</v>
      </c>
      <c r="AU26" s="45">
        <f t="shared" si="37"/>
        <v>1</v>
      </c>
      <c r="AV26" s="45">
        <f t="shared" si="40"/>
        <v>0</v>
      </c>
      <c r="AW26" s="367">
        <f>1-AT26</f>
        <v>0</v>
      </c>
      <c r="AX26" s="367">
        <f t="shared" ref="AX26:AY26" si="329">1-AU26</f>
        <v>0</v>
      </c>
      <c r="AY26" s="367">
        <f t="shared" si="329"/>
        <v>1</v>
      </c>
    </row>
    <row r="27" spans="2:51" ht="27.9" customHeight="1" x14ac:dyDescent="0.2">
      <c r="B27" s="1504"/>
      <c r="C27" s="1591" t="s">
        <v>283</v>
      </c>
      <c r="D27" s="1285">
        <f>表1!U35</f>
        <v>155</v>
      </c>
      <c r="E27" s="1295">
        <f>表1!W35</f>
        <v>106</v>
      </c>
      <c r="F27" s="1238">
        <f>SUM(G27:R27)</f>
        <v>28</v>
      </c>
      <c r="G27" s="1239">
        <f>T27+AG27</f>
        <v>0</v>
      </c>
      <c r="H27" s="1239">
        <f t="shared" ref="H27" si="330">U27+AH27</f>
        <v>0</v>
      </c>
      <c r="I27" s="1239">
        <f t="shared" ref="I27" si="331">V27+AI27</f>
        <v>1</v>
      </c>
      <c r="J27" s="1239">
        <f t="shared" ref="J27" si="332">W27+AJ27</f>
        <v>1</v>
      </c>
      <c r="K27" s="1239">
        <f t="shared" ref="K27" si="333">X27+AK27</f>
        <v>1</v>
      </c>
      <c r="L27" s="1239">
        <f t="shared" ref="L27" si="334">Y27+AL27</f>
        <v>1</v>
      </c>
      <c r="M27" s="1239">
        <f t="shared" ref="M27" si="335">Z27+AM27</f>
        <v>1</v>
      </c>
      <c r="N27" s="1239">
        <f t="shared" ref="N27" si="336">AA27+AN27</f>
        <v>11</v>
      </c>
      <c r="O27" s="1239">
        <f t="shared" ref="O27" si="337">AB27+AO27</f>
        <v>10</v>
      </c>
      <c r="P27" s="1239">
        <f t="shared" ref="P27" si="338">AC27+AP27</f>
        <v>1</v>
      </c>
      <c r="Q27" s="1239">
        <f>AD27+AQ27</f>
        <v>0</v>
      </c>
      <c r="R27" s="1240">
        <f t="shared" ref="R27" si="339">AE27+AR27</f>
        <v>1</v>
      </c>
      <c r="S27" s="1238">
        <f>SUM(T27:AE27)</f>
        <v>19</v>
      </c>
      <c r="T27" s="1239">
        <v>0</v>
      </c>
      <c r="U27" s="1239">
        <v>0</v>
      </c>
      <c r="V27" s="1239">
        <v>1</v>
      </c>
      <c r="W27" s="1239">
        <v>1</v>
      </c>
      <c r="X27" s="1239">
        <v>0</v>
      </c>
      <c r="Y27" s="1239">
        <v>1</v>
      </c>
      <c r="Z27" s="1239">
        <v>1</v>
      </c>
      <c r="AA27" s="1239">
        <v>7</v>
      </c>
      <c r="AB27" s="1239">
        <v>7</v>
      </c>
      <c r="AC27" s="1239">
        <v>0</v>
      </c>
      <c r="AD27" s="1240">
        <v>0</v>
      </c>
      <c r="AE27" s="1241">
        <v>1</v>
      </c>
      <c r="AF27" s="1258">
        <f>SUM(AG27:AR27)</f>
        <v>9</v>
      </c>
      <c r="AG27" s="1239">
        <v>0</v>
      </c>
      <c r="AH27" s="1239">
        <v>0</v>
      </c>
      <c r="AI27" s="1239">
        <v>0</v>
      </c>
      <c r="AJ27" s="1239">
        <v>0</v>
      </c>
      <c r="AK27" s="1239">
        <v>1</v>
      </c>
      <c r="AL27" s="1239">
        <v>0</v>
      </c>
      <c r="AM27" s="1239">
        <v>0</v>
      </c>
      <c r="AN27" s="1239">
        <v>4</v>
      </c>
      <c r="AO27" s="1239">
        <v>3</v>
      </c>
      <c r="AP27" s="1239">
        <v>1</v>
      </c>
      <c r="AQ27" s="1240">
        <v>0</v>
      </c>
      <c r="AR27" s="1241">
        <v>0</v>
      </c>
      <c r="AT27" s="1">
        <f t="shared" si="36"/>
        <v>28</v>
      </c>
      <c r="AU27" s="1">
        <f t="shared" si="37"/>
        <v>19</v>
      </c>
      <c r="AV27" s="1">
        <f t="shared" si="40"/>
        <v>9</v>
      </c>
      <c r="AW27" s="367">
        <f t="shared" ref="AW27" si="340">AT27-F27</f>
        <v>0</v>
      </c>
      <c r="AX27" s="367">
        <f t="shared" ref="AX27" si="341">AU27-S27</f>
        <v>0</v>
      </c>
      <c r="AY27" s="367">
        <f t="shared" ref="AY27" si="342">AV27-AF27</f>
        <v>0</v>
      </c>
    </row>
    <row r="28" spans="2:51" ht="27.9" customHeight="1" x14ac:dyDescent="0.2">
      <c r="B28" s="1504"/>
      <c r="C28" s="1551"/>
      <c r="D28" s="1290"/>
      <c r="E28" s="1291"/>
      <c r="F28" s="1256"/>
      <c r="G28" s="1292">
        <f>IFERROR(G27/$F27,"-")</f>
        <v>0</v>
      </c>
      <c r="H28" s="1292">
        <f t="shared" ref="H28" si="343">IFERROR(H27/$F27,"-")</f>
        <v>0</v>
      </c>
      <c r="I28" s="1292">
        <f t="shared" ref="I28" si="344">IFERROR(I27/$F27,"-")</f>
        <v>3.5714285714285712E-2</v>
      </c>
      <c r="J28" s="1292">
        <f t="shared" ref="J28" si="345">IFERROR(J27/$F27,"-")</f>
        <v>3.5714285714285712E-2</v>
      </c>
      <c r="K28" s="1292">
        <f t="shared" ref="K28" si="346">IFERROR(K27/$F27,"-")</f>
        <v>3.5714285714285712E-2</v>
      </c>
      <c r="L28" s="1292">
        <f t="shared" ref="L28" si="347">IFERROR(L27/$F27,"-")</f>
        <v>3.5714285714285712E-2</v>
      </c>
      <c r="M28" s="727">
        <f t="shared" ref="M28" si="348">IFERROR(M27/$F27,"-")</f>
        <v>3.5714285714285712E-2</v>
      </c>
      <c r="N28" s="727">
        <f t="shared" ref="N28" si="349">IFERROR(N27/$F27,"-")</f>
        <v>0.39285714285714285</v>
      </c>
      <c r="O28" s="727">
        <f t="shared" ref="O28" si="350">IFERROR(O27/$F27,"-")</f>
        <v>0.35714285714285715</v>
      </c>
      <c r="P28" s="727">
        <f t="shared" ref="P28" si="351">IFERROR(P27/$F27,"-")</f>
        <v>3.5714285714285712E-2</v>
      </c>
      <c r="Q28" s="728">
        <f t="shared" ref="Q28" si="352">IFERROR(Q27/$F27,"-")</f>
        <v>0</v>
      </c>
      <c r="R28" s="1293">
        <f t="shared" ref="R28" si="353">IFERROR(R27/$F27,"-")</f>
        <v>3.5714285714285712E-2</v>
      </c>
      <c r="S28" s="1256"/>
      <c r="T28" s="1292">
        <f>IFERROR(T27/$S27,"-")</f>
        <v>0</v>
      </c>
      <c r="U28" s="1292">
        <f t="shared" ref="U28" si="354">IFERROR(U27/$S27,"-")</f>
        <v>0</v>
      </c>
      <c r="V28" s="1292">
        <f t="shared" ref="V28" si="355">IFERROR(V27/$S27,"-")</f>
        <v>5.2631578947368418E-2</v>
      </c>
      <c r="W28" s="1292">
        <f t="shared" ref="W28" si="356">IFERROR(W27/$S27,"-")</f>
        <v>5.2631578947368418E-2</v>
      </c>
      <c r="X28" s="1292">
        <f t="shared" ref="X28" si="357">IFERROR(X27/$S27,"-")</f>
        <v>0</v>
      </c>
      <c r="Y28" s="1292">
        <f t="shared" ref="Y28" si="358">IFERROR(Y27/$S27,"-")</f>
        <v>5.2631578947368418E-2</v>
      </c>
      <c r="Z28" s="1301">
        <f t="shared" ref="Z28" si="359">IFERROR(Z27/$S27,"-")</f>
        <v>5.2631578947368418E-2</v>
      </c>
      <c r="AA28" s="1301">
        <f t="shared" ref="AA28" si="360">IFERROR(AA27/$S27,"-")</f>
        <v>0.36842105263157893</v>
      </c>
      <c r="AB28" s="1301">
        <f t="shared" ref="AB28" si="361">IFERROR(AB27/$S27,"-")</f>
        <v>0.36842105263157893</v>
      </c>
      <c r="AC28" s="1301">
        <f t="shared" ref="AC28" si="362">IFERROR(AC27/$S27,"-")</f>
        <v>0</v>
      </c>
      <c r="AD28" s="1301">
        <f t="shared" ref="AD28" si="363">IFERROR(AD27/$S27,"-")</f>
        <v>0</v>
      </c>
      <c r="AE28" s="1301">
        <f t="shared" ref="AE28" si="364">IFERROR(AE27/$S27,"-")</f>
        <v>5.2631578947368418E-2</v>
      </c>
      <c r="AF28" s="1256"/>
      <c r="AG28" s="1268">
        <f>IFERROR(AG27/$AF27,"-")</f>
        <v>0</v>
      </c>
      <c r="AH28" s="1268">
        <f t="shared" ref="AH28" si="365">IFERROR(AH27/$AF27,"-")</f>
        <v>0</v>
      </c>
      <c r="AI28" s="1268">
        <f t="shared" ref="AI28" si="366">IFERROR(AI27/$AF27,"-")</f>
        <v>0</v>
      </c>
      <c r="AJ28" s="1268">
        <f t="shared" ref="AJ28" si="367">IFERROR(AJ27/$AF27,"-")</f>
        <v>0</v>
      </c>
      <c r="AK28" s="1268">
        <f t="shared" ref="AK28" si="368">IFERROR(AK27/$AF27,"-")</f>
        <v>0.1111111111111111</v>
      </c>
      <c r="AL28" s="1268">
        <f t="shared" ref="AL28" si="369">IFERROR(AL27/$AF27,"-")</f>
        <v>0</v>
      </c>
      <c r="AM28" s="727">
        <f t="shared" ref="AM28" si="370">IFERROR(AM27/$AF27,"-")</f>
        <v>0</v>
      </c>
      <c r="AN28" s="727">
        <f t="shared" ref="AN28" si="371">IFERROR(AN27/$AF27,"-")</f>
        <v>0.44444444444444442</v>
      </c>
      <c r="AO28" s="727">
        <f t="shared" ref="AO28" si="372">IFERROR(AO27/$AF27,"-")</f>
        <v>0.33333333333333331</v>
      </c>
      <c r="AP28" s="727">
        <f t="shared" ref="AP28" si="373">IFERROR(AP27/$AF27,"-")</f>
        <v>0.1111111111111111</v>
      </c>
      <c r="AQ28" s="728">
        <f t="shared" ref="AQ28" si="374">IFERROR(AQ27/$AF27,"-")</f>
        <v>0</v>
      </c>
      <c r="AR28" s="1374">
        <f t="shared" ref="AR28" si="375">IFERROR(AR27/$AF27,"-")</f>
        <v>0</v>
      </c>
      <c r="AT28" s="45">
        <f t="shared" si="36"/>
        <v>1</v>
      </c>
      <c r="AU28" s="45">
        <f t="shared" si="37"/>
        <v>1</v>
      </c>
      <c r="AV28" s="45">
        <f t="shared" si="40"/>
        <v>1</v>
      </c>
      <c r="AW28" s="367">
        <f t="shared" ref="AW28:AY28" si="376">1-AT28</f>
        <v>0</v>
      </c>
      <c r="AX28" s="367">
        <f t="shared" si="376"/>
        <v>0</v>
      </c>
      <c r="AY28" s="367">
        <f t="shared" si="376"/>
        <v>0</v>
      </c>
    </row>
    <row r="29" spans="2:51" ht="27.9" customHeight="1" x14ac:dyDescent="0.2">
      <c r="B29" s="1504"/>
      <c r="C29" s="1591" t="s">
        <v>284</v>
      </c>
      <c r="D29" s="1285">
        <f>表1!U38</f>
        <v>47</v>
      </c>
      <c r="E29" s="1295">
        <f>表1!W38</f>
        <v>38</v>
      </c>
      <c r="F29" s="1238">
        <f>SUM(G29:R29)</f>
        <v>51</v>
      </c>
      <c r="G29" s="1239">
        <f>T29+AG29</f>
        <v>0</v>
      </c>
      <c r="H29" s="1239">
        <f t="shared" ref="H29" si="377">U29+AH29</f>
        <v>0</v>
      </c>
      <c r="I29" s="1239">
        <f t="shared" ref="I29" si="378">V29+AI29</f>
        <v>0</v>
      </c>
      <c r="J29" s="1239">
        <f t="shared" ref="J29" si="379">W29+AJ29</f>
        <v>0</v>
      </c>
      <c r="K29" s="1239">
        <f t="shared" ref="K29" si="380">X29+AK29</f>
        <v>5</v>
      </c>
      <c r="L29" s="1239">
        <f t="shared" ref="L29" si="381">Y29+AL29</f>
        <v>6</v>
      </c>
      <c r="M29" s="1239">
        <f t="shared" ref="M29" si="382">Z29+AM29</f>
        <v>0</v>
      </c>
      <c r="N29" s="1239">
        <f t="shared" ref="N29" si="383">AA29+AN29</f>
        <v>28</v>
      </c>
      <c r="O29" s="1239">
        <f t="shared" ref="O29" si="384">AB29+AO29</f>
        <v>10</v>
      </c>
      <c r="P29" s="1239">
        <f t="shared" ref="P29" si="385">AC29+AP29</f>
        <v>1</v>
      </c>
      <c r="Q29" s="1239">
        <f>AD29+AQ29</f>
        <v>1</v>
      </c>
      <c r="R29" s="1240">
        <f t="shared" ref="R29" si="386">AE29+AR29</f>
        <v>0</v>
      </c>
      <c r="S29" s="1238">
        <f>SUM(T29:AE29)</f>
        <v>40</v>
      </c>
      <c r="T29" s="1239">
        <v>0</v>
      </c>
      <c r="U29" s="1239">
        <v>0</v>
      </c>
      <c r="V29" s="1239">
        <v>0</v>
      </c>
      <c r="W29" s="1239">
        <v>0</v>
      </c>
      <c r="X29" s="1239">
        <v>4</v>
      </c>
      <c r="Y29" s="1239">
        <v>3</v>
      </c>
      <c r="Z29" s="1239">
        <v>0</v>
      </c>
      <c r="AA29" s="1239">
        <v>24</v>
      </c>
      <c r="AB29" s="1239">
        <v>7</v>
      </c>
      <c r="AC29" s="1239">
        <v>1</v>
      </c>
      <c r="AD29" s="1240">
        <v>1</v>
      </c>
      <c r="AE29" s="1241">
        <v>0</v>
      </c>
      <c r="AF29" s="1238">
        <f>SUM(AG29:AR29)</f>
        <v>11</v>
      </c>
      <c r="AG29" s="1239">
        <v>0</v>
      </c>
      <c r="AH29" s="1239">
        <v>0</v>
      </c>
      <c r="AI29" s="1239">
        <v>0</v>
      </c>
      <c r="AJ29" s="1239">
        <v>0</v>
      </c>
      <c r="AK29" s="1239">
        <v>1</v>
      </c>
      <c r="AL29" s="1239">
        <v>3</v>
      </c>
      <c r="AM29" s="1239">
        <v>0</v>
      </c>
      <c r="AN29" s="1239">
        <v>4</v>
      </c>
      <c r="AO29" s="1239">
        <v>3</v>
      </c>
      <c r="AP29" s="1239">
        <v>0</v>
      </c>
      <c r="AQ29" s="1240">
        <v>0</v>
      </c>
      <c r="AR29" s="1241">
        <v>0</v>
      </c>
      <c r="AT29" s="1">
        <f t="shared" si="36"/>
        <v>51</v>
      </c>
      <c r="AU29" s="1">
        <f t="shared" si="37"/>
        <v>40</v>
      </c>
      <c r="AV29" s="1">
        <f t="shared" si="40"/>
        <v>11</v>
      </c>
      <c r="AW29" s="367">
        <f t="shared" ref="AW29" si="387">AT29-F29</f>
        <v>0</v>
      </c>
      <c r="AX29" s="367">
        <f t="shared" ref="AX29" si="388">AU29-S29</f>
        <v>0</v>
      </c>
      <c r="AY29" s="367">
        <f t="shared" ref="AY29" si="389">AV29-AF29</f>
        <v>0</v>
      </c>
    </row>
    <row r="30" spans="2:51" ht="27.9" customHeight="1" x14ac:dyDescent="0.2">
      <c r="B30" s="1504"/>
      <c r="C30" s="1551"/>
      <c r="D30" s="1290"/>
      <c r="E30" s="1291"/>
      <c r="F30" s="1256"/>
      <c r="G30" s="1296">
        <f>IFERROR(G29/$F29,"-")</f>
        <v>0</v>
      </c>
      <c r="H30" s="1296">
        <f t="shared" ref="H30" si="390">IFERROR(H29/$F29,"-")</f>
        <v>0</v>
      </c>
      <c r="I30" s="1296">
        <f t="shared" ref="I30" si="391">IFERROR(I29/$F29,"-")</f>
        <v>0</v>
      </c>
      <c r="J30" s="1296">
        <f t="shared" ref="J30" si="392">IFERROR(J29/$F29,"-")</f>
        <v>0</v>
      </c>
      <c r="K30" s="1296">
        <f t="shared" ref="K30" si="393">IFERROR(K29/$F29,"-")</f>
        <v>9.8039215686274508E-2</v>
      </c>
      <c r="L30" s="1296">
        <f t="shared" ref="L30" si="394">IFERROR(L29/$F29,"-")</f>
        <v>0.11764705882352941</v>
      </c>
      <c r="M30" s="727">
        <f t="shared" ref="M30" si="395">IFERROR(M29/$F29,"-")</f>
        <v>0</v>
      </c>
      <c r="N30" s="727">
        <f t="shared" ref="N30" si="396">IFERROR(N29/$F29,"-")</f>
        <v>0.5490196078431373</v>
      </c>
      <c r="O30" s="727">
        <f t="shared" ref="O30" si="397">IFERROR(O29/$F29,"-")</f>
        <v>0.19607843137254902</v>
      </c>
      <c r="P30" s="727">
        <f t="shared" ref="P30" si="398">IFERROR(P29/$F29,"-")</f>
        <v>1.9607843137254902E-2</v>
      </c>
      <c r="Q30" s="728">
        <f t="shared" ref="Q30" si="399">IFERROR(Q29/$F29,"-")</f>
        <v>1.9607843137254902E-2</v>
      </c>
      <c r="R30" s="1297">
        <f t="shared" ref="R30" si="400">IFERROR(R29/$F29,"-")</f>
        <v>0</v>
      </c>
      <c r="S30" s="1256"/>
      <c r="T30" s="1296">
        <f>IFERROR(T29/$S29,"-")</f>
        <v>0</v>
      </c>
      <c r="U30" s="1296">
        <f t="shared" ref="U30" si="401">IFERROR(U29/$S29,"-")</f>
        <v>0</v>
      </c>
      <c r="V30" s="1296">
        <f t="shared" ref="V30" si="402">IFERROR(V29/$S29,"-")</f>
        <v>0</v>
      </c>
      <c r="W30" s="1296">
        <f t="shared" ref="W30" si="403">IFERROR(W29/$S29,"-")</f>
        <v>0</v>
      </c>
      <c r="X30" s="1296">
        <f t="shared" ref="X30" si="404">IFERROR(X29/$S29,"-")</f>
        <v>0.1</v>
      </c>
      <c r="Y30" s="1296">
        <f t="shared" ref="Y30" si="405">IFERROR(Y29/$S29,"-")</f>
        <v>7.4999999999999997E-2</v>
      </c>
      <c r="Z30" s="1299">
        <f t="shared" ref="Z30" si="406">IFERROR(Z29/$S29,"-")</f>
        <v>0</v>
      </c>
      <c r="AA30" s="1299">
        <f t="shared" ref="AA30" si="407">IFERROR(AA29/$S29,"-")</f>
        <v>0.6</v>
      </c>
      <c r="AB30" s="1299">
        <f t="shared" ref="AB30" si="408">IFERROR(AB29/$S29,"-")</f>
        <v>0.17499999999999999</v>
      </c>
      <c r="AC30" s="1299">
        <f t="shared" ref="AC30" si="409">IFERROR(AC29/$S29,"-")</f>
        <v>2.5000000000000001E-2</v>
      </c>
      <c r="AD30" s="1299">
        <f t="shared" ref="AD30" si="410">IFERROR(AD29/$S29,"-")</f>
        <v>2.5000000000000001E-2</v>
      </c>
      <c r="AE30" s="1299">
        <f t="shared" ref="AE30" si="411">IFERROR(AE29/$S29,"-")</f>
        <v>0</v>
      </c>
      <c r="AF30" s="1256"/>
      <c r="AG30" s="730">
        <f>IFERROR(AG29/$AF29,"-")</f>
        <v>0</v>
      </c>
      <c r="AH30" s="730">
        <f t="shared" ref="AH30" si="412">IFERROR(AH29/$AF29,"-")</f>
        <v>0</v>
      </c>
      <c r="AI30" s="730">
        <f t="shared" ref="AI30" si="413">IFERROR(AI29/$AF29,"-")</f>
        <v>0</v>
      </c>
      <c r="AJ30" s="730">
        <f t="shared" ref="AJ30" si="414">IFERROR(AJ29/$AF29,"-")</f>
        <v>0</v>
      </c>
      <c r="AK30" s="730">
        <f t="shared" ref="AK30" si="415">IFERROR(AK29/$AF29,"-")</f>
        <v>9.0909090909090912E-2</v>
      </c>
      <c r="AL30" s="730">
        <f t="shared" ref="AL30" si="416">IFERROR(AL29/$AF29,"-")</f>
        <v>0.27272727272727271</v>
      </c>
      <c r="AM30" s="727">
        <f t="shared" ref="AM30" si="417">IFERROR(AM29/$AF29,"-")</f>
        <v>0</v>
      </c>
      <c r="AN30" s="727">
        <f t="shared" ref="AN30" si="418">IFERROR(AN29/$AF29,"-")</f>
        <v>0.36363636363636365</v>
      </c>
      <c r="AO30" s="727">
        <f t="shared" ref="AO30" si="419">IFERROR(AO29/$AF29,"-")</f>
        <v>0.27272727272727271</v>
      </c>
      <c r="AP30" s="727">
        <f t="shared" ref="AP30" si="420">IFERROR(AP29/$AF29,"-")</f>
        <v>0</v>
      </c>
      <c r="AQ30" s="728">
        <f t="shared" ref="AQ30" si="421">IFERROR(AQ29/$AF29,"-")</f>
        <v>0</v>
      </c>
      <c r="AR30" s="749">
        <f t="shared" ref="AR30" si="422">IFERROR(AR29/$AF29,"-")</f>
        <v>0</v>
      </c>
      <c r="AT30" s="45">
        <f t="shared" si="36"/>
        <v>1</v>
      </c>
      <c r="AU30" s="45">
        <f t="shared" si="37"/>
        <v>1</v>
      </c>
      <c r="AV30" s="45">
        <f t="shared" si="40"/>
        <v>1</v>
      </c>
      <c r="AW30" s="367">
        <f t="shared" ref="AW30:AY30" si="423">1-AT30</f>
        <v>0</v>
      </c>
      <c r="AX30" s="367">
        <f t="shared" si="423"/>
        <v>0</v>
      </c>
      <c r="AY30" s="367">
        <f t="shared" si="423"/>
        <v>0</v>
      </c>
    </row>
    <row r="31" spans="2:51" ht="27.9" customHeight="1" x14ac:dyDescent="0.2">
      <c r="B31" s="1504"/>
      <c r="C31" s="1591" t="s">
        <v>285</v>
      </c>
      <c r="D31" s="1285">
        <f>表1!U41</f>
        <v>38</v>
      </c>
      <c r="E31" s="1295">
        <f>表1!W41</f>
        <v>35</v>
      </c>
      <c r="F31" s="1238">
        <f>SUM(G31:R31)</f>
        <v>55</v>
      </c>
      <c r="G31" s="1239">
        <f>T31+AG31</f>
        <v>1</v>
      </c>
      <c r="H31" s="1239">
        <f t="shared" ref="H31" si="424">U31+AH31</f>
        <v>1</v>
      </c>
      <c r="I31" s="1239">
        <f t="shared" ref="I31" si="425">V31+AI31</f>
        <v>2</v>
      </c>
      <c r="J31" s="1239">
        <f t="shared" ref="J31" si="426">W31+AJ31</f>
        <v>0</v>
      </c>
      <c r="K31" s="1239">
        <f t="shared" ref="K31" si="427">X31+AK31</f>
        <v>1</v>
      </c>
      <c r="L31" s="1239">
        <f t="shared" ref="L31" si="428">Y31+AL31</f>
        <v>1</v>
      </c>
      <c r="M31" s="1239">
        <f t="shared" ref="M31" si="429">Z31+AM31</f>
        <v>6</v>
      </c>
      <c r="N31" s="1239">
        <f t="shared" ref="N31" si="430">AA31+AN31</f>
        <v>34</v>
      </c>
      <c r="O31" s="1239">
        <f t="shared" ref="O31" si="431">AB31+AO31</f>
        <v>9</v>
      </c>
      <c r="P31" s="1239">
        <f t="shared" ref="P31" si="432">AC31+AP31</f>
        <v>0</v>
      </c>
      <c r="Q31" s="1239">
        <f>AD31+AQ31</f>
        <v>0</v>
      </c>
      <c r="R31" s="1240">
        <f t="shared" ref="R31" si="433">AE31+AR31</f>
        <v>0</v>
      </c>
      <c r="S31" s="1258">
        <f>SUM(T31:AE31)</f>
        <v>44</v>
      </c>
      <c r="T31" s="1239">
        <v>1</v>
      </c>
      <c r="U31" s="1239">
        <v>1</v>
      </c>
      <c r="V31" s="1239">
        <v>0</v>
      </c>
      <c r="W31" s="1239">
        <v>0</v>
      </c>
      <c r="X31" s="1239">
        <v>1</v>
      </c>
      <c r="Y31" s="1239">
        <v>1</v>
      </c>
      <c r="Z31" s="1239">
        <v>3</v>
      </c>
      <c r="AA31" s="1239">
        <v>30</v>
      </c>
      <c r="AB31" s="1239">
        <v>7</v>
      </c>
      <c r="AC31" s="1239">
        <v>0</v>
      </c>
      <c r="AD31" s="1240">
        <v>0</v>
      </c>
      <c r="AE31" s="1241">
        <v>0</v>
      </c>
      <c r="AF31" s="1258">
        <f>SUM(AG31:AR31)</f>
        <v>11</v>
      </c>
      <c r="AG31" s="1239">
        <v>0</v>
      </c>
      <c r="AH31" s="1239">
        <v>0</v>
      </c>
      <c r="AI31" s="1239">
        <v>2</v>
      </c>
      <c r="AJ31" s="1239">
        <v>0</v>
      </c>
      <c r="AK31" s="1239">
        <v>0</v>
      </c>
      <c r="AL31" s="1239">
        <v>0</v>
      </c>
      <c r="AM31" s="1239">
        <v>3</v>
      </c>
      <c r="AN31" s="1239">
        <v>4</v>
      </c>
      <c r="AO31" s="1239">
        <v>2</v>
      </c>
      <c r="AP31" s="1239">
        <v>0</v>
      </c>
      <c r="AQ31" s="1240">
        <v>0</v>
      </c>
      <c r="AR31" s="1241">
        <v>0</v>
      </c>
      <c r="AT31" s="1">
        <f t="shared" si="36"/>
        <v>55</v>
      </c>
      <c r="AU31" s="1">
        <f t="shared" si="37"/>
        <v>44</v>
      </c>
      <c r="AV31" s="1">
        <f t="shared" si="40"/>
        <v>11</v>
      </c>
      <c r="AW31" s="367">
        <f t="shared" ref="AW31" si="434">AT31-F31</f>
        <v>0</v>
      </c>
      <c r="AX31" s="367">
        <f t="shared" ref="AX31" si="435">AU31-S31</f>
        <v>0</v>
      </c>
      <c r="AY31" s="367">
        <f t="shared" ref="AY31" si="436">AV31-AF31</f>
        <v>0</v>
      </c>
    </row>
    <row r="32" spans="2:51" ht="27.9" customHeight="1" x14ac:dyDescent="0.2">
      <c r="B32" s="1504"/>
      <c r="C32" s="1551"/>
      <c r="D32" s="1290"/>
      <c r="E32" s="1291"/>
      <c r="F32" s="1251"/>
      <c r="G32" s="1292">
        <f>IFERROR(G31/$F31,"-")</f>
        <v>1.8181818181818181E-2</v>
      </c>
      <c r="H32" s="1292">
        <f t="shared" ref="H32" si="437">IFERROR(H31/$F31,"-")</f>
        <v>1.8181818181818181E-2</v>
      </c>
      <c r="I32" s="1292">
        <f t="shared" ref="I32" si="438">IFERROR(I31/$F31,"-")</f>
        <v>3.6363636363636362E-2</v>
      </c>
      <c r="J32" s="1292">
        <f t="shared" ref="J32" si="439">IFERROR(J31/$F31,"-")</f>
        <v>0</v>
      </c>
      <c r="K32" s="1292">
        <f t="shared" ref="K32" si="440">IFERROR(K31/$F31,"-")</f>
        <v>1.8181818181818181E-2</v>
      </c>
      <c r="L32" s="1292">
        <f t="shared" ref="L32" si="441">IFERROR(L31/$F31,"-")</f>
        <v>1.8181818181818181E-2</v>
      </c>
      <c r="M32" s="727">
        <f t="shared" ref="M32" si="442">IFERROR(M31/$F31,"-")</f>
        <v>0.10909090909090909</v>
      </c>
      <c r="N32" s="727">
        <f t="shared" ref="N32" si="443">IFERROR(N31/$F31,"-")</f>
        <v>0.61818181818181817</v>
      </c>
      <c r="O32" s="727">
        <f t="shared" ref="O32" si="444">IFERROR(O31/$F31,"-")</f>
        <v>0.16363636363636364</v>
      </c>
      <c r="P32" s="727">
        <f t="shared" ref="P32" si="445">IFERROR(P31/$F31,"-")</f>
        <v>0</v>
      </c>
      <c r="Q32" s="728">
        <f t="shared" ref="Q32" si="446">IFERROR(Q31/$F31,"-")</f>
        <v>0</v>
      </c>
      <c r="R32" s="1293">
        <f t="shared" ref="R32" si="447">IFERROR(R31/$F31,"-")</f>
        <v>0</v>
      </c>
      <c r="S32" s="1251"/>
      <c r="T32" s="1292">
        <f>IFERROR(T31/$S31,"-")</f>
        <v>2.2727272727272728E-2</v>
      </c>
      <c r="U32" s="1292">
        <f t="shared" ref="U32" si="448">IFERROR(U31/$S31,"-")</f>
        <v>2.2727272727272728E-2</v>
      </c>
      <c r="V32" s="1292">
        <f t="shared" ref="V32" si="449">IFERROR(V31/$S31,"-")</f>
        <v>0</v>
      </c>
      <c r="W32" s="1292">
        <f t="shared" ref="W32" si="450">IFERROR(W31/$S31,"-")</f>
        <v>0</v>
      </c>
      <c r="X32" s="1292">
        <f t="shared" ref="X32" si="451">IFERROR(X31/$S31,"-")</f>
        <v>2.2727272727272728E-2</v>
      </c>
      <c r="Y32" s="1292">
        <f t="shared" ref="Y32" si="452">IFERROR(Y31/$S31,"-")</f>
        <v>2.2727272727272728E-2</v>
      </c>
      <c r="Z32" s="1301">
        <f t="shared" ref="Z32" si="453">IFERROR(Z31/$S31,"-")</f>
        <v>6.8181818181818177E-2</v>
      </c>
      <c r="AA32" s="1301">
        <f t="shared" ref="AA32" si="454">IFERROR(AA31/$S31,"-")</f>
        <v>0.68181818181818177</v>
      </c>
      <c r="AB32" s="1301">
        <f t="shared" ref="AB32" si="455">IFERROR(AB31/$S31,"-")</f>
        <v>0.15909090909090909</v>
      </c>
      <c r="AC32" s="1301">
        <f t="shared" ref="AC32" si="456">IFERROR(AC31/$S31,"-")</f>
        <v>0</v>
      </c>
      <c r="AD32" s="1301">
        <f t="shared" ref="AD32" si="457">IFERROR(AD31/$S31,"-")</f>
        <v>0</v>
      </c>
      <c r="AE32" s="1301">
        <f t="shared" ref="AE32" si="458">IFERROR(AE31/$S31,"-")</f>
        <v>0</v>
      </c>
      <c r="AF32" s="1251"/>
      <c r="AG32" s="731">
        <f>IFERROR(AG31/$AF31,"-")</f>
        <v>0</v>
      </c>
      <c r="AH32" s="731">
        <f t="shared" ref="AH32" si="459">IFERROR(AH31/$AF31,"-")</f>
        <v>0</v>
      </c>
      <c r="AI32" s="731">
        <f t="shared" ref="AI32" si="460">IFERROR(AI31/$AF31,"-")</f>
        <v>0.18181818181818182</v>
      </c>
      <c r="AJ32" s="731">
        <f t="shared" ref="AJ32" si="461">IFERROR(AJ31/$AF31,"-")</f>
        <v>0</v>
      </c>
      <c r="AK32" s="731">
        <f t="shared" ref="AK32" si="462">IFERROR(AK31/$AF31,"-")</f>
        <v>0</v>
      </c>
      <c r="AL32" s="731">
        <f t="shared" ref="AL32" si="463">IFERROR(AL31/$AF31,"-")</f>
        <v>0</v>
      </c>
      <c r="AM32" s="727">
        <f t="shared" ref="AM32" si="464">IFERROR(AM31/$AF31,"-")</f>
        <v>0.27272727272727271</v>
      </c>
      <c r="AN32" s="727">
        <f t="shared" ref="AN32" si="465">IFERROR(AN31/$AF31,"-")</f>
        <v>0.36363636363636365</v>
      </c>
      <c r="AO32" s="727">
        <f t="shared" ref="AO32" si="466">IFERROR(AO31/$AF31,"-")</f>
        <v>0.18181818181818182</v>
      </c>
      <c r="AP32" s="727">
        <f t="shared" ref="AP32" si="467">IFERROR(AP31/$AF31,"-")</f>
        <v>0</v>
      </c>
      <c r="AQ32" s="728">
        <f t="shared" ref="AQ32" si="468">IFERROR(AQ31/$AF31,"-")</f>
        <v>0</v>
      </c>
      <c r="AR32" s="1267">
        <f t="shared" ref="AR32" si="469">IFERROR(AR31/$AF31,"-")</f>
        <v>0</v>
      </c>
      <c r="AT32" s="45">
        <f t="shared" si="36"/>
        <v>1</v>
      </c>
      <c r="AU32" s="45">
        <f t="shared" si="37"/>
        <v>0.99999999999999989</v>
      </c>
      <c r="AV32" s="45">
        <f t="shared" si="40"/>
        <v>1</v>
      </c>
      <c r="AW32" s="367">
        <f t="shared" ref="AW32:AY32" si="470">1-AT32</f>
        <v>0</v>
      </c>
      <c r="AX32" s="367">
        <f t="shared" si="470"/>
        <v>0</v>
      </c>
      <c r="AY32" s="367">
        <f t="shared" si="470"/>
        <v>0</v>
      </c>
    </row>
    <row r="33" spans="2:51" ht="27.9" customHeight="1" x14ac:dyDescent="0.2">
      <c r="B33" s="1504"/>
      <c r="C33" s="1591" t="s">
        <v>286</v>
      </c>
      <c r="D33" s="1285">
        <f>表1!U44</f>
        <v>32</v>
      </c>
      <c r="E33" s="1295">
        <f>表1!W44</f>
        <v>23</v>
      </c>
      <c r="F33" s="1238">
        <f>SUM(G33:R33)</f>
        <v>80</v>
      </c>
      <c r="G33" s="1239">
        <f>T33+AG33</f>
        <v>0</v>
      </c>
      <c r="H33" s="1239">
        <f t="shared" ref="H33" si="471">U33+AH33</f>
        <v>0</v>
      </c>
      <c r="I33" s="1239">
        <f t="shared" ref="I33" si="472">V33+AI33</f>
        <v>0</v>
      </c>
      <c r="J33" s="1239">
        <f t="shared" ref="J33" si="473">W33+AJ33</f>
        <v>1</v>
      </c>
      <c r="K33" s="1239">
        <f t="shared" ref="K33" si="474">X33+AK33</f>
        <v>6</v>
      </c>
      <c r="L33" s="1239">
        <f t="shared" ref="L33" si="475">Y33+AL33</f>
        <v>2</v>
      </c>
      <c r="M33" s="1239">
        <f t="shared" ref="M33" si="476">Z33+AM33</f>
        <v>27</v>
      </c>
      <c r="N33" s="1239">
        <f t="shared" ref="N33" si="477">AA33+AN33</f>
        <v>25</v>
      </c>
      <c r="O33" s="1239">
        <f t="shared" ref="O33" si="478">AB33+AO33</f>
        <v>13</v>
      </c>
      <c r="P33" s="1239">
        <f t="shared" ref="P33" si="479">AC33+AP33</f>
        <v>5</v>
      </c>
      <c r="Q33" s="1239">
        <f>AD33+AQ33</f>
        <v>1</v>
      </c>
      <c r="R33" s="1240">
        <f t="shared" ref="R33" si="480">AE33+AR33</f>
        <v>0</v>
      </c>
      <c r="S33" s="1238">
        <f>SUM(T33:AE33)</f>
        <v>72</v>
      </c>
      <c r="T33" s="1239">
        <v>0</v>
      </c>
      <c r="U33" s="1239">
        <v>0</v>
      </c>
      <c r="V33" s="1239">
        <v>0</v>
      </c>
      <c r="W33" s="1239">
        <v>1</v>
      </c>
      <c r="X33" s="1239">
        <v>6</v>
      </c>
      <c r="Y33" s="1239">
        <v>2</v>
      </c>
      <c r="Z33" s="1239">
        <v>26</v>
      </c>
      <c r="AA33" s="1239">
        <v>20</v>
      </c>
      <c r="AB33" s="1239">
        <v>13</v>
      </c>
      <c r="AC33" s="1239">
        <v>4</v>
      </c>
      <c r="AD33" s="1240">
        <v>0</v>
      </c>
      <c r="AE33" s="1241">
        <v>0</v>
      </c>
      <c r="AF33" s="1238">
        <f>SUM(AG33:AR33)</f>
        <v>8</v>
      </c>
      <c r="AG33" s="1239">
        <v>0</v>
      </c>
      <c r="AH33" s="1239">
        <v>0</v>
      </c>
      <c r="AI33" s="1239">
        <v>0</v>
      </c>
      <c r="AJ33" s="1239">
        <v>0</v>
      </c>
      <c r="AK33" s="1239">
        <v>0</v>
      </c>
      <c r="AL33" s="1239">
        <v>0</v>
      </c>
      <c r="AM33" s="1239">
        <v>1</v>
      </c>
      <c r="AN33" s="1239">
        <v>5</v>
      </c>
      <c r="AO33" s="1239">
        <v>0</v>
      </c>
      <c r="AP33" s="1239">
        <v>1</v>
      </c>
      <c r="AQ33" s="1240">
        <v>1</v>
      </c>
      <c r="AR33" s="1241">
        <v>0</v>
      </c>
      <c r="AT33" s="1">
        <f t="shared" si="36"/>
        <v>80</v>
      </c>
      <c r="AU33" s="1">
        <f t="shared" si="37"/>
        <v>72</v>
      </c>
      <c r="AV33" s="1">
        <f t="shared" si="40"/>
        <v>8</v>
      </c>
      <c r="AW33" s="367">
        <f t="shared" ref="AW33" si="481">AT33-F33</f>
        <v>0</v>
      </c>
      <c r="AX33" s="367">
        <f t="shared" ref="AX33" si="482">AU33-S33</f>
        <v>0</v>
      </c>
      <c r="AY33" s="367">
        <f t="shared" ref="AY33" si="483">AV33-AF33</f>
        <v>0</v>
      </c>
    </row>
    <row r="34" spans="2:51" ht="27.9" customHeight="1" x14ac:dyDescent="0.2">
      <c r="B34" s="1504"/>
      <c r="C34" s="1552"/>
      <c r="D34" s="1290"/>
      <c r="E34" s="1291"/>
      <c r="F34" s="1256"/>
      <c r="G34" s="1292">
        <f>IFERROR(G33/$F33,"-")</f>
        <v>0</v>
      </c>
      <c r="H34" s="1292">
        <f t="shared" ref="H34" si="484">IFERROR(H33/$F33,"-")</f>
        <v>0</v>
      </c>
      <c r="I34" s="1292">
        <f t="shared" ref="I34" si="485">IFERROR(I33/$F33,"-")</f>
        <v>0</v>
      </c>
      <c r="J34" s="1292">
        <f t="shared" ref="J34" si="486">IFERROR(J33/$F33,"-")</f>
        <v>1.2500000000000001E-2</v>
      </c>
      <c r="K34" s="1292">
        <f t="shared" ref="K34" si="487">IFERROR(K33/$F33,"-")</f>
        <v>7.4999999999999997E-2</v>
      </c>
      <c r="L34" s="1292">
        <f t="shared" ref="L34" si="488">IFERROR(L33/$F33,"-")</f>
        <v>2.5000000000000001E-2</v>
      </c>
      <c r="M34" s="727">
        <f t="shared" ref="M34" si="489">IFERROR(M33/$F33,"-")</f>
        <v>0.33750000000000002</v>
      </c>
      <c r="N34" s="727">
        <f t="shared" ref="N34" si="490">IFERROR(N33/$F33,"-")</f>
        <v>0.3125</v>
      </c>
      <c r="O34" s="727">
        <f t="shared" ref="O34" si="491">IFERROR(O33/$F33,"-")</f>
        <v>0.16250000000000001</v>
      </c>
      <c r="P34" s="727">
        <f t="shared" ref="P34" si="492">IFERROR(P33/$F33,"-")</f>
        <v>6.25E-2</v>
      </c>
      <c r="Q34" s="728">
        <f t="shared" ref="Q34" si="493">IFERROR(Q33/$F33,"-")</f>
        <v>1.2500000000000001E-2</v>
      </c>
      <c r="R34" s="1293">
        <f t="shared" ref="R34" si="494">IFERROR(R33/$F33,"-")</f>
        <v>0</v>
      </c>
      <c r="S34" s="1256"/>
      <c r="T34" s="1292">
        <f>IFERROR(T33/$S33,"-")</f>
        <v>0</v>
      </c>
      <c r="U34" s="1292">
        <f t="shared" ref="U34" si="495">IFERROR(U33/$S33,"-")</f>
        <v>0</v>
      </c>
      <c r="V34" s="1292">
        <f t="shared" ref="V34" si="496">IFERROR(V33/$S33,"-")</f>
        <v>0</v>
      </c>
      <c r="W34" s="1292">
        <f t="shared" ref="W34" si="497">IFERROR(W33/$S33,"-")</f>
        <v>1.3888888888888888E-2</v>
      </c>
      <c r="X34" s="1292">
        <f t="shared" ref="X34" si="498">IFERROR(X33/$S33,"-")</f>
        <v>8.3333333333333329E-2</v>
      </c>
      <c r="Y34" s="1292">
        <f t="shared" ref="Y34" si="499">IFERROR(Y33/$S33,"-")</f>
        <v>2.7777777777777776E-2</v>
      </c>
      <c r="Z34" s="1301">
        <f t="shared" ref="Z34" si="500">IFERROR(Z33/$S33,"-")</f>
        <v>0.3611111111111111</v>
      </c>
      <c r="AA34" s="1301">
        <f t="shared" ref="AA34" si="501">IFERROR(AA33/$S33,"-")</f>
        <v>0.27777777777777779</v>
      </c>
      <c r="AB34" s="1301">
        <f t="shared" ref="AB34" si="502">IFERROR(AB33/$S33,"-")</f>
        <v>0.18055555555555555</v>
      </c>
      <c r="AC34" s="1301">
        <f t="shared" ref="AC34" si="503">IFERROR(AC33/$S33,"-")</f>
        <v>5.5555555555555552E-2</v>
      </c>
      <c r="AD34" s="1301">
        <f t="shared" ref="AD34" si="504">IFERROR(AD33/$S33,"-")</f>
        <v>0</v>
      </c>
      <c r="AE34" s="1301">
        <f t="shared" ref="AE34" si="505">IFERROR(AE33/$S33,"-")</f>
        <v>0</v>
      </c>
      <c r="AF34" s="1256"/>
      <c r="AG34" s="1296">
        <f>IFERROR(AG33/$AF33,"-")</f>
        <v>0</v>
      </c>
      <c r="AH34" s="1296">
        <f t="shared" ref="AH34" si="506">IFERROR(AH33/$AF33,"-")</f>
        <v>0</v>
      </c>
      <c r="AI34" s="1296">
        <f t="shared" ref="AI34" si="507">IFERROR(AI33/$AF33,"-")</f>
        <v>0</v>
      </c>
      <c r="AJ34" s="1296">
        <f t="shared" ref="AJ34" si="508">IFERROR(AJ33/$AF33,"-")</f>
        <v>0</v>
      </c>
      <c r="AK34" s="1296">
        <f t="shared" ref="AK34" si="509">IFERROR(AK33/$AF33,"-")</f>
        <v>0</v>
      </c>
      <c r="AL34" s="1296">
        <f t="shared" ref="AL34" si="510">IFERROR(AL33/$AF33,"-")</f>
        <v>0</v>
      </c>
      <c r="AM34" s="727">
        <f t="shared" ref="AM34" si="511">IFERROR(AM33/$AF33,"-")</f>
        <v>0.125</v>
      </c>
      <c r="AN34" s="727">
        <f t="shared" ref="AN34" si="512">IFERROR(AN33/$AF33,"-")</f>
        <v>0.625</v>
      </c>
      <c r="AO34" s="727">
        <f t="shared" ref="AO34" si="513">IFERROR(AO33/$AF33,"-")</f>
        <v>0</v>
      </c>
      <c r="AP34" s="727">
        <f t="shared" ref="AP34" si="514">IFERROR(AP33/$AF33,"-")</f>
        <v>0.125</v>
      </c>
      <c r="AQ34" s="728">
        <f t="shared" ref="AQ34" si="515">IFERROR(AQ33/$AF33,"-")</f>
        <v>0.125</v>
      </c>
      <c r="AR34" s="1298">
        <f t="shared" ref="AR34" si="516">IFERROR(AR33/$AF33,"-")</f>
        <v>0</v>
      </c>
      <c r="AT34" s="45">
        <f t="shared" si="36"/>
        <v>0.99999999999999989</v>
      </c>
      <c r="AU34" s="45">
        <f t="shared" si="37"/>
        <v>1</v>
      </c>
      <c r="AV34" s="45">
        <f t="shared" si="40"/>
        <v>1</v>
      </c>
      <c r="AW34" s="367">
        <f t="shared" ref="AW34:AY34" si="517">1-AT34</f>
        <v>0</v>
      </c>
      <c r="AX34" s="367">
        <f t="shared" si="517"/>
        <v>0</v>
      </c>
      <c r="AY34" s="367">
        <f t="shared" si="517"/>
        <v>0</v>
      </c>
    </row>
    <row r="35" spans="2:51" ht="27.9" customHeight="1" x14ac:dyDescent="0.2">
      <c r="B35" s="1504"/>
      <c r="C35" s="1551" t="s">
        <v>287</v>
      </c>
      <c r="D35" s="1285">
        <f>表1!U47</f>
        <v>29</v>
      </c>
      <c r="E35" s="1295">
        <f>表1!W47</f>
        <v>27</v>
      </c>
      <c r="F35" s="1238">
        <f>SUM(G35:R35)</f>
        <v>452</v>
      </c>
      <c r="G35" s="1239">
        <f>T35+AG35</f>
        <v>1</v>
      </c>
      <c r="H35" s="1239">
        <f t="shared" ref="H35" si="518">U35+AH35</f>
        <v>0</v>
      </c>
      <c r="I35" s="1239">
        <f t="shared" ref="I35" si="519">V35+AI35</f>
        <v>0</v>
      </c>
      <c r="J35" s="1239">
        <f t="shared" ref="J35" si="520">W35+AJ35</f>
        <v>3</v>
      </c>
      <c r="K35" s="1239">
        <f t="shared" ref="K35" si="521">X35+AK35</f>
        <v>9</v>
      </c>
      <c r="L35" s="1239">
        <f t="shared" ref="L35" si="522">Y35+AL35</f>
        <v>13</v>
      </c>
      <c r="M35" s="1239">
        <f t="shared" ref="M35" si="523">Z35+AM35</f>
        <v>33</v>
      </c>
      <c r="N35" s="1239">
        <f t="shared" ref="N35" si="524">AA35+AN35</f>
        <v>242</v>
      </c>
      <c r="O35" s="1239">
        <f t="shared" ref="O35" si="525">AB35+AO35</f>
        <v>98</v>
      </c>
      <c r="P35" s="1239">
        <f t="shared" ref="P35" si="526">AC35+AP35</f>
        <v>46</v>
      </c>
      <c r="Q35" s="1239">
        <f>AD35+AQ35</f>
        <v>7</v>
      </c>
      <c r="R35" s="1240">
        <f t="shared" ref="R35" si="527">AE35+AR35</f>
        <v>0</v>
      </c>
      <c r="S35" s="1238">
        <f>SUM(T35:AE35)</f>
        <v>380</v>
      </c>
      <c r="T35" s="1239">
        <v>1</v>
      </c>
      <c r="U35" s="1239">
        <v>0</v>
      </c>
      <c r="V35" s="1239">
        <v>0</v>
      </c>
      <c r="W35" s="1239">
        <v>3</v>
      </c>
      <c r="X35" s="1239">
        <v>6</v>
      </c>
      <c r="Y35" s="1239">
        <v>9</v>
      </c>
      <c r="Z35" s="1239">
        <v>22</v>
      </c>
      <c r="AA35" s="1239">
        <v>219</v>
      </c>
      <c r="AB35" s="1239">
        <v>81</v>
      </c>
      <c r="AC35" s="1239">
        <v>32</v>
      </c>
      <c r="AD35" s="1240">
        <v>7</v>
      </c>
      <c r="AE35" s="1241">
        <v>0</v>
      </c>
      <c r="AF35" s="1238">
        <f>SUM(AG35:AR35)</f>
        <v>72</v>
      </c>
      <c r="AG35" s="1239">
        <v>0</v>
      </c>
      <c r="AH35" s="1239">
        <v>0</v>
      </c>
      <c r="AI35" s="1239">
        <v>0</v>
      </c>
      <c r="AJ35" s="1239">
        <v>0</v>
      </c>
      <c r="AK35" s="1239">
        <v>3</v>
      </c>
      <c r="AL35" s="1239">
        <v>4</v>
      </c>
      <c r="AM35" s="1239">
        <v>11</v>
      </c>
      <c r="AN35" s="1239">
        <v>23</v>
      </c>
      <c r="AO35" s="1239">
        <v>17</v>
      </c>
      <c r="AP35" s="1239">
        <v>14</v>
      </c>
      <c r="AQ35" s="1240">
        <v>0</v>
      </c>
      <c r="AR35" s="1241">
        <v>0</v>
      </c>
      <c r="AT35" s="1">
        <f t="shared" si="36"/>
        <v>452</v>
      </c>
      <c r="AU35" s="1">
        <f t="shared" si="37"/>
        <v>380</v>
      </c>
      <c r="AV35" s="1">
        <f t="shared" si="40"/>
        <v>72</v>
      </c>
      <c r="AW35" s="367">
        <f t="shared" ref="AW35" si="528">AT35-F35</f>
        <v>0</v>
      </c>
      <c r="AX35" s="367">
        <f t="shared" ref="AX35" si="529">AU35-S35</f>
        <v>0</v>
      </c>
      <c r="AY35" s="367">
        <f t="shared" ref="AY35" si="530">AV35-AF35</f>
        <v>0</v>
      </c>
    </row>
    <row r="36" spans="2:51" ht="27.9" customHeight="1" thickBot="1" x14ac:dyDescent="0.25">
      <c r="B36" s="1504"/>
      <c r="C36" s="1655"/>
      <c r="D36" s="1286"/>
      <c r="E36" s="1302"/>
      <c r="F36" s="1242"/>
      <c r="G36" s="1243">
        <f>IFERROR(G35/$F35,"-")</f>
        <v>2.2123893805309734E-3</v>
      </c>
      <c r="H36" s="1243">
        <f t="shared" ref="H36" si="531">IFERROR(H35/$F35,"-")</f>
        <v>0</v>
      </c>
      <c r="I36" s="1243">
        <f t="shared" ref="I36" si="532">IFERROR(I35/$F35,"-")</f>
        <v>0</v>
      </c>
      <c r="J36" s="1243">
        <f t="shared" ref="J36" si="533">IFERROR(J35/$F35,"-")</f>
        <v>6.6371681415929203E-3</v>
      </c>
      <c r="K36" s="1243">
        <f t="shared" ref="K36" si="534">IFERROR(K35/$F35,"-")</f>
        <v>1.9911504424778761E-2</v>
      </c>
      <c r="L36" s="1243">
        <f t="shared" ref="L36" si="535">IFERROR(L35/$F35,"-")</f>
        <v>2.8761061946902654E-2</v>
      </c>
      <c r="M36" s="732">
        <f t="shared" ref="M36" si="536">IFERROR(M35/$F35,"-")</f>
        <v>7.3008849557522126E-2</v>
      </c>
      <c r="N36" s="732">
        <f t="shared" ref="N36" si="537">IFERROR(N35/$F35,"-")</f>
        <v>0.53539823008849563</v>
      </c>
      <c r="O36" s="732">
        <f t="shared" ref="O36" si="538">IFERROR(O35/$F35,"-")</f>
        <v>0.2168141592920354</v>
      </c>
      <c r="P36" s="732">
        <f t="shared" ref="P36" si="539">IFERROR(P35/$F35,"-")</f>
        <v>0.10176991150442478</v>
      </c>
      <c r="Q36" s="1300">
        <f t="shared" ref="Q36" si="540">IFERROR(Q35/$F35,"-")</f>
        <v>1.5486725663716814E-2</v>
      </c>
      <c r="R36" s="1244">
        <f t="shared" ref="R36" si="541">IFERROR(R35/$F35,"-")</f>
        <v>0</v>
      </c>
      <c r="S36" s="1242"/>
      <c r="T36" s="1243">
        <f>IFERROR(T35/$S35,"-")</f>
        <v>2.631578947368421E-3</v>
      </c>
      <c r="U36" s="1243">
        <f t="shared" ref="U36" si="542">IFERROR(U35/$S35,"-")</f>
        <v>0</v>
      </c>
      <c r="V36" s="1243">
        <f t="shared" ref="V36" si="543">IFERROR(V35/$S35,"-")</f>
        <v>0</v>
      </c>
      <c r="W36" s="1243">
        <f t="shared" ref="W36" si="544">IFERROR(W35/$S35,"-")</f>
        <v>7.8947368421052634E-3</v>
      </c>
      <c r="X36" s="1243">
        <f t="shared" ref="X36" si="545">IFERROR(X35/$S35,"-")</f>
        <v>1.5789473684210527E-2</v>
      </c>
      <c r="Y36" s="1243">
        <f t="shared" ref="Y36" si="546">IFERROR(Y35/$S35,"-")</f>
        <v>2.368421052631579E-2</v>
      </c>
      <c r="Z36" s="1303">
        <f t="shared" ref="Z36" si="547">IFERROR(Z35/$S35,"-")</f>
        <v>5.7894736842105263E-2</v>
      </c>
      <c r="AA36" s="1303">
        <f t="shared" ref="AA36" si="548">IFERROR(AA35/$S35,"-")</f>
        <v>0.57631578947368423</v>
      </c>
      <c r="AB36" s="1303">
        <f t="shared" ref="AB36" si="549">IFERROR(AB35/$S35,"-")</f>
        <v>0.2131578947368421</v>
      </c>
      <c r="AC36" s="1303">
        <f t="shared" ref="AC36" si="550">IFERROR(AC35/$S35,"-")</f>
        <v>8.4210526315789472E-2</v>
      </c>
      <c r="AD36" s="1303">
        <f t="shared" ref="AD36" si="551">IFERROR(AD35/$S35,"-")</f>
        <v>1.8421052631578946E-2</v>
      </c>
      <c r="AE36" s="1303">
        <f t="shared" ref="AE36" si="552">IFERROR(AE35/$S35,"-")</f>
        <v>0</v>
      </c>
      <c r="AF36" s="1242"/>
      <c r="AG36" s="1243">
        <f>IFERROR(AG35/$AF35,"-")</f>
        <v>0</v>
      </c>
      <c r="AH36" s="1243">
        <f t="shared" ref="AH36" si="553">IFERROR(AH35/$AF35,"-")</f>
        <v>0</v>
      </c>
      <c r="AI36" s="1243">
        <f t="shared" ref="AI36" si="554">IFERROR(AI35/$AF35,"-")</f>
        <v>0</v>
      </c>
      <c r="AJ36" s="1243">
        <f t="shared" ref="AJ36" si="555">IFERROR(AJ35/$AF35,"-")</f>
        <v>0</v>
      </c>
      <c r="AK36" s="1243">
        <f t="shared" ref="AK36" si="556">IFERROR(AK35/$AF35,"-")</f>
        <v>4.1666666666666664E-2</v>
      </c>
      <c r="AL36" s="1243">
        <f t="shared" ref="AL36" si="557">IFERROR(AL35/$AF35,"-")</f>
        <v>5.5555555555555552E-2</v>
      </c>
      <c r="AM36" s="732">
        <f t="shared" ref="AM36" si="558">IFERROR(AM35/$AF35,"-")</f>
        <v>0.15277777777777779</v>
      </c>
      <c r="AN36" s="732">
        <f t="shared" ref="AN36" si="559">IFERROR(AN35/$AF35,"-")</f>
        <v>0.31944444444444442</v>
      </c>
      <c r="AO36" s="732">
        <f t="shared" ref="AO36" si="560">IFERROR(AO35/$AF35,"-")</f>
        <v>0.2361111111111111</v>
      </c>
      <c r="AP36" s="732">
        <f t="shared" ref="AP36" si="561">IFERROR(AP35/$AF35,"-")</f>
        <v>0.19444444444444445</v>
      </c>
      <c r="AQ36" s="1300">
        <f t="shared" ref="AQ36" si="562">IFERROR(AQ35/$AF35,"-")</f>
        <v>0</v>
      </c>
      <c r="AR36" s="1246">
        <f t="shared" ref="AR36" si="563">IFERROR(AR35/$AF35,"-")</f>
        <v>0</v>
      </c>
      <c r="AT36" s="45">
        <f t="shared" si="36"/>
        <v>1.0000000000000002</v>
      </c>
      <c r="AU36" s="45">
        <f t="shared" si="37"/>
        <v>1</v>
      </c>
      <c r="AV36" s="45">
        <f t="shared" si="40"/>
        <v>1</v>
      </c>
      <c r="AW36" s="367">
        <f t="shared" ref="AW36:AY36" si="564">1-AT36</f>
        <v>0</v>
      </c>
      <c r="AX36" s="367">
        <f t="shared" si="564"/>
        <v>0</v>
      </c>
      <c r="AY36" s="367">
        <f t="shared" si="564"/>
        <v>0</v>
      </c>
    </row>
    <row r="37" spans="2:51" ht="27.9" customHeight="1" thickTop="1" x14ac:dyDescent="0.2">
      <c r="B37" s="1504"/>
      <c r="C37" s="38" t="s">
        <v>288</v>
      </c>
      <c r="D37" s="1304">
        <f>D27+D29+D31+D33</f>
        <v>272</v>
      </c>
      <c r="E37" s="1304">
        <f>E27+E29+E31+E33</f>
        <v>202</v>
      </c>
      <c r="F37" s="1258">
        <f>SUM(G37:R37)</f>
        <v>214</v>
      </c>
      <c r="G37" s="1264">
        <f t="shared" ref="G37:R37" si="565">T37+AG37</f>
        <v>1</v>
      </c>
      <c r="H37" s="1264">
        <f t="shared" si="565"/>
        <v>1</v>
      </c>
      <c r="I37" s="1264">
        <f t="shared" si="565"/>
        <v>3</v>
      </c>
      <c r="J37" s="1264">
        <f t="shared" si="565"/>
        <v>2</v>
      </c>
      <c r="K37" s="1264">
        <f t="shared" si="565"/>
        <v>13</v>
      </c>
      <c r="L37" s="1264">
        <f t="shared" si="565"/>
        <v>10</v>
      </c>
      <c r="M37" s="1264">
        <f t="shared" si="565"/>
        <v>34</v>
      </c>
      <c r="N37" s="1264">
        <f t="shared" si="565"/>
        <v>98</v>
      </c>
      <c r="O37" s="1264">
        <f t="shared" si="565"/>
        <v>42</v>
      </c>
      <c r="P37" s="1264">
        <f t="shared" si="565"/>
        <v>7</v>
      </c>
      <c r="Q37" s="1264">
        <f t="shared" si="565"/>
        <v>2</v>
      </c>
      <c r="R37" s="1265">
        <f t="shared" si="565"/>
        <v>1</v>
      </c>
      <c r="S37" s="1258">
        <f>SUM(T37:AE37)</f>
        <v>175</v>
      </c>
      <c r="T37" s="1264">
        <f t="shared" ref="T37:AE37" si="566">T27+T29+T31+T33</f>
        <v>1</v>
      </c>
      <c r="U37" s="1264">
        <f t="shared" si="566"/>
        <v>1</v>
      </c>
      <c r="V37" s="1264">
        <f t="shared" si="566"/>
        <v>1</v>
      </c>
      <c r="W37" s="1264">
        <f t="shared" si="566"/>
        <v>2</v>
      </c>
      <c r="X37" s="1264">
        <f t="shared" si="566"/>
        <v>11</v>
      </c>
      <c r="Y37" s="1264">
        <f t="shared" si="566"/>
        <v>7</v>
      </c>
      <c r="Z37" s="1264">
        <f t="shared" si="566"/>
        <v>30</v>
      </c>
      <c r="AA37" s="1264">
        <f t="shared" si="566"/>
        <v>81</v>
      </c>
      <c r="AB37" s="1264">
        <f t="shared" si="566"/>
        <v>34</v>
      </c>
      <c r="AC37" s="1264">
        <f t="shared" si="566"/>
        <v>5</v>
      </c>
      <c r="AD37" s="1264">
        <f t="shared" si="566"/>
        <v>1</v>
      </c>
      <c r="AE37" s="1266">
        <f t="shared" si="566"/>
        <v>1</v>
      </c>
      <c r="AF37" s="1258">
        <f>SUM(AG37:AR37)</f>
        <v>39</v>
      </c>
      <c r="AG37" s="1264">
        <f t="shared" ref="AG37:AR37" si="567">AG27+AG29+AG31+AG33</f>
        <v>0</v>
      </c>
      <c r="AH37" s="1264">
        <f t="shared" si="567"/>
        <v>0</v>
      </c>
      <c r="AI37" s="1264">
        <f t="shared" si="567"/>
        <v>2</v>
      </c>
      <c r="AJ37" s="1264">
        <f t="shared" si="567"/>
        <v>0</v>
      </c>
      <c r="AK37" s="1264">
        <f t="shared" si="567"/>
        <v>2</v>
      </c>
      <c r="AL37" s="1264">
        <f t="shared" si="567"/>
        <v>3</v>
      </c>
      <c r="AM37" s="1264">
        <f t="shared" si="567"/>
        <v>4</v>
      </c>
      <c r="AN37" s="1264">
        <f t="shared" si="567"/>
        <v>17</v>
      </c>
      <c r="AO37" s="1264">
        <f t="shared" si="567"/>
        <v>8</v>
      </c>
      <c r="AP37" s="1264">
        <f t="shared" si="567"/>
        <v>2</v>
      </c>
      <c r="AQ37" s="1264">
        <f t="shared" si="567"/>
        <v>1</v>
      </c>
      <c r="AR37" s="1266">
        <f t="shared" si="567"/>
        <v>0</v>
      </c>
      <c r="AT37" s="1">
        <f t="shared" si="36"/>
        <v>214</v>
      </c>
      <c r="AU37" s="1">
        <f t="shared" si="37"/>
        <v>175</v>
      </c>
      <c r="AV37" s="1">
        <f t="shared" si="40"/>
        <v>39</v>
      </c>
      <c r="AW37" s="367">
        <f t="shared" ref="AW37" si="568">AT37-F37</f>
        <v>0</v>
      </c>
      <c r="AX37" s="367">
        <f t="shared" ref="AX37" si="569">AU37-S37</f>
        <v>0</v>
      </c>
      <c r="AY37" s="367">
        <f t="shared" ref="AY37" si="570">AV37-AF37</f>
        <v>0</v>
      </c>
    </row>
    <row r="38" spans="2:51" ht="27.9" customHeight="1" x14ac:dyDescent="0.2">
      <c r="B38" s="1504"/>
      <c r="C38" s="39" t="s">
        <v>289</v>
      </c>
      <c r="D38" s="1305"/>
      <c r="E38" s="1305"/>
      <c r="F38" s="1256"/>
      <c r="G38" s="1296">
        <f>IFERROR(G37/$F37,"-")</f>
        <v>4.6728971962616819E-3</v>
      </c>
      <c r="H38" s="1296">
        <f t="shared" ref="H38" si="571">IFERROR(H37/$F37,"-")</f>
        <v>4.6728971962616819E-3</v>
      </c>
      <c r="I38" s="1296">
        <f t="shared" ref="I38" si="572">IFERROR(I37/$F37,"-")</f>
        <v>1.4018691588785047E-2</v>
      </c>
      <c r="J38" s="1296">
        <f t="shared" ref="J38" si="573">IFERROR(J37/$F37,"-")</f>
        <v>9.3457943925233638E-3</v>
      </c>
      <c r="K38" s="1296">
        <f t="shared" ref="K38" si="574">IFERROR(K37/$F37,"-")</f>
        <v>6.0747663551401869E-2</v>
      </c>
      <c r="L38" s="1296">
        <f t="shared" ref="L38" si="575">IFERROR(L37/$F37,"-")</f>
        <v>4.6728971962616821E-2</v>
      </c>
      <c r="M38" s="727">
        <f t="shared" ref="M38" si="576">IFERROR(M37/$F37,"-")</f>
        <v>0.15887850467289719</v>
      </c>
      <c r="N38" s="727">
        <f t="shared" ref="N38" si="577">IFERROR(N37/$F37,"-")</f>
        <v>0.45794392523364486</v>
      </c>
      <c r="O38" s="727">
        <f t="shared" ref="O38" si="578">IFERROR(O37/$F37,"-")</f>
        <v>0.19626168224299065</v>
      </c>
      <c r="P38" s="727">
        <f t="shared" ref="P38" si="579">IFERROR(P37/$F37,"-")</f>
        <v>3.2710280373831772E-2</v>
      </c>
      <c r="Q38" s="728">
        <f t="shared" ref="Q38" si="580">IFERROR(Q37/$F37,"-")</f>
        <v>9.3457943925233638E-3</v>
      </c>
      <c r="R38" s="1297">
        <f t="shared" ref="R38" si="581">IFERROR(R37/$F37,"-")</f>
        <v>4.6728971962616819E-3</v>
      </c>
      <c r="S38" s="1256"/>
      <c r="T38" s="1296">
        <f>IFERROR(T37/$S37,"-")</f>
        <v>5.7142857142857143E-3</v>
      </c>
      <c r="U38" s="1296">
        <f t="shared" ref="U38" si="582">IFERROR(U37/$S37,"-")</f>
        <v>5.7142857142857143E-3</v>
      </c>
      <c r="V38" s="1296">
        <f t="shared" ref="V38" si="583">IFERROR(V37/$S37,"-")</f>
        <v>5.7142857142857143E-3</v>
      </c>
      <c r="W38" s="1296">
        <f t="shared" ref="W38" si="584">IFERROR(W37/$S37,"-")</f>
        <v>1.1428571428571429E-2</v>
      </c>
      <c r="X38" s="1296">
        <f t="shared" ref="X38" si="585">IFERROR(X37/$S37,"-")</f>
        <v>6.2857142857142861E-2</v>
      </c>
      <c r="Y38" s="1296">
        <f t="shared" ref="Y38" si="586">IFERROR(Y37/$S37,"-")</f>
        <v>0.04</v>
      </c>
      <c r="Z38" s="1299">
        <f t="shared" ref="Z38" si="587">IFERROR(Z37/$S37,"-")</f>
        <v>0.17142857142857143</v>
      </c>
      <c r="AA38" s="1299">
        <f t="shared" ref="AA38" si="588">IFERROR(AA37/$S37,"-")</f>
        <v>0.46285714285714286</v>
      </c>
      <c r="AB38" s="1299">
        <f t="shared" ref="AB38" si="589">IFERROR(AB37/$S37,"-")</f>
        <v>0.19428571428571428</v>
      </c>
      <c r="AC38" s="1299">
        <f t="shared" ref="AC38" si="590">IFERROR(AC37/$S37,"-")</f>
        <v>2.8571428571428571E-2</v>
      </c>
      <c r="AD38" s="1299">
        <f t="shared" ref="AD38" si="591">IFERROR(AD37/$S37,"-")</f>
        <v>5.7142857142857143E-3</v>
      </c>
      <c r="AE38" s="1299">
        <f t="shared" ref="AE38" si="592">IFERROR(AE37/$S37,"-")</f>
        <v>5.7142857142857143E-3</v>
      </c>
      <c r="AF38" s="1256"/>
      <c r="AG38" s="1296">
        <f>IFERROR(AG37/$AF37,"-")</f>
        <v>0</v>
      </c>
      <c r="AH38" s="1296">
        <f t="shared" ref="AH38" si="593">IFERROR(AH37/$AF37,"-")</f>
        <v>0</v>
      </c>
      <c r="AI38" s="1296">
        <f t="shared" ref="AI38" si="594">IFERROR(AI37/$AF37,"-")</f>
        <v>5.128205128205128E-2</v>
      </c>
      <c r="AJ38" s="1296">
        <f t="shared" ref="AJ38" si="595">IFERROR(AJ37/$AF37,"-")</f>
        <v>0</v>
      </c>
      <c r="AK38" s="1296">
        <f t="shared" ref="AK38" si="596">IFERROR(AK37/$AF37,"-")</f>
        <v>5.128205128205128E-2</v>
      </c>
      <c r="AL38" s="1296">
        <f t="shared" ref="AL38" si="597">IFERROR(AL37/$AF37,"-")</f>
        <v>7.6923076923076927E-2</v>
      </c>
      <c r="AM38" s="727">
        <f t="shared" ref="AM38" si="598">IFERROR(AM37/$AF37,"-")</f>
        <v>0.10256410256410256</v>
      </c>
      <c r="AN38" s="727">
        <f t="shared" ref="AN38" si="599">IFERROR(AN37/$AF37,"-")</f>
        <v>0.4358974358974359</v>
      </c>
      <c r="AO38" s="727">
        <f t="shared" ref="AO38" si="600">IFERROR(AO37/$AF37,"-")</f>
        <v>0.20512820512820512</v>
      </c>
      <c r="AP38" s="727">
        <f t="shared" ref="AP38" si="601">IFERROR(AP37/$AF37,"-")</f>
        <v>5.128205128205128E-2</v>
      </c>
      <c r="AQ38" s="728">
        <f t="shared" ref="AQ38" si="602">IFERROR(AQ37/$AF37,"-")</f>
        <v>2.564102564102564E-2</v>
      </c>
      <c r="AR38" s="1298">
        <f t="shared" ref="AR38" si="603">IFERROR(AR37/$AF37,"-")</f>
        <v>0</v>
      </c>
      <c r="AT38" s="45">
        <f t="shared" si="36"/>
        <v>0.99999999999999989</v>
      </c>
      <c r="AU38" s="45">
        <f t="shared" si="37"/>
        <v>1</v>
      </c>
      <c r="AV38" s="45">
        <f t="shared" si="40"/>
        <v>1</v>
      </c>
      <c r="AW38" s="367">
        <f t="shared" ref="AW38:AY38" si="604">1-AT38</f>
        <v>0</v>
      </c>
      <c r="AX38" s="367">
        <f t="shared" si="604"/>
        <v>0</v>
      </c>
      <c r="AY38" s="367">
        <f t="shared" si="604"/>
        <v>0</v>
      </c>
    </row>
    <row r="39" spans="2:51" ht="27.9" customHeight="1" x14ac:dyDescent="0.2">
      <c r="B39" s="1504"/>
      <c r="C39" s="38" t="s">
        <v>288</v>
      </c>
      <c r="D39" s="1306">
        <f>D29+D31+D33+D35</f>
        <v>146</v>
      </c>
      <c r="E39" s="1306">
        <f>E29+E31+E33+E35</f>
        <v>123</v>
      </c>
      <c r="F39" s="1258">
        <f>SUM(G39:R39)</f>
        <v>638</v>
      </c>
      <c r="G39" s="1264">
        <f t="shared" ref="G39:R39" si="605">T39+AG39</f>
        <v>2</v>
      </c>
      <c r="H39" s="1264">
        <f t="shared" si="605"/>
        <v>1</v>
      </c>
      <c r="I39" s="1264">
        <f t="shared" si="605"/>
        <v>2</v>
      </c>
      <c r="J39" s="1264">
        <f t="shared" si="605"/>
        <v>4</v>
      </c>
      <c r="K39" s="1264">
        <f t="shared" si="605"/>
        <v>21</v>
      </c>
      <c r="L39" s="1264">
        <f t="shared" si="605"/>
        <v>22</v>
      </c>
      <c r="M39" s="1264">
        <f t="shared" si="605"/>
        <v>66</v>
      </c>
      <c r="N39" s="1264">
        <f t="shared" si="605"/>
        <v>329</v>
      </c>
      <c r="O39" s="1264">
        <f t="shared" si="605"/>
        <v>130</v>
      </c>
      <c r="P39" s="1264">
        <f t="shared" si="605"/>
        <v>52</v>
      </c>
      <c r="Q39" s="1264">
        <f t="shared" si="605"/>
        <v>9</v>
      </c>
      <c r="R39" s="1265">
        <f t="shared" si="605"/>
        <v>0</v>
      </c>
      <c r="S39" s="1258">
        <f>SUM(T39:AE39)</f>
        <v>536</v>
      </c>
      <c r="T39" s="1264">
        <f t="shared" ref="T39:AE39" si="606">T29+T31+T33+T35</f>
        <v>2</v>
      </c>
      <c r="U39" s="1264">
        <f t="shared" si="606"/>
        <v>1</v>
      </c>
      <c r="V39" s="1264">
        <f t="shared" si="606"/>
        <v>0</v>
      </c>
      <c r="W39" s="1264">
        <f t="shared" si="606"/>
        <v>4</v>
      </c>
      <c r="X39" s="1264">
        <f t="shared" si="606"/>
        <v>17</v>
      </c>
      <c r="Y39" s="1264">
        <f t="shared" si="606"/>
        <v>15</v>
      </c>
      <c r="Z39" s="1264">
        <f t="shared" si="606"/>
        <v>51</v>
      </c>
      <c r="AA39" s="1264">
        <f t="shared" si="606"/>
        <v>293</v>
      </c>
      <c r="AB39" s="1264">
        <f t="shared" si="606"/>
        <v>108</v>
      </c>
      <c r="AC39" s="1264">
        <f t="shared" si="606"/>
        <v>37</v>
      </c>
      <c r="AD39" s="1264">
        <f t="shared" si="606"/>
        <v>8</v>
      </c>
      <c r="AE39" s="1266">
        <f t="shared" si="606"/>
        <v>0</v>
      </c>
      <c r="AF39" s="1258">
        <f>SUM(AG39:AR39)</f>
        <v>102</v>
      </c>
      <c r="AG39" s="1264">
        <f t="shared" ref="AG39:AR39" si="607">AG29+AG31+AG33+AG35</f>
        <v>0</v>
      </c>
      <c r="AH39" s="1264">
        <f t="shared" si="607"/>
        <v>0</v>
      </c>
      <c r="AI39" s="1264">
        <f t="shared" si="607"/>
        <v>2</v>
      </c>
      <c r="AJ39" s="1264">
        <f t="shared" si="607"/>
        <v>0</v>
      </c>
      <c r="AK39" s="1264">
        <f t="shared" si="607"/>
        <v>4</v>
      </c>
      <c r="AL39" s="1264">
        <f t="shared" si="607"/>
        <v>7</v>
      </c>
      <c r="AM39" s="1264">
        <f t="shared" si="607"/>
        <v>15</v>
      </c>
      <c r="AN39" s="1264">
        <f t="shared" si="607"/>
        <v>36</v>
      </c>
      <c r="AO39" s="1264">
        <f t="shared" si="607"/>
        <v>22</v>
      </c>
      <c r="AP39" s="1264">
        <f t="shared" si="607"/>
        <v>15</v>
      </c>
      <c r="AQ39" s="1264">
        <f t="shared" si="607"/>
        <v>1</v>
      </c>
      <c r="AR39" s="1266">
        <f t="shared" si="607"/>
        <v>0</v>
      </c>
      <c r="AT39" s="1">
        <f t="shared" si="36"/>
        <v>638</v>
      </c>
      <c r="AU39" s="1">
        <f t="shared" si="37"/>
        <v>536</v>
      </c>
      <c r="AV39" s="1">
        <f t="shared" si="40"/>
        <v>102</v>
      </c>
      <c r="AW39" s="367">
        <f t="shared" ref="AW39" si="608">AT39-F39</f>
        <v>0</v>
      </c>
      <c r="AX39" s="367">
        <f t="shared" ref="AX39" si="609">AU39-S39</f>
        <v>0</v>
      </c>
      <c r="AY39" s="367">
        <f t="shared" ref="AY39" si="610">AV39-AF39</f>
        <v>0</v>
      </c>
    </row>
    <row r="40" spans="2:51" ht="27.9" customHeight="1" thickBot="1" x14ac:dyDescent="0.25">
      <c r="B40" s="1510"/>
      <c r="C40" s="39" t="s">
        <v>290</v>
      </c>
      <c r="D40" s="1305"/>
      <c r="E40" s="1305"/>
      <c r="F40" s="1278"/>
      <c r="G40" s="1279">
        <f>IFERROR(G39/$F39,"-")</f>
        <v>3.134796238244514E-3</v>
      </c>
      <c r="H40" s="1279">
        <f t="shared" ref="H40" si="611">IFERROR(H39/$F39,"-")</f>
        <v>1.567398119122257E-3</v>
      </c>
      <c r="I40" s="1279">
        <f t="shared" ref="I40" si="612">IFERROR(I39/$F39,"-")</f>
        <v>3.134796238244514E-3</v>
      </c>
      <c r="J40" s="1279">
        <f t="shared" ref="J40" si="613">IFERROR(J39/$F39,"-")</f>
        <v>6.269592476489028E-3</v>
      </c>
      <c r="K40" s="1279">
        <f t="shared" ref="K40" si="614">IFERROR(K39/$F39,"-")</f>
        <v>3.2915360501567396E-2</v>
      </c>
      <c r="L40" s="1279">
        <f t="shared" ref="L40" si="615">IFERROR(L39/$F39,"-")</f>
        <v>3.4482758620689655E-2</v>
      </c>
      <c r="M40" s="737">
        <f t="shared" ref="M40" si="616">IFERROR(M39/$F39,"-")</f>
        <v>0.10344827586206896</v>
      </c>
      <c r="N40" s="737">
        <f t="shared" ref="N40" si="617">IFERROR(N39/$F39,"-")</f>
        <v>0.51567398119122254</v>
      </c>
      <c r="O40" s="737">
        <f t="shared" ref="O40" si="618">IFERROR(O39/$F39,"-")</f>
        <v>0.20376175548589343</v>
      </c>
      <c r="P40" s="737">
        <f t="shared" ref="P40" si="619">IFERROR(P39/$F39,"-")</f>
        <v>8.1504702194357362E-2</v>
      </c>
      <c r="Q40" s="1282">
        <f t="shared" ref="Q40" si="620">IFERROR(Q39/$F39,"-")</f>
        <v>1.4106583072100314E-2</v>
      </c>
      <c r="R40" s="1280">
        <f t="shared" ref="R40" si="621">IFERROR(R39/$F39,"-")</f>
        <v>0</v>
      </c>
      <c r="S40" s="1281"/>
      <c r="T40" s="1279">
        <f>IFERROR(T39/$S39,"-")</f>
        <v>3.7313432835820895E-3</v>
      </c>
      <c r="U40" s="1279">
        <f t="shared" ref="U40" si="622">IFERROR(U39/$S39,"-")</f>
        <v>1.8656716417910447E-3</v>
      </c>
      <c r="V40" s="1279">
        <f t="shared" ref="V40" si="623">IFERROR(V39/$S39,"-")</f>
        <v>0</v>
      </c>
      <c r="W40" s="1279">
        <f t="shared" ref="W40" si="624">IFERROR(W39/$S39,"-")</f>
        <v>7.462686567164179E-3</v>
      </c>
      <c r="X40" s="1279">
        <f t="shared" ref="X40" si="625">IFERROR(X39/$S39,"-")</f>
        <v>3.1716417910447763E-2</v>
      </c>
      <c r="Y40" s="1279">
        <f t="shared" ref="Y40" si="626">IFERROR(Y39/$S39,"-")</f>
        <v>2.7985074626865673E-2</v>
      </c>
      <c r="Z40" s="1307">
        <f t="shared" ref="Z40" si="627">IFERROR(Z39/$S39,"-")</f>
        <v>9.5149253731343281E-2</v>
      </c>
      <c r="AA40" s="1307">
        <f t="shared" ref="AA40" si="628">IFERROR(AA39/$S39,"-")</f>
        <v>0.54664179104477617</v>
      </c>
      <c r="AB40" s="1307">
        <f t="shared" ref="AB40" si="629">IFERROR(AB39/$S39,"-")</f>
        <v>0.20149253731343283</v>
      </c>
      <c r="AC40" s="1307">
        <f t="shared" ref="AC40" si="630">IFERROR(AC39/$S39,"-")</f>
        <v>6.9029850746268662E-2</v>
      </c>
      <c r="AD40" s="1307">
        <f t="shared" ref="AD40" si="631">IFERROR(AD39/$S39,"-")</f>
        <v>1.4925373134328358E-2</v>
      </c>
      <c r="AE40" s="1307">
        <f t="shared" ref="AE40" si="632">IFERROR(AE39/$S39,"-")</f>
        <v>0</v>
      </c>
      <c r="AF40" s="1281"/>
      <c r="AG40" s="1279">
        <f>IFERROR(AG39/$AF39,"-")</f>
        <v>0</v>
      </c>
      <c r="AH40" s="1279">
        <f t="shared" ref="AH40" si="633">IFERROR(AH39/$AF39,"-")</f>
        <v>0</v>
      </c>
      <c r="AI40" s="1279">
        <f t="shared" ref="AI40" si="634">IFERROR(AI39/$AF39,"-")</f>
        <v>1.9607843137254902E-2</v>
      </c>
      <c r="AJ40" s="1279">
        <f t="shared" ref="AJ40" si="635">IFERROR(AJ39/$AF39,"-")</f>
        <v>0</v>
      </c>
      <c r="AK40" s="1279">
        <f t="shared" ref="AK40" si="636">IFERROR(AK39/$AF39,"-")</f>
        <v>3.9215686274509803E-2</v>
      </c>
      <c r="AL40" s="1279">
        <f t="shared" ref="AL40" si="637">IFERROR(AL39/$AF39,"-")</f>
        <v>6.8627450980392163E-2</v>
      </c>
      <c r="AM40" s="737">
        <f t="shared" ref="AM40" si="638">IFERROR(AM39/$AF39,"-")</f>
        <v>0.14705882352941177</v>
      </c>
      <c r="AN40" s="737">
        <f t="shared" ref="AN40" si="639">IFERROR(AN39/$AF39,"-")</f>
        <v>0.35294117647058826</v>
      </c>
      <c r="AO40" s="737">
        <f t="shared" ref="AO40" si="640">IFERROR(AO39/$AF39,"-")</f>
        <v>0.21568627450980393</v>
      </c>
      <c r="AP40" s="737">
        <f t="shared" ref="AP40" si="641">IFERROR(AP39/$AF39,"-")</f>
        <v>0.14705882352941177</v>
      </c>
      <c r="AQ40" s="1282">
        <f t="shared" ref="AQ40" si="642">IFERROR(AQ39/$AF39,"-")</f>
        <v>9.8039215686274508E-3</v>
      </c>
      <c r="AR40" s="1283">
        <f t="shared" ref="AR40" si="643">IFERROR(AR39/$AF39,"-")</f>
        <v>0</v>
      </c>
      <c r="AT40" s="45">
        <f t="shared" si="36"/>
        <v>1</v>
      </c>
      <c r="AU40" s="45">
        <f t="shared" si="37"/>
        <v>1</v>
      </c>
      <c r="AV40" s="45">
        <f t="shared" si="40"/>
        <v>1</v>
      </c>
      <c r="AW40" s="367">
        <f t="shared" ref="AW40:AY40" si="644">1-AT40</f>
        <v>0</v>
      </c>
      <c r="AX40" s="367">
        <f t="shared" si="644"/>
        <v>0</v>
      </c>
      <c r="AY40" s="367">
        <f t="shared" si="644"/>
        <v>0</v>
      </c>
    </row>
    <row r="41" spans="2:51" x14ac:dyDescent="0.2">
      <c r="B41" s="1" t="s">
        <v>456</v>
      </c>
    </row>
    <row r="43" spans="2:51" x14ac:dyDescent="0.2">
      <c r="B43" s="1" t="s">
        <v>429</v>
      </c>
      <c r="D43" s="1">
        <f t="shared" ref="D43:E43" si="645">D25+D27+D29+D31+D33+D35</f>
        <v>387</v>
      </c>
      <c r="E43" s="1">
        <f t="shared" si="645"/>
        <v>274</v>
      </c>
      <c r="F43" s="1">
        <f>F25+F27+F29+F31+F33+F35</f>
        <v>672</v>
      </c>
      <c r="G43" s="1">
        <f t="shared" ref="G43:AR43" si="646">G25+G27+G29+G31+G33+G35</f>
        <v>2</v>
      </c>
      <c r="H43" s="1">
        <f>H25+H27+H29+H31+H33+H35</f>
        <v>1</v>
      </c>
      <c r="I43" s="1">
        <f>I25+I27+I29+I31+I33+I35</f>
        <v>4</v>
      </c>
      <c r="J43" s="1">
        <f t="shared" si="646"/>
        <v>5</v>
      </c>
      <c r="K43" s="1">
        <f t="shared" si="646"/>
        <v>22</v>
      </c>
      <c r="L43" s="1">
        <f t="shared" si="646"/>
        <v>24</v>
      </c>
      <c r="M43" s="1">
        <f t="shared" si="646"/>
        <v>67</v>
      </c>
      <c r="N43" s="1">
        <f t="shared" si="646"/>
        <v>342</v>
      </c>
      <c r="O43" s="1">
        <f t="shared" si="646"/>
        <v>142</v>
      </c>
      <c r="P43" s="1">
        <f t="shared" si="646"/>
        <v>53</v>
      </c>
      <c r="Q43" s="1">
        <f t="shared" si="646"/>
        <v>9</v>
      </c>
      <c r="R43" s="1">
        <f t="shared" si="646"/>
        <v>1</v>
      </c>
      <c r="S43" s="1">
        <f t="shared" si="646"/>
        <v>561</v>
      </c>
      <c r="T43" s="1">
        <f t="shared" si="646"/>
        <v>2</v>
      </c>
      <c r="U43" s="1">
        <f t="shared" si="646"/>
        <v>1</v>
      </c>
      <c r="V43" s="1">
        <f t="shared" si="646"/>
        <v>2</v>
      </c>
      <c r="W43" s="1">
        <f t="shared" si="646"/>
        <v>5</v>
      </c>
      <c r="X43" s="1">
        <f t="shared" si="646"/>
        <v>17</v>
      </c>
      <c r="Y43" s="1">
        <f t="shared" si="646"/>
        <v>17</v>
      </c>
      <c r="Z43" s="1">
        <f t="shared" si="646"/>
        <v>52</v>
      </c>
      <c r="AA43" s="1">
        <f t="shared" si="646"/>
        <v>302</v>
      </c>
      <c r="AB43" s="1">
        <f t="shared" si="646"/>
        <v>117</v>
      </c>
      <c r="AC43" s="1">
        <f t="shared" si="646"/>
        <v>37</v>
      </c>
      <c r="AD43" s="1">
        <f t="shared" si="646"/>
        <v>8</v>
      </c>
      <c r="AE43" s="1">
        <f t="shared" si="646"/>
        <v>1</v>
      </c>
      <c r="AF43" s="1">
        <f t="shared" si="646"/>
        <v>111</v>
      </c>
      <c r="AG43" s="1">
        <f t="shared" si="646"/>
        <v>0</v>
      </c>
      <c r="AH43" s="1">
        <f t="shared" si="646"/>
        <v>0</v>
      </c>
      <c r="AI43" s="1">
        <f t="shared" si="646"/>
        <v>2</v>
      </c>
      <c r="AJ43" s="1">
        <f t="shared" si="646"/>
        <v>0</v>
      </c>
      <c r="AK43" s="1">
        <f t="shared" si="646"/>
        <v>5</v>
      </c>
      <c r="AL43" s="1">
        <f t="shared" si="646"/>
        <v>7</v>
      </c>
      <c r="AM43" s="1">
        <f t="shared" si="646"/>
        <v>15</v>
      </c>
      <c r="AN43" s="1">
        <f t="shared" si="646"/>
        <v>40</v>
      </c>
      <c r="AO43" s="1">
        <f t="shared" si="646"/>
        <v>25</v>
      </c>
      <c r="AP43" s="1">
        <f t="shared" si="646"/>
        <v>16</v>
      </c>
      <c r="AQ43" s="1">
        <f t="shared" si="646"/>
        <v>1</v>
      </c>
      <c r="AR43" s="1">
        <f t="shared" si="646"/>
        <v>0</v>
      </c>
    </row>
    <row r="44" spans="2:51" ht="15" customHeight="1" x14ac:dyDescent="0.2">
      <c r="B44" t="s">
        <v>457</v>
      </c>
      <c r="G44" s="45">
        <f>G43/F43</f>
        <v>2.976190476190476E-3</v>
      </c>
      <c r="H44" s="45">
        <f>H43/F43</f>
        <v>1.488095238095238E-3</v>
      </c>
      <c r="I44" s="45">
        <f>I43/F43</f>
        <v>5.9523809523809521E-3</v>
      </c>
      <c r="J44" s="45">
        <f>J43/F43</f>
        <v>7.4404761904761901E-3</v>
      </c>
      <c r="K44" s="45">
        <f>K43/F43</f>
        <v>3.273809523809524E-2</v>
      </c>
      <c r="L44" s="45">
        <f>L43/F43</f>
        <v>3.5714285714285712E-2</v>
      </c>
      <c r="M44" s="45">
        <f>M43/F43</f>
        <v>9.9702380952380959E-2</v>
      </c>
      <c r="N44" s="45">
        <f>N43/F43</f>
        <v>0.5089285714285714</v>
      </c>
      <c r="O44" s="45">
        <f>O43/F43</f>
        <v>0.21130952380952381</v>
      </c>
      <c r="P44" s="45">
        <f>P43/F43</f>
        <v>7.8869047619047616E-2</v>
      </c>
      <c r="Q44" s="45">
        <f>Q43/F43</f>
        <v>1.3392857142857142E-2</v>
      </c>
      <c r="R44" s="45">
        <f>R43/F43</f>
        <v>1.488095238095238E-3</v>
      </c>
      <c r="S44" s="45"/>
      <c r="T44" s="45">
        <f>T43/S43</f>
        <v>3.5650623885918001E-3</v>
      </c>
      <c r="U44" s="45">
        <f>U43/S43</f>
        <v>1.7825311942959001E-3</v>
      </c>
      <c r="V44" s="45">
        <f>V43/S43</f>
        <v>3.5650623885918001E-3</v>
      </c>
      <c r="W44" s="45">
        <f>W43/S43</f>
        <v>8.9126559714795012E-3</v>
      </c>
      <c r="X44" s="45">
        <f>X43/S43</f>
        <v>3.0303030303030304E-2</v>
      </c>
      <c r="Y44" s="45">
        <f>Y43/S43</f>
        <v>3.0303030303030304E-2</v>
      </c>
      <c r="Z44" s="45">
        <f>Z43/S43</f>
        <v>9.2691622103386814E-2</v>
      </c>
      <c r="AA44" s="45">
        <f>AA43/S43</f>
        <v>0.53832442067736186</v>
      </c>
      <c r="AB44" s="45">
        <f>AB43/S43</f>
        <v>0.20855614973262032</v>
      </c>
      <c r="AC44" s="45">
        <f>AC43/S43</f>
        <v>6.5953654188948302E-2</v>
      </c>
      <c r="AD44" s="45">
        <f>AD43/S43</f>
        <v>1.4260249554367201E-2</v>
      </c>
      <c r="AE44" s="45">
        <f>AE43/S43</f>
        <v>1.7825311942959001E-3</v>
      </c>
      <c r="AF44" s="45"/>
      <c r="AG44" s="45">
        <f>AG43/AF43</f>
        <v>0</v>
      </c>
      <c r="AH44" s="45">
        <f>AH43/AF43</f>
        <v>0</v>
      </c>
      <c r="AI44" s="45">
        <f>AI43/AF43</f>
        <v>1.8018018018018018E-2</v>
      </c>
      <c r="AJ44" s="45">
        <f>AJ43/AF43</f>
        <v>0</v>
      </c>
      <c r="AK44" s="45">
        <f>AK43/AF43</f>
        <v>4.5045045045045043E-2</v>
      </c>
      <c r="AL44" s="45">
        <f>AL43/AF43</f>
        <v>6.3063063063063057E-2</v>
      </c>
      <c r="AM44" s="45">
        <f>AM43/AF43</f>
        <v>0.13513513513513514</v>
      </c>
      <c r="AN44" s="45">
        <f>AN43/AF43</f>
        <v>0.36036036036036034</v>
      </c>
      <c r="AO44" s="45">
        <f>AO43/AF43</f>
        <v>0.22522522522522523</v>
      </c>
      <c r="AP44" s="45">
        <f>AP43/AF43</f>
        <v>0.14414414414414414</v>
      </c>
      <c r="AQ44" s="45">
        <f>AQ43/AF43</f>
        <v>9.0090090090090089E-3</v>
      </c>
      <c r="AR44" s="45">
        <f>AR43/AF43</f>
        <v>0</v>
      </c>
    </row>
    <row r="45" spans="2:51" x14ac:dyDescent="0.2">
      <c r="B45"/>
      <c r="G45" s="24"/>
      <c r="H45" s="24"/>
      <c r="I45" s="24"/>
      <c r="J45" s="24"/>
      <c r="K45" s="24"/>
      <c r="L45" s="24"/>
      <c r="M45" s="24"/>
      <c r="N45" s="24"/>
      <c r="O45" s="24"/>
      <c r="P45" s="24"/>
      <c r="Q45" s="24"/>
      <c r="R45" s="24"/>
      <c r="T45" s="24"/>
      <c r="U45" s="24"/>
      <c r="V45" s="24"/>
      <c r="W45" s="24"/>
      <c r="X45" s="24"/>
      <c r="Y45" s="24"/>
      <c r="Z45" s="24"/>
      <c r="AA45" s="24"/>
      <c r="AB45" s="24"/>
      <c r="AC45" s="24"/>
      <c r="AD45" s="24"/>
      <c r="AE45" s="24"/>
      <c r="AG45" s="24"/>
      <c r="AH45" s="24"/>
      <c r="AI45" s="24"/>
      <c r="AJ45" s="24"/>
      <c r="AK45" s="24"/>
      <c r="AL45" s="24"/>
      <c r="AM45" s="24"/>
      <c r="AN45" s="24"/>
      <c r="AO45" s="24"/>
      <c r="AP45" s="24"/>
      <c r="AQ45" s="24"/>
      <c r="AR45" s="24"/>
    </row>
    <row r="46" spans="2:51" x14ac:dyDescent="0.2">
      <c r="B46" t="s">
        <v>395</v>
      </c>
      <c r="D46" s="1">
        <f>D37+D35+D25</f>
        <v>387</v>
      </c>
      <c r="E46" s="1">
        <f t="shared" ref="E46:AR46" si="647">E37+E35+E25</f>
        <v>274</v>
      </c>
      <c r="F46" s="1">
        <f t="shared" si="647"/>
        <v>672</v>
      </c>
      <c r="G46" s="1">
        <f t="shared" si="647"/>
        <v>2</v>
      </c>
      <c r="H46" s="1">
        <f t="shared" si="647"/>
        <v>1</v>
      </c>
      <c r="I46" s="1">
        <f t="shared" si="647"/>
        <v>4</v>
      </c>
      <c r="J46" s="1">
        <f t="shared" si="647"/>
        <v>5</v>
      </c>
      <c r="K46" s="1">
        <f t="shared" si="647"/>
        <v>22</v>
      </c>
      <c r="L46" s="1">
        <f t="shared" si="647"/>
        <v>24</v>
      </c>
      <c r="M46" s="1">
        <f t="shared" si="647"/>
        <v>67</v>
      </c>
      <c r="N46" s="1">
        <f t="shared" si="647"/>
        <v>342</v>
      </c>
      <c r="O46" s="1">
        <f t="shared" si="647"/>
        <v>142</v>
      </c>
      <c r="P46" s="1">
        <f t="shared" si="647"/>
        <v>53</v>
      </c>
      <c r="Q46" s="1">
        <f t="shared" si="647"/>
        <v>9</v>
      </c>
      <c r="R46" s="1">
        <f t="shared" si="647"/>
        <v>1</v>
      </c>
      <c r="S46" s="1">
        <f t="shared" si="647"/>
        <v>561</v>
      </c>
      <c r="T46" s="1">
        <f t="shared" si="647"/>
        <v>2</v>
      </c>
      <c r="U46" s="1">
        <f t="shared" si="647"/>
        <v>1</v>
      </c>
      <c r="V46" s="1">
        <f t="shared" si="647"/>
        <v>2</v>
      </c>
      <c r="W46" s="1">
        <f t="shared" si="647"/>
        <v>5</v>
      </c>
      <c r="X46" s="1">
        <f t="shared" si="647"/>
        <v>17</v>
      </c>
      <c r="Y46" s="1">
        <f t="shared" si="647"/>
        <v>17</v>
      </c>
      <c r="Z46" s="1">
        <f t="shared" si="647"/>
        <v>52</v>
      </c>
      <c r="AA46" s="1">
        <f t="shared" si="647"/>
        <v>302</v>
      </c>
      <c r="AB46" s="1">
        <f t="shared" si="647"/>
        <v>117</v>
      </c>
      <c r="AC46" s="1">
        <f t="shared" si="647"/>
        <v>37</v>
      </c>
      <c r="AD46" s="1">
        <f t="shared" si="647"/>
        <v>8</v>
      </c>
      <c r="AE46" s="1">
        <f t="shared" si="647"/>
        <v>1</v>
      </c>
      <c r="AF46" s="1">
        <f t="shared" si="647"/>
        <v>111</v>
      </c>
      <c r="AG46" s="1">
        <f t="shared" si="647"/>
        <v>0</v>
      </c>
      <c r="AH46" s="1">
        <f t="shared" si="647"/>
        <v>0</v>
      </c>
      <c r="AI46" s="1">
        <f t="shared" si="647"/>
        <v>2</v>
      </c>
      <c r="AJ46" s="1">
        <f t="shared" si="647"/>
        <v>0</v>
      </c>
      <c r="AK46" s="1">
        <f t="shared" si="647"/>
        <v>5</v>
      </c>
      <c r="AL46" s="1">
        <f t="shared" si="647"/>
        <v>7</v>
      </c>
      <c r="AM46" s="1">
        <f t="shared" si="647"/>
        <v>15</v>
      </c>
      <c r="AN46" s="1">
        <f t="shared" si="647"/>
        <v>40</v>
      </c>
      <c r="AO46" s="1">
        <f t="shared" si="647"/>
        <v>25</v>
      </c>
      <c r="AP46" s="1">
        <f t="shared" si="647"/>
        <v>16</v>
      </c>
      <c r="AQ46" s="1">
        <f t="shared" si="647"/>
        <v>1</v>
      </c>
      <c r="AR46" s="1">
        <f t="shared" si="647"/>
        <v>0</v>
      </c>
    </row>
    <row r="47" spans="2:51" ht="14.25" customHeight="1" x14ac:dyDescent="0.2">
      <c r="B47"/>
      <c r="D47" s="1">
        <f>D39+D27+D25</f>
        <v>387</v>
      </c>
      <c r="E47" s="1">
        <f t="shared" ref="E47:AR47" si="648">E39+E27+E25</f>
        <v>274</v>
      </c>
      <c r="F47" s="1">
        <f t="shared" si="648"/>
        <v>672</v>
      </c>
      <c r="G47" s="1">
        <f t="shared" si="648"/>
        <v>2</v>
      </c>
      <c r="H47" s="1">
        <f t="shared" si="648"/>
        <v>1</v>
      </c>
      <c r="I47" s="1">
        <f t="shared" si="648"/>
        <v>4</v>
      </c>
      <c r="J47" s="1">
        <f t="shared" si="648"/>
        <v>5</v>
      </c>
      <c r="K47" s="1">
        <f t="shared" si="648"/>
        <v>22</v>
      </c>
      <c r="L47" s="1">
        <f t="shared" si="648"/>
        <v>24</v>
      </c>
      <c r="M47" s="1">
        <f t="shared" si="648"/>
        <v>67</v>
      </c>
      <c r="N47" s="1">
        <f t="shared" si="648"/>
        <v>342</v>
      </c>
      <c r="O47" s="1">
        <f t="shared" si="648"/>
        <v>142</v>
      </c>
      <c r="P47" s="1">
        <f t="shared" si="648"/>
        <v>53</v>
      </c>
      <c r="Q47" s="1">
        <f t="shared" si="648"/>
        <v>9</v>
      </c>
      <c r="R47" s="1">
        <f t="shared" si="648"/>
        <v>1</v>
      </c>
      <c r="S47" s="1">
        <f t="shared" si="648"/>
        <v>561</v>
      </c>
      <c r="T47" s="1">
        <f t="shared" si="648"/>
        <v>2</v>
      </c>
      <c r="U47" s="1">
        <f t="shared" si="648"/>
        <v>1</v>
      </c>
      <c r="V47" s="1">
        <f t="shared" si="648"/>
        <v>2</v>
      </c>
      <c r="W47" s="1">
        <f t="shared" si="648"/>
        <v>5</v>
      </c>
      <c r="X47" s="1">
        <f t="shared" si="648"/>
        <v>17</v>
      </c>
      <c r="Y47" s="1">
        <f t="shared" si="648"/>
        <v>17</v>
      </c>
      <c r="Z47" s="1">
        <f t="shared" si="648"/>
        <v>52</v>
      </c>
      <c r="AA47" s="1">
        <f t="shared" si="648"/>
        <v>302</v>
      </c>
      <c r="AB47" s="1">
        <f t="shared" si="648"/>
        <v>117</v>
      </c>
      <c r="AC47" s="1">
        <f t="shared" si="648"/>
        <v>37</v>
      </c>
      <c r="AD47" s="1">
        <f t="shared" si="648"/>
        <v>8</v>
      </c>
      <c r="AE47" s="1">
        <f t="shared" si="648"/>
        <v>1</v>
      </c>
      <c r="AF47" s="1">
        <f t="shared" si="648"/>
        <v>111</v>
      </c>
      <c r="AG47" s="1">
        <f t="shared" si="648"/>
        <v>0</v>
      </c>
      <c r="AH47" s="1">
        <f t="shared" si="648"/>
        <v>0</v>
      </c>
      <c r="AI47" s="1">
        <f t="shared" si="648"/>
        <v>2</v>
      </c>
      <c r="AJ47" s="1">
        <f t="shared" si="648"/>
        <v>0</v>
      </c>
      <c r="AK47" s="1">
        <f t="shared" si="648"/>
        <v>5</v>
      </c>
      <c r="AL47" s="1">
        <f t="shared" si="648"/>
        <v>7</v>
      </c>
      <c r="AM47" s="1">
        <f t="shared" si="648"/>
        <v>15</v>
      </c>
      <c r="AN47" s="1">
        <f t="shared" si="648"/>
        <v>40</v>
      </c>
      <c r="AO47" s="1">
        <f t="shared" si="648"/>
        <v>25</v>
      </c>
      <c r="AP47" s="1">
        <f t="shared" si="648"/>
        <v>16</v>
      </c>
      <c r="AQ47" s="1">
        <f t="shared" si="648"/>
        <v>1</v>
      </c>
      <c r="AR47" s="1">
        <f t="shared" si="648"/>
        <v>0</v>
      </c>
    </row>
    <row r="48" spans="2:51" x14ac:dyDescent="0.2">
      <c r="B48"/>
    </row>
    <row r="49" spans="2:44" s="1101" customFormat="1" ht="10.8" x14ac:dyDescent="0.15">
      <c r="B49" s="1102" t="s">
        <v>239</v>
      </c>
      <c r="D49" s="1103">
        <f t="shared" ref="D49:AR49" si="649">D43-D11</f>
        <v>0</v>
      </c>
      <c r="E49" s="1103">
        <f t="shared" si="649"/>
        <v>0</v>
      </c>
      <c r="F49" s="1103">
        <f t="shared" si="649"/>
        <v>0</v>
      </c>
      <c r="G49" s="1103">
        <f t="shared" si="649"/>
        <v>0</v>
      </c>
      <c r="H49" s="1103">
        <f t="shared" si="649"/>
        <v>0</v>
      </c>
      <c r="I49" s="1103">
        <f t="shared" si="649"/>
        <v>0</v>
      </c>
      <c r="J49" s="1103">
        <f t="shared" si="649"/>
        <v>0</v>
      </c>
      <c r="K49" s="1103">
        <f t="shared" si="649"/>
        <v>0</v>
      </c>
      <c r="L49" s="1103">
        <f t="shared" si="649"/>
        <v>0</v>
      </c>
      <c r="M49" s="1103">
        <f t="shared" si="649"/>
        <v>0</v>
      </c>
      <c r="N49" s="1103">
        <f t="shared" si="649"/>
        <v>0</v>
      </c>
      <c r="O49" s="1103">
        <f t="shared" si="649"/>
        <v>0</v>
      </c>
      <c r="P49" s="1103">
        <f t="shared" si="649"/>
        <v>0</v>
      </c>
      <c r="Q49" s="1103">
        <f t="shared" si="649"/>
        <v>0</v>
      </c>
      <c r="R49" s="1103">
        <f t="shared" si="649"/>
        <v>0</v>
      </c>
      <c r="S49" s="1103">
        <f t="shared" si="649"/>
        <v>0</v>
      </c>
      <c r="T49" s="1103">
        <f t="shared" si="649"/>
        <v>0</v>
      </c>
      <c r="U49" s="1103">
        <f t="shared" si="649"/>
        <v>0</v>
      </c>
      <c r="V49" s="1103">
        <f t="shared" si="649"/>
        <v>0</v>
      </c>
      <c r="W49" s="1103">
        <f t="shared" si="649"/>
        <v>0</v>
      </c>
      <c r="X49" s="1103">
        <f t="shared" si="649"/>
        <v>0</v>
      </c>
      <c r="Y49" s="1103">
        <f t="shared" si="649"/>
        <v>0</v>
      </c>
      <c r="Z49" s="1103">
        <f t="shared" si="649"/>
        <v>0</v>
      </c>
      <c r="AA49" s="1103">
        <f t="shared" si="649"/>
        <v>0</v>
      </c>
      <c r="AB49" s="1103">
        <f t="shared" si="649"/>
        <v>0</v>
      </c>
      <c r="AC49" s="1103">
        <f t="shared" si="649"/>
        <v>0</v>
      </c>
      <c r="AD49" s="1103">
        <f t="shared" si="649"/>
        <v>0</v>
      </c>
      <c r="AE49" s="1103">
        <f t="shared" si="649"/>
        <v>0</v>
      </c>
      <c r="AF49" s="1103">
        <f t="shared" si="649"/>
        <v>0</v>
      </c>
      <c r="AG49" s="1103">
        <f t="shared" si="649"/>
        <v>0</v>
      </c>
      <c r="AH49" s="1103">
        <f t="shared" si="649"/>
        <v>0</v>
      </c>
      <c r="AI49" s="1103">
        <f t="shared" si="649"/>
        <v>0</v>
      </c>
      <c r="AJ49" s="1103">
        <f t="shared" si="649"/>
        <v>0</v>
      </c>
      <c r="AK49" s="1103">
        <f t="shared" si="649"/>
        <v>0</v>
      </c>
      <c r="AL49" s="1103">
        <f t="shared" si="649"/>
        <v>0</v>
      </c>
      <c r="AM49" s="1103">
        <f t="shared" si="649"/>
        <v>0</v>
      </c>
      <c r="AN49" s="1103">
        <f t="shared" si="649"/>
        <v>0</v>
      </c>
      <c r="AO49" s="1103">
        <f t="shared" si="649"/>
        <v>0</v>
      </c>
      <c r="AP49" s="1103">
        <f t="shared" si="649"/>
        <v>0</v>
      </c>
      <c r="AQ49" s="1103">
        <f t="shared" si="649"/>
        <v>0</v>
      </c>
      <c r="AR49" s="1103">
        <f t="shared" si="649"/>
        <v>0</v>
      </c>
    </row>
    <row r="50" spans="2:44" s="1101" customFormat="1" ht="10.8" x14ac:dyDescent="0.15">
      <c r="D50" s="1103">
        <f>D44-D12</f>
        <v>0</v>
      </c>
      <c r="E50" s="1103"/>
      <c r="F50" s="1103"/>
      <c r="G50" s="1103">
        <f t="shared" ref="G50:R50" si="650">G44-G12</f>
        <v>0</v>
      </c>
      <c r="H50" s="1103">
        <f t="shared" si="650"/>
        <v>0</v>
      </c>
      <c r="I50" s="1103">
        <f t="shared" si="650"/>
        <v>0</v>
      </c>
      <c r="J50" s="1103">
        <f t="shared" si="650"/>
        <v>0</v>
      </c>
      <c r="K50" s="1103">
        <f t="shared" si="650"/>
        <v>0</v>
      </c>
      <c r="L50" s="1103">
        <f t="shared" si="650"/>
        <v>0</v>
      </c>
      <c r="M50" s="1103">
        <f t="shared" si="650"/>
        <v>0</v>
      </c>
      <c r="N50" s="1103">
        <f t="shared" si="650"/>
        <v>0</v>
      </c>
      <c r="O50" s="1103">
        <f t="shared" si="650"/>
        <v>0</v>
      </c>
      <c r="P50" s="1103">
        <f t="shared" si="650"/>
        <v>0</v>
      </c>
      <c r="Q50" s="1103">
        <f t="shared" si="650"/>
        <v>0</v>
      </c>
      <c r="R50" s="1103">
        <f t="shared" si="650"/>
        <v>0</v>
      </c>
      <c r="S50" s="1103"/>
      <c r="T50" s="1103">
        <f t="shared" ref="T50:AE50" si="651">T44-T12</f>
        <v>0</v>
      </c>
      <c r="U50" s="1103">
        <f t="shared" si="651"/>
        <v>0</v>
      </c>
      <c r="V50" s="1103">
        <f t="shared" si="651"/>
        <v>0</v>
      </c>
      <c r="W50" s="1103">
        <f t="shared" si="651"/>
        <v>0</v>
      </c>
      <c r="X50" s="1103">
        <f t="shared" si="651"/>
        <v>0</v>
      </c>
      <c r="Y50" s="1103">
        <f t="shared" si="651"/>
        <v>0</v>
      </c>
      <c r="Z50" s="1103">
        <f t="shared" si="651"/>
        <v>0</v>
      </c>
      <c r="AA50" s="1103">
        <f t="shared" si="651"/>
        <v>0</v>
      </c>
      <c r="AB50" s="1103">
        <f t="shared" si="651"/>
        <v>0</v>
      </c>
      <c r="AC50" s="1103">
        <f t="shared" si="651"/>
        <v>0</v>
      </c>
      <c r="AD50" s="1103">
        <f t="shared" si="651"/>
        <v>0</v>
      </c>
      <c r="AE50" s="1103">
        <f t="shared" si="651"/>
        <v>0</v>
      </c>
      <c r="AF50" s="1103"/>
      <c r="AG50" s="1103">
        <f t="shared" ref="AG50:AR50" si="652">AG44-AG12</f>
        <v>0</v>
      </c>
      <c r="AH50" s="1103">
        <f t="shared" si="652"/>
        <v>0</v>
      </c>
      <c r="AI50" s="1103">
        <f t="shared" si="652"/>
        <v>0</v>
      </c>
      <c r="AJ50" s="1103">
        <f t="shared" si="652"/>
        <v>0</v>
      </c>
      <c r="AK50" s="1103">
        <f t="shared" si="652"/>
        <v>0</v>
      </c>
      <c r="AL50" s="1103">
        <f t="shared" si="652"/>
        <v>0</v>
      </c>
      <c r="AM50" s="1103">
        <f t="shared" si="652"/>
        <v>0</v>
      </c>
      <c r="AN50" s="1103">
        <f t="shared" si="652"/>
        <v>0</v>
      </c>
      <c r="AO50" s="1103">
        <f t="shared" si="652"/>
        <v>0</v>
      </c>
      <c r="AP50" s="1103">
        <f t="shared" si="652"/>
        <v>0</v>
      </c>
      <c r="AQ50" s="1103">
        <f t="shared" si="652"/>
        <v>0</v>
      </c>
      <c r="AR50" s="1103">
        <f t="shared" si="652"/>
        <v>0</v>
      </c>
    </row>
    <row r="51" spans="2:44" s="1101" customFormat="1" ht="13.5" customHeight="1" x14ac:dyDescent="0.15">
      <c r="D51" s="1103"/>
      <c r="E51" s="1103"/>
      <c r="F51" s="1103"/>
      <c r="G51" s="1103"/>
      <c r="H51" s="1103"/>
      <c r="I51" s="1103"/>
      <c r="J51" s="1103"/>
      <c r="K51" s="1103"/>
      <c r="L51" s="1103"/>
      <c r="M51" s="1103"/>
      <c r="N51" s="1103"/>
      <c r="O51" s="1103"/>
      <c r="P51" s="1103"/>
      <c r="Q51" s="1103"/>
      <c r="R51" s="1103"/>
      <c r="S51" s="1103"/>
      <c r="T51" s="1103"/>
      <c r="U51" s="1103"/>
      <c r="V51" s="1103"/>
      <c r="W51" s="1103"/>
      <c r="X51" s="1103"/>
      <c r="Y51" s="1103"/>
      <c r="Z51" s="1103"/>
      <c r="AA51" s="1103"/>
      <c r="AB51" s="1103"/>
      <c r="AC51" s="1103"/>
      <c r="AD51" s="1103"/>
      <c r="AE51" s="1103"/>
      <c r="AF51" s="1103"/>
      <c r="AG51" s="1103"/>
      <c r="AH51" s="1103"/>
      <c r="AI51" s="1103"/>
      <c r="AJ51" s="1103"/>
      <c r="AK51" s="1103"/>
      <c r="AL51" s="1103"/>
      <c r="AM51" s="1103"/>
      <c r="AN51" s="1103"/>
      <c r="AO51" s="1103"/>
      <c r="AP51" s="1103"/>
      <c r="AQ51" s="1103"/>
      <c r="AR51" s="1103"/>
    </row>
    <row r="52" spans="2:44" s="1101" customFormat="1" ht="10.8" x14ac:dyDescent="0.15">
      <c r="D52" s="1103">
        <f>D46-D43</f>
        <v>0</v>
      </c>
      <c r="E52" s="1103">
        <f t="shared" ref="E52:AR52" si="653">E46-E43</f>
        <v>0</v>
      </c>
      <c r="F52" s="1103">
        <f t="shared" si="653"/>
        <v>0</v>
      </c>
      <c r="G52" s="1103">
        <f t="shared" si="653"/>
        <v>0</v>
      </c>
      <c r="H52" s="1103">
        <f t="shared" si="653"/>
        <v>0</v>
      </c>
      <c r="I52" s="1103">
        <f t="shared" si="653"/>
        <v>0</v>
      </c>
      <c r="J52" s="1103">
        <f t="shared" si="653"/>
        <v>0</v>
      </c>
      <c r="K52" s="1103">
        <f t="shared" si="653"/>
        <v>0</v>
      </c>
      <c r="L52" s="1103">
        <f t="shared" si="653"/>
        <v>0</v>
      </c>
      <c r="M52" s="1103">
        <f t="shared" si="653"/>
        <v>0</v>
      </c>
      <c r="N52" s="1103">
        <f t="shared" si="653"/>
        <v>0</v>
      </c>
      <c r="O52" s="1103">
        <f t="shared" si="653"/>
        <v>0</v>
      </c>
      <c r="P52" s="1103">
        <f t="shared" si="653"/>
        <v>0</v>
      </c>
      <c r="Q52" s="1103">
        <f t="shared" si="653"/>
        <v>0</v>
      </c>
      <c r="R52" s="1103">
        <f t="shared" si="653"/>
        <v>0</v>
      </c>
      <c r="S52" s="1103">
        <f t="shared" si="653"/>
        <v>0</v>
      </c>
      <c r="T52" s="1103">
        <f t="shared" si="653"/>
        <v>0</v>
      </c>
      <c r="U52" s="1103">
        <f t="shared" si="653"/>
        <v>0</v>
      </c>
      <c r="V52" s="1103">
        <f t="shared" si="653"/>
        <v>0</v>
      </c>
      <c r="W52" s="1103">
        <f t="shared" si="653"/>
        <v>0</v>
      </c>
      <c r="X52" s="1103">
        <f t="shared" si="653"/>
        <v>0</v>
      </c>
      <c r="Y52" s="1103">
        <f t="shared" si="653"/>
        <v>0</v>
      </c>
      <c r="Z52" s="1103">
        <f t="shared" si="653"/>
        <v>0</v>
      </c>
      <c r="AA52" s="1103">
        <f>AA46-AA43</f>
        <v>0</v>
      </c>
      <c r="AB52" s="1103">
        <f t="shared" si="653"/>
        <v>0</v>
      </c>
      <c r="AC52" s="1103">
        <f t="shared" si="653"/>
        <v>0</v>
      </c>
      <c r="AD52" s="1103">
        <f t="shared" si="653"/>
        <v>0</v>
      </c>
      <c r="AE52" s="1103">
        <f t="shared" si="653"/>
        <v>0</v>
      </c>
      <c r="AF52" s="1103">
        <f t="shared" si="653"/>
        <v>0</v>
      </c>
      <c r="AG52" s="1103">
        <f t="shared" si="653"/>
        <v>0</v>
      </c>
      <c r="AH52" s="1103">
        <f t="shared" si="653"/>
        <v>0</v>
      </c>
      <c r="AI52" s="1103">
        <f t="shared" si="653"/>
        <v>0</v>
      </c>
      <c r="AJ52" s="1103">
        <f t="shared" si="653"/>
        <v>0</v>
      </c>
      <c r="AK52" s="1103">
        <f t="shared" si="653"/>
        <v>0</v>
      </c>
      <c r="AL52" s="1103">
        <f t="shared" si="653"/>
        <v>0</v>
      </c>
      <c r="AM52" s="1103">
        <f t="shared" si="653"/>
        <v>0</v>
      </c>
      <c r="AN52" s="1103">
        <f t="shared" si="653"/>
        <v>0</v>
      </c>
      <c r="AO52" s="1103">
        <f t="shared" si="653"/>
        <v>0</v>
      </c>
      <c r="AP52" s="1103">
        <f t="shared" si="653"/>
        <v>0</v>
      </c>
      <c r="AQ52" s="1103">
        <f t="shared" si="653"/>
        <v>0</v>
      </c>
      <c r="AR52" s="1103">
        <f t="shared" si="653"/>
        <v>0</v>
      </c>
    </row>
    <row r="53" spans="2:44" s="1101" customFormat="1" ht="13.5" customHeight="1" x14ac:dyDescent="0.15">
      <c r="D53" s="1103">
        <f>D47-D43</f>
        <v>0</v>
      </c>
      <c r="E53" s="1103">
        <f t="shared" ref="E53:AR53" si="654">E47-E43</f>
        <v>0</v>
      </c>
      <c r="F53" s="1103">
        <f t="shared" si="654"/>
        <v>0</v>
      </c>
      <c r="G53" s="1103">
        <f t="shared" si="654"/>
        <v>0</v>
      </c>
      <c r="H53" s="1103">
        <f t="shared" si="654"/>
        <v>0</v>
      </c>
      <c r="I53" s="1103">
        <f t="shared" si="654"/>
        <v>0</v>
      </c>
      <c r="J53" s="1103">
        <f t="shared" si="654"/>
        <v>0</v>
      </c>
      <c r="K53" s="1103">
        <f t="shared" si="654"/>
        <v>0</v>
      </c>
      <c r="L53" s="1103">
        <f t="shared" si="654"/>
        <v>0</v>
      </c>
      <c r="M53" s="1103">
        <f t="shared" si="654"/>
        <v>0</v>
      </c>
      <c r="N53" s="1103">
        <f t="shared" si="654"/>
        <v>0</v>
      </c>
      <c r="O53" s="1103">
        <f t="shared" si="654"/>
        <v>0</v>
      </c>
      <c r="P53" s="1103">
        <f t="shared" si="654"/>
        <v>0</v>
      </c>
      <c r="Q53" s="1103">
        <f t="shared" si="654"/>
        <v>0</v>
      </c>
      <c r="R53" s="1103">
        <f t="shared" si="654"/>
        <v>0</v>
      </c>
      <c r="S53" s="1103">
        <f t="shared" si="654"/>
        <v>0</v>
      </c>
      <c r="T53" s="1103">
        <f t="shared" si="654"/>
        <v>0</v>
      </c>
      <c r="U53" s="1103">
        <f t="shared" si="654"/>
        <v>0</v>
      </c>
      <c r="V53" s="1103">
        <f t="shared" si="654"/>
        <v>0</v>
      </c>
      <c r="W53" s="1103">
        <f t="shared" si="654"/>
        <v>0</v>
      </c>
      <c r="X53" s="1103">
        <f t="shared" si="654"/>
        <v>0</v>
      </c>
      <c r="Y53" s="1103">
        <f t="shared" si="654"/>
        <v>0</v>
      </c>
      <c r="Z53" s="1103">
        <f t="shared" si="654"/>
        <v>0</v>
      </c>
      <c r="AA53" s="1103">
        <f t="shared" si="654"/>
        <v>0</v>
      </c>
      <c r="AB53" s="1103">
        <f t="shared" si="654"/>
        <v>0</v>
      </c>
      <c r="AC53" s="1103">
        <f t="shared" si="654"/>
        <v>0</v>
      </c>
      <c r="AD53" s="1103">
        <f t="shared" si="654"/>
        <v>0</v>
      </c>
      <c r="AE53" s="1103">
        <f t="shared" si="654"/>
        <v>0</v>
      </c>
      <c r="AF53" s="1103">
        <f t="shared" si="654"/>
        <v>0</v>
      </c>
      <c r="AG53" s="1103">
        <f t="shared" si="654"/>
        <v>0</v>
      </c>
      <c r="AH53" s="1103">
        <f t="shared" si="654"/>
        <v>0</v>
      </c>
      <c r="AI53" s="1103">
        <f t="shared" si="654"/>
        <v>0</v>
      </c>
      <c r="AJ53" s="1103">
        <f t="shared" si="654"/>
        <v>0</v>
      </c>
      <c r="AK53" s="1103">
        <f t="shared" si="654"/>
        <v>0</v>
      </c>
      <c r="AL53" s="1103">
        <f t="shared" si="654"/>
        <v>0</v>
      </c>
      <c r="AM53" s="1103">
        <f t="shared" si="654"/>
        <v>0</v>
      </c>
      <c r="AN53" s="1103">
        <f t="shared" si="654"/>
        <v>0</v>
      </c>
      <c r="AO53" s="1103">
        <f t="shared" si="654"/>
        <v>0</v>
      </c>
      <c r="AP53" s="1103">
        <f t="shared" si="654"/>
        <v>0</v>
      </c>
      <c r="AQ53" s="1103">
        <f t="shared" si="654"/>
        <v>0</v>
      </c>
      <c r="AR53" s="1103">
        <f t="shared" si="654"/>
        <v>0</v>
      </c>
    </row>
    <row r="56" spans="2:44" ht="13.5" customHeight="1" x14ac:dyDescent="0.2"/>
    <row r="58" spans="2:44" ht="13.5" customHeight="1" x14ac:dyDescent="0.2"/>
    <row r="60" spans="2:44" ht="13.5" customHeight="1" x14ac:dyDescent="0.2"/>
    <row r="64" spans="2:44" ht="13.5" customHeight="1" x14ac:dyDescent="0.2"/>
  </sheetData>
  <mergeCells count="23">
    <mergeCell ref="S8:AE8"/>
    <mergeCell ref="S9:S10"/>
    <mergeCell ref="AF8:AR8"/>
    <mergeCell ref="AF9:AF10"/>
    <mergeCell ref="F9:F10"/>
    <mergeCell ref="E7:E10"/>
    <mergeCell ref="F7:R8"/>
    <mergeCell ref="C17:C18"/>
    <mergeCell ref="C19:C20"/>
    <mergeCell ref="C21:C22"/>
    <mergeCell ref="B11:C12"/>
    <mergeCell ref="C33:C34"/>
    <mergeCell ref="C35:C36"/>
    <mergeCell ref="D7:D10"/>
    <mergeCell ref="B25:B40"/>
    <mergeCell ref="C23:C24"/>
    <mergeCell ref="C25:C26"/>
    <mergeCell ref="C27:C28"/>
    <mergeCell ref="C29:C30"/>
    <mergeCell ref="C31:C32"/>
    <mergeCell ref="C13:C14"/>
    <mergeCell ref="C15:C16"/>
    <mergeCell ref="B13:B24"/>
  </mergeCells>
  <phoneticPr fontId="2"/>
  <pageMargins left="0.70866141732283472" right="0.19685039370078741" top="0.62992125984251968" bottom="0.39370078740157483" header="0.35433070866141736" footer="0.19685039370078741"/>
  <pageSetup paperSize="9" scale="5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9322-CEE2-4D93-900F-2FF5F5E942C4}">
  <sheetPr codeName="Sheet53">
    <tabColor rgb="FF00B0F0"/>
    <pageSetUpPr fitToPage="1"/>
  </sheetPr>
  <dimension ref="B2:AJ59"/>
  <sheetViews>
    <sheetView view="pageBreakPreview" topLeftCell="C26" zoomScaleNormal="100" zoomScaleSheetLayoutView="100" workbookViewId="0">
      <selection activeCell="B2" sqref="B2"/>
    </sheetView>
  </sheetViews>
  <sheetFormatPr defaultColWidth="9" defaultRowHeight="13.2" x14ac:dyDescent="0.2"/>
  <cols>
    <col min="1" max="1" width="4.6640625" style="1" customWidth="1"/>
    <col min="2" max="2" width="3.109375" style="1" customWidth="1"/>
    <col min="3" max="3" width="16.44140625" style="1" customWidth="1"/>
    <col min="4" max="5" width="9.44140625" style="1" customWidth="1"/>
    <col min="6" max="29" width="7.6640625" style="1" customWidth="1"/>
    <col min="30" max="30" width="4.6640625" style="1" customWidth="1"/>
    <col min="31" max="31" width="9.88671875" style="1" bestFit="1" customWidth="1"/>
    <col min="32" max="33" width="7.88671875" style="1" bestFit="1" customWidth="1"/>
    <col min="34" max="36" width="6.44140625" style="1" customWidth="1"/>
    <col min="37" max="40" width="4.6640625" style="1" customWidth="1"/>
    <col min="41" max="16384" width="9" style="1"/>
  </cols>
  <sheetData>
    <row r="2" spans="2:36" ht="14.4" x14ac:dyDescent="0.2">
      <c r="B2" s="26" t="s">
        <v>476</v>
      </c>
    </row>
    <row r="3" spans="2:36" ht="14.4" x14ac:dyDescent="0.2">
      <c r="B3" s="26"/>
      <c r="Y3" s="43" t="s">
        <v>433</v>
      </c>
    </row>
    <row r="4" spans="2:36" ht="14.4" x14ac:dyDescent="0.2">
      <c r="B4" s="26"/>
      <c r="Y4" s="43" t="s">
        <v>434</v>
      </c>
    </row>
    <row r="5" spans="2:36" ht="8.25" customHeight="1" x14ac:dyDescent="0.2">
      <c r="B5" s="26"/>
      <c r="X5" s="49"/>
    </row>
    <row r="6" spans="2:36" ht="13.8" thickBot="1" x14ac:dyDescent="0.25">
      <c r="B6" s="1" t="s">
        <v>435</v>
      </c>
      <c r="AC6" s="2" t="s">
        <v>436</v>
      </c>
    </row>
    <row r="7" spans="2:36" ht="23.1" customHeight="1" thickBot="1" x14ac:dyDescent="0.25">
      <c r="B7" s="8"/>
      <c r="C7" s="4"/>
      <c r="D7" s="1591" t="s">
        <v>437</v>
      </c>
      <c r="E7" s="1507" t="s">
        <v>438</v>
      </c>
      <c r="F7" s="1823" t="s">
        <v>439</v>
      </c>
      <c r="G7" s="1824"/>
      <c r="H7" s="1824"/>
      <c r="I7" s="1824"/>
      <c r="J7" s="1824"/>
      <c r="K7" s="1824"/>
      <c r="L7" s="1824"/>
      <c r="M7" s="1824"/>
      <c r="N7" s="13"/>
      <c r="O7" s="13"/>
      <c r="P7" s="13"/>
      <c r="Q7" s="13"/>
      <c r="R7" s="13"/>
      <c r="S7" s="13"/>
      <c r="T7" s="13"/>
      <c r="U7" s="13"/>
      <c r="V7" s="13"/>
      <c r="W7" s="13"/>
      <c r="X7" s="13"/>
      <c r="Y7" s="13"/>
      <c r="Z7" s="13"/>
      <c r="AA7" s="13"/>
      <c r="AB7" s="13"/>
      <c r="AC7" s="273"/>
    </row>
    <row r="8" spans="2:36" ht="23.1" customHeight="1" x14ac:dyDescent="0.2">
      <c r="B8" s="18"/>
      <c r="C8" s="11"/>
      <c r="D8" s="1551"/>
      <c r="E8" s="1508"/>
      <c r="F8" s="1825"/>
      <c r="G8" s="1826"/>
      <c r="H8" s="1826"/>
      <c r="I8" s="1826"/>
      <c r="J8" s="1826"/>
      <c r="K8" s="1826"/>
      <c r="L8" s="1826"/>
      <c r="M8" s="1826"/>
      <c r="N8" s="1827" t="s">
        <v>440</v>
      </c>
      <c r="O8" s="1828"/>
      <c r="P8" s="1828"/>
      <c r="Q8" s="1828"/>
      <c r="R8" s="1828"/>
      <c r="S8" s="1828"/>
      <c r="T8" s="1828"/>
      <c r="U8" s="1828"/>
      <c r="V8" s="1827" t="s">
        <v>441</v>
      </c>
      <c r="W8" s="1828"/>
      <c r="X8" s="1828"/>
      <c r="Y8" s="1828"/>
      <c r="Z8" s="1828"/>
      <c r="AA8" s="1828"/>
      <c r="AB8" s="1828"/>
      <c r="AC8" s="1829"/>
    </row>
    <row r="9" spans="2:36" ht="23.1" customHeight="1" x14ac:dyDescent="0.2">
      <c r="B9" s="18"/>
      <c r="C9" s="11"/>
      <c r="D9" s="1551"/>
      <c r="E9" s="1508"/>
      <c r="F9" s="1830" t="s">
        <v>477</v>
      </c>
      <c r="G9" s="3"/>
      <c r="H9" s="3"/>
      <c r="I9" s="3"/>
      <c r="J9" s="3"/>
      <c r="K9" s="3"/>
      <c r="L9" s="3"/>
      <c r="M9" s="3"/>
      <c r="N9" s="1830" t="s">
        <v>477</v>
      </c>
      <c r="O9" s="3"/>
      <c r="P9" s="3"/>
      <c r="Q9" s="3"/>
      <c r="R9" s="3"/>
      <c r="S9" s="3"/>
      <c r="T9" s="3"/>
      <c r="U9" s="3"/>
      <c r="V9" s="1830" t="s">
        <v>477</v>
      </c>
      <c r="W9" s="3"/>
      <c r="X9" s="3"/>
      <c r="Y9" s="3"/>
      <c r="Z9" s="3"/>
      <c r="AA9" s="3"/>
      <c r="AB9" s="3"/>
      <c r="AC9" s="274"/>
    </row>
    <row r="10" spans="2:36" ht="42" customHeight="1" x14ac:dyDescent="0.2">
      <c r="B10" s="36"/>
      <c r="C10" s="37"/>
      <c r="D10" s="1552"/>
      <c r="E10" s="1610"/>
      <c r="F10" s="1831"/>
      <c r="G10" s="272" t="s">
        <v>478</v>
      </c>
      <c r="H10" s="272" t="s">
        <v>479</v>
      </c>
      <c r="I10" s="272" t="s">
        <v>480</v>
      </c>
      <c r="J10" s="272" t="s">
        <v>481</v>
      </c>
      <c r="K10" s="272" t="s">
        <v>482</v>
      </c>
      <c r="L10" s="272" t="s">
        <v>483</v>
      </c>
      <c r="M10" s="272" t="s">
        <v>484</v>
      </c>
      <c r="N10" s="1831"/>
      <c r="O10" s="272" t="s">
        <v>478</v>
      </c>
      <c r="P10" s="272" t="s">
        <v>479</v>
      </c>
      <c r="Q10" s="272" t="s">
        <v>480</v>
      </c>
      <c r="R10" s="272" t="s">
        <v>481</v>
      </c>
      <c r="S10" s="272" t="s">
        <v>482</v>
      </c>
      <c r="T10" s="272" t="s">
        <v>483</v>
      </c>
      <c r="U10" s="272" t="s">
        <v>484</v>
      </c>
      <c r="V10" s="1831"/>
      <c r="W10" s="272" t="s">
        <v>478</v>
      </c>
      <c r="X10" s="272" t="s">
        <v>479</v>
      </c>
      <c r="Y10" s="272" t="s">
        <v>480</v>
      </c>
      <c r="Z10" s="272" t="s">
        <v>481</v>
      </c>
      <c r="AA10" s="272" t="s">
        <v>482</v>
      </c>
      <c r="AB10" s="272" t="s">
        <v>483</v>
      </c>
      <c r="AC10" s="243" t="s">
        <v>484</v>
      </c>
      <c r="AE10" s="1" t="s">
        <v>327</v>
      </c>
      <c r="AF10" s="1" t="s">
        <v>425</v>
      </c>
      <c r="AG10" s="1" t="s">
        <v>426</v>
      </c>
      <c r="AH10" s="360" t="s">
        <v>328</v>
      </c>
    </row>
    <row r="11" spans="2:36" ht="27.9" customHeight="1" x14ac:dyDescent="0.2">
      <c r="B11" s="1603" t="s">
        <v>455</v>
      </c>
      <c r="C11" s="1628"/>
      <c r="D11" s="1176">
        <f>SUM(D13:D24)</f>
        <v>404</v>
      </c>
      <c r="E11" s="541">
        <f>SUM(E13:E24)</f>
        <v>303</v>
      </c>
      <c r="F11" s="466">
        <f>SUM(G11:M11)</f>
        <v>761</v>
      </c>
      <c r="G11" s="61">
        <f>G13+G15+G17+G19+G21+G23</f>
        <v>62</v>
      </c>
      <c r="H11" s="61">
        <f t="shared" ref="H11:M11" si="0">H13+H15+H17+H19+H21+H23</f>
        <v>71</v>
      </c>
      <c r="I11" s="61">
        <f t="shared" si="0"/>
        <v>72</v>
      </c>
      <c r="J11" s="61">
        <f t="shared" si="0"/>
        <v>52</v>
      </c>
      <c r="K11" s="61">
        <f t="shared" si="0"/>
        <v>432</v>
      </c>
      <c r="L11" s="61">
        <f>L13+L15+L17+L19+L21+L23</f>
        <v>40</v>
      </c>
      <c r="M11" s="61">
        <f t="shared" si="0"/>
        <v>32</v>
      </c>
      <c r="N11" s="466">
        <f>SUM(O11:U11)</f>
        <v>702</v>
      </c>
      <c r="O11" s="61">
        <f>O13+O15+O17+O19+O21+O23</f>
        <v>58</v>
      </c>
      <c r="P11" s="61">
        <f>P13+P15+P17+P19+P21+P23</f>
        <v>67</v>
      </c>
      <c r="Q11" s="61">
        <f t="shared" ref="Q11:U11" si="1">Q13+Q15+Q17+Q19+Q21+Q23</f>
        <v>64</v>
      </c>
      <c r="R11" s="61">
        <f t="shared" si="1"/>
        <v>49</v>
      </c>
      <c r="S11" s="61">
        <f t="shared" si="1"/>
        <v>408</v>
      </c>
      <c r="T11" s="61">
        <f>T13+T15+T17+T19+T21+T23</f>
        <v>35</v>
      </c>
      <c r="U11" s="61">
        <f t="shared" si="1"/>
        <v>21</v>
      </c>
      <c r="V11" s="466">
        <f>SUM(W11:AC11)</f>
        <v>59</v>
      </c>
      <c r="W11" s="61">
        <f t="shared" ref="W11:AC11" si="2">W13+W15+W17+W19+W21+W23</f>
        <v>4</v>
      </c>
      <c r="X11" s="61">
        <f t="shared" si="2"/>
        <v>4</v>
      </c>
      <c r="Y11" s="61">
        <f t="shared" si="2"/>
        <v>8</v>
      </c>
      <c r="Z11" s="61">
        <f t="shared" si="2"/>
        <v>3</v>
      </c>
      <c r="AA11" s="61">
        <f t="shared" si="2"/>
        <v>24</v>
      </c>
      <c r="AB11" s="61">
        <f t="shared" si="2"/>
        <v>5</v>
      </c>
      <c r="AC11" s="339">
        <f t="shared" si="2"/>
        <v>11</v>
      </c>
      <c r="AE11" s="1">
        <f t="shared" ref="AE11:AE40" si="3">SUM(G11:M11)</f>
        <v>761</v>
      </c>
      <c r="AF11" s="1">
        <f t="shared" ref="AF11:AF40" si="4">SUM(O11:U11)</f>
        <v>702</v>
      </c>
      <c r="AG11" s="1">
        <f t="shared" ref="AG11:AG40" si="5">SUM(W11:AC11)</f>
        <v>59</v>
      </c>
      <c r="AH11" s="367">
        <f>AE11-F11</f>
        <v>0</v>
      </c>
      <c r="AI11" s="367">
        <f>AF11-N11</f>
        <v>0</v>
      </c>
      <c r="AJ11" s="367">
        <f>AG11-V11</f>
        <v>0</v>
      </c>
    </row>
    <row r="12" spans="2:36" ht="27.9" customHeight="1" thickBot="1" x14ac:dyDescent="0.25">
      <c r="B12" s="1607"/>
      <c r="C12" s="1669"/>
      <c r="D12" s="1127"/>
      <c r="E12" s="321"/>
      <c r="F12" s="713"/>
      <c r="G12" s="714">
        <f>IFERROR(G11/$F11,"-")</f>
        <v>8.1471747700394212E-2</v>
      </c>
      <c r="H12" s="714">
        <f t="shared" ref="H12:M12" si="6">IFERROR(H11/$F11,"-")</f>
        <v>9.329829172141918E-2</v>
      </c>
      <c r="I12" s="714">
        <f t="shared" si="6"/>
        <v>9.4612352168199743E-2</v>
      </c>
      <c r="J12" s="714">
        <f t="shared" si="6"/>
        <v>6.8331143232588695E-2</v>
      </c>
      <c r="K12" s="714">
        <f t="shared" si="6"/>
        <v>0.56767411300919846</v>
      </c>
      <c r="L12" s="714">
        <f t="shared" si="6"/>
        <v>5.2562417871222074E-2</v>
      </c>
      <c r="M12" s="714">
        <f t="shared" si="6"/>
        <v>4.2049934296977662E-2</v>
      </c>
      <c r="N12" s="713"/>
      <c r="O12" s="714">
        <f>IFERROR(O11/$N11,"-")</f>
        <v>8.2621082621082614E-2</v>
      </c>
      <c r="P12" s="714">
        <f t="shared" ref="P12:U12" si="7">IFERROR(P11/$N11,"-")</f>
        <v>9.5441595441595445E-2</v>
      </c>
      <c r="Q12" s="714">
        <f t="shared" si="7"/>
        <v>9.1168091168091173E-2</v>
      </c>
      <c r="R12" s="714">
        <f t="shared" si="7"/>
        <v>6.9800569800569798E-2</v>
      </c>
      <c r="S12" s="714">
        <f t="shared" si="7"/>
        <v>0.58119658119658124</v>
      </c>
      <c r="T12" s="714">
        <f t="shared" si="7"/>
        <v>4.9857549857549859E-2</v>
      </c>
      <c r="U12" s="714">
        <f t="shared" si="7"/>
        <v>2.9914529914529916E-2</v>
      </c>
      <c r="V12" s="713"/>
      <c r="W12" s="714">
        <f>IFERROR(W11/$V11,"-")</f>
        <v>6.7796610169491525E-2</v>
      </c>
      <c r="X12" s="714">
        <f t="shared" ref="X12:AC12" si="8">IFERROR(X11/$V11,"-")</f>
        <v>6.7796610169491525E-2</v>
      </c>
      <c r="Y12" s="714">
        <f t="shared" si="8"/>
        <v>0.13559322033898305</v>
      </c>
      <c r="Z12" s="714">
        <f t="shared" si="8"/>
        <v>5.0847457627118647E-2</v>
      </c>
      <c r="AA12" s="714">
        <f t="shared" si="8"/>
        <v>0.40677966101694918</v>
      </c>
      <c r="AB12" s="714">
        <f t="shared" si="8"/>
        <v>8.4745762711864403E-2</v>
      </c>
      <c r="AC12" s="716">
        <f t="shared" si="8"/>
        <v>0.1864406779661017</v>
      </c>
      <c r="AE12" s="45">
        <f t="shared" si="3"/>
        <v>1</v>
      </c>
      <c r="AF12" s="45">
        <f t="shared" si="4"/>
        <v>1</v>
      </c>
      <c r="AG12" s="45">
        <f t="shared" si="5"/>
        <v>1</v>
      </c>
      <c r="AH12" s="367">
        <f>1-AE12</f>
        <v>0</v>
      </c>
      <c r="AI12" s="367">
        <f t="shared" ref="AI12:AJ12" si="9">1-AF12</f>
        <v>0</v>
      </c>
      <c r="AJ12" s="367">
        <f t="shared" si="9"/>
        <v>0</v>
      </c>
    </row>
    <row r="13" spans="2:36" ht="27.9" customHeight="1" thickTop="1" x14ac:dyDescent="0.2">
      <c r="B13" s="1503" t="s">
        <v>274</v>
      </c>
      <c r="C13" s="1649" t="s">
        <v>184</v>
      </c>
      <c r="D13" s="1172">
        <f>表1!E14</f>
        <v>49</v>
      </c>
      <c r="E13" s="1177">
        <f>表1!G14</f>
        <v>20</v>
      </c>
      <c r="F13" s="718">
        <f>SUM(G13:M13)</f>
        <v>6</v>
      </c>
      <c r="G13" s="59">
        <f t="shared" ref="G13:M13" si="10">O13+W13</f>
        <v>2</v>
      </c>
      <c r="H13" s="59">
        <f t="shared" si="10"/>
        <v>0</v>
      </c>
      <c r="I13" s="59">
        <f t="shared" si="10"/>
        <v>0</v>
      </c>
      <c r="J13" s="59">
        <f t="shared" si="10"/>
        <v>2</v>
      </c>
      <c r="K13" s="59">
        <f t="shared" si="10"/>
        <v>1</v>
      </c>
      <c r="L13" s="59">
        <f t="shared" si="10"/>
        <v>1</v>
      </c>
      <c r="M13" s="59">
        <f t="shared" si="10"/>
        <v>0</v>
      </c>
      <c r="N13" s="718">
        <f>SUM(O13:U13)</f>
        <v>6</v>
      </c>
      <c r="O13" s="59">
        <f>'表15-5'!O13+'表15-6'!O13</f>
        <v>2</v>
      </c>
      <c r="P13" s="59">
        <f>'表15-5'!P13+'表15-6'!P13</f>
        <v>0</v>
      </c>
      <c r="Q13" s="59">
        <f>'表15-5'!Q13+'表15-6'!Q13</f>
        <v>0</v>
      </c>
      <c r="R13" s="59">
        <f>'表15-5'!R13+'表15-6'!R13</f>
        <v>2</v>
      </c>
      <c r="S13" s="59">
        <f>'表15-5'!S13+'表15-6'!S13</f>
        <v>1</v>
      </c>
      <c r="T13" s="59">
        <f>'表15-5'!T13+'表15-6'!T13</f>
        <v>1</v>
      </c>
      <c r="U13" s="59">
        <f>'表15-5'!U13+'表15-6'!U13</f>
        <v>0</v>
      </c>
      <c r="V13" s="718">
        <f>SUM(W13:AC13)</f>
        <v>0</v>
      </c>
      <c r="W13" s="59">
        <f>'表15-5'!W13+'表15-6'!W13</f>
        <v>0</v>
      </c>
      <c r="X13" s="59">
        <f>'表15-5'!X13+'表15-6'!X13</f>
        <v>0</v>
      </c>
      <c r="Y13" s="59">
        <f>'表15-5'!Y13+'表15-6'!Y13</f>
        <v>0</v>
      </c>
      <c r="Z13" s="59">
        <f>'表15-5'!Z13+'表15-6'!Z13</f>
        <v>0</v>
      </c>
      <c r="AA13" s="59">
        <f>'表15-5'!AA13+'表15-6'!AA13</f>
        <v>0</v>
      </c>
      <c r="AB13" s="59">
        <f>'表15-5'!AB13+'表15-6'!AB13</f>
        <v>0</v>
      </c>
      <c r="AC13" s="338">
        <f>'表15-5'!AC13+'表15-6'!AC13</f>
        <v>0</v>
      </c>
      <c r="AE13" s="1">
        <f t="shared" si="3"/>
        <v>6</v>
      </c>
      <c r="AF13" s="1">
        <f t="shared" si="4"/>
        <v>6</v>
      </c>
      <c r="AG13" s="1">
        <f t="shared" si="5"/>
        <v>0</v>
      </c>
      <c r="AH13" s="367">
        <f>AE13-F13</f>
        <v>0</v>
      </c>
      <c r="AI13" s="367">
        <f>AF13-N13</f>
        <v>0</v>
      </c>
      <c r="AJ13" s="367">
        <f>AG13-V13</f>
        <v>0</v>
      </c>
    </row>
    <row r="14" spans="2:36" ht="27.9" customHeight="1" x14ac:dyDescent="0.2">
      <c r="B14" s="1504"/>
      <c r="C14" s="1551"/>
      <c r="D14" s="1128"/>
      <c r="E14" s="1132"/>
      <c r="F14" s="342"/>
      <c r="G14" s="1364">
        <f>IFERROR(G13/$F13,"-")</f>
        <v>0.33333333333333331</v>
      </c>
      <c r="H14" s="1364">
        <f t="shared" ref="H14:M14" si="11">IFERROR(H13/$F13,"-")</f>
        <v>0</v>
      </c>
      <c r="I14" s="1364">
        <f t="shared" si="11"/>
        <v>0</v>
      </c>
      <c r="J14" s="1364">
        <f t="shared" si="11"/>
        <v>0.33333333333333331</v>
      </c>
      <c r="K14" s="1364">
        <f t="shared" si="11"/>
        <v>0.16666666666666666</v>
      </c>
      <c r="L14" s="1364">
        <f t="shared" si="11"/>
        <v>0.16666666666666666</v>
      </c>
      <c r="M14" s="719">
        <f t="shared" si="11"/>
        <v>0</v>
      </c>
      <c r="N14" s="342"/>
      <c r="O14" s="1364">
        <f>IFERROR(O13/$N13,"-")</f>
        <v>0.33333333333333331</v>
      </c>
      <c r="P14" s="1364">
        <f t="shared" ref="P14:U14" si="12">IFERROR(P13/$N13,"-")</f>
        <v>0</v>
      </c>
      <c r="Q14" s="1364">
        <f t="shared" si="12"/>
        <v>0</v>
      </c>
      <c r="R14" s="1364">
        <f t="shared" si="12"/>
        <v>0.33333333333333331</v>
      </c>
      <c r="S14" s="1364">
        <f t="shared" si="12"/>
        <v>0.16666666666666666</v>
      </c>
      <c r="T14" s="1364">
        <f t="shared" si="12"/>
        <v>0.16666666666666666</v>
      </c>
      <c r="U14" s="719">
        <f t="shared" si="12"/>
        <v>0</v>
      </c>
      <c r="V14" s="722"/>
      <c r="W14" s="1367" t="str">
        <f>IFERROR(W13/$V13,"-")</f>
        <v>-</v>
      </c>
      <c r="X14" s="1367" t="str">
        <f t="shared" ref="X14:AC14" si="13">IFERROR(X13/$V13,"-")</f>
        <v>-</v>
      </c>
      <c r="Y14" s="1367" t="str">
        <f t="shared" si="13"/>
        <v>-</v>
      </c>
      <c r="Z14" s="1367" t="str">
        <f t="shared" si="13"/>
        <v>-</v>
      </c>
      <c r="AA14" s="1367" t="str">
        <f t="shared" si="13"/>
        <v>-</v>
      </c>
      <c r="AB14" s="1367" t="str">
        <f t="shared" si="13"/>
        <v>-</v>
      </c>
      <c r="AC14" s="1368" t="str">
        <f t="shared" si="13"/>
        <v>-</v>
      </c>
      <c r="AE14" s="45">
        <f t="shared" si="3"/>
        <v>0.99999999999999989</v>
      </c>
      <c r="AF14" s="45">
        <f t="shared" si="4"/>
        <v>0.99999999999999989</v>
      </c>
      <c r="AG14" s="45">
        <f t="shared" si="5"/>
        <v>0</v>
      </c>
      <c r="AH14" s="367">
        <f t="shared" ref="AH14:AI14" si="14">1-AE14</f>
        <v>0</v>
      </c>
      <c r="AI14" s="367">
        <f t="shared" si="14"/>
        <v>0</v>
      </c>
      <c r="AJ14" s="367">
        <f>1-AG14</f>
        <v>1</v>
      </c>
    </row>
    <row r="15" spans="2:36" ht="27.9" customHeight="1" x14ac:dyDescent="0.2">
      <c r="B15" s="1504"/>
      <c r="C15" s="1591" t="s">
        <v>185</v>
      </c>
      <c r="D15" s="1173">
        <f>表1!E17</f>
        <v>85</v>
      </c>
      <c r="E15" s="1178">
        <f>表1!G17</f>
        <v>64</v>
      </c>
      <c r="F15" s="466">
        <f>SUM(G15:M15)</f>
        <v>363</v>
      </c>
      <c r="G15" s="61">
        <f t="shared" ref="G15:M15" si="15">O15+W15</f>
        <v>8</v>
      </c>
      <c r="H15" s="61">
        <f t="shared" si="15"/>
        <v>16</v>
      </c>
      <c r="I15" s="61">
        <f t="shared" si="15"/>
        <v>34</v>
      </c>
      <c r="J15" s="61">
        <f t="shared" si="15"/>
        <v>8</v>
      </c>
      <c r="K15" s="61">
        <f t="shared" si="15"/>
        <v>286</v>
      </c>
      <c r="L15" s="61">
        <f t="shared" si="15"/>
        <v>5</v>
      </c>
      <c r="M15" s="61">
        <f t="shared" si="15"/>
        <v>6</v>
      </c>
      <c r="N15" s="466">
        <f>SUM(O15:U15)</f>
        <v>360</v>
      </c>
      <c r="O15" s="61">
        <f>'表15-5'!O15+'表15-6'!O15</f>
        <v>8</v>
      </c>
      <c r="P15" s="61">
        <f>'表15-5'!P15+'表15-6'!P15</f>
        <v>16</v>
      </c>
      <c r="Q15" s="61">
        <f>'表15-5'!Q15+'表15-6'!Q15</f>
        <v>33</v>
      </c>
      <c r="R15" s="61">
        <f>'表15-5'!R15+'表15-6'!R15</f>
        <v>8</v>
      </c>
      <c r="S15" s="61">
        <f>'表15-5'!S15+'表15-6'!S15</f>
        <v>286</v>
      </c>
      <c r="T15" s="61">
        <f>'表15-5'!T15+'表15-6'!T15</f>
        <v>5</v>
      </c>
      <c r="U15" s="61">
        <f>'表15-5'!U15+'表15-6'!U15</f>
        <v>4</v>
      </c>
      <c r="V15" s="723">
        <f>SUM(W15:AC15)</f>
        <v>3</v>
      </c>
      <c r="W15" s="61">
        <f>'表15-5'!W15+'表15-6'!W15</f>
        <v>0</v>
      </c>
      <c r="X15" s="61">
        <f>'表15-5'!X15+'表15-6'!X15</f>
        <v>0</v>
      </c>
      <c r="Y15" s="61">
        <f>'表15-5'!Y15+'表15-6'!Y15</f>
        <v>1</v>
      </c>
      <c r="Z15" s="61">
        <f>'表15-5'!Z15+'表15-6'!Z15</f>
        <v>0</v>
      </c>
      <c r="AA15" s="61">
        <f>'表15-5'!AA15+'表15-6'!AA15</f>
        <v>0</v>
      </c>
      <c r="AB15" s="61">
        <f>'表15-5'!AB15+'表15-6'!AB15</f>
        <v>0</v>
      </c>
      <c r="AC15" s="339">
        <f>'表15-5'!AC15+'表15-6'!AC15</f>
        <v>2</v>
      </c>
      <c r="AE15" s="1">
        <f t="shared" si="3"/>
        <v>363</v>
      </c>
      <c r="AF15" s="1">
        <f t="shared" si="4"/>
        <v>360</v>
      </c>
      <c r="AG15" s="1">
        <f t="shared" si="5"/>
        <v>3</v>
      </c>
      <c r="AH15" s="367">
        <f>AE15-F15</f>
        <v>0</v>
      </c>
      <c r="AI15" s="367">
        <f>AF15-N15</f>
        <v>0</v>
      </c>
      <c r="AJ15" s="367">
        <f>AG15-V15</f>
        <v>0</v>
      </c>
    </row>
    <row r="16" spans="2:36" ht="27.9" customHeight="1" x14ac:dyDescent="0.2">
      <c r="B16" s="1504"/>
      <c r="C16" s="1551"/>
      <c r="D16" s="1129"/>
      <c r="E16" s="1132"/>
      <c r="F16" s="722"/>
      <c r="G16" s="747">
        <f>IFERROR(G15/$F15,"-")</f>
        <v>2.2038567493112948E-2</v>
      </c>
      <c r="H16" s="747">
        <f t="shared" ref="H16:M16" si="16">IFERROR(H15/$F15,"-")</f>
        <v>4.4077134986225897E-2</v>
      </c>
      <c r="I16" s="747">
        <f t="shared" si="16"/>
        <v>9.366391184573003E-2</v>
      </c>
      <c r="J16" s="747">
        <f t="shared" si="16"/>
        <v>2.2038567493112948E-2</v>
      </c>
      <c r="K16" s="747">
        <f t="shared" si="16"/>
        <v>0.78787878787878785</v>
      </c>
      <c r="L16" s="747">
        <f t="shared" si="16"/>
        <v>1.3774104683195593E-2</v>
      </c>
      <c r="M16" s="719">
        <f t="shared" si="16"/>
        <v>1.6528925619834711E-2</v>
      </c>
      <c r="N16" s="722"/>
      <c r="O16" s="743">
        <f>IFERROR(O15/$N15,"-")</f>
        <v>2.2222222222222223E-2</v>
      </c>
      <c r="P16" s="743">
        <f t="shared" ref="P16:U16" si="17">IFERROR(P15/$N15,"-")</f>
        <v>4.4444444444444446E-2</v>
      </c>
      <c r="Q16" s="743">
        <f t="shared" si="17"/>
        <v>9.166666666666666E-2</v>
      </c>
      <c r="R16" s="743">
        <f t="shared" si="17"/>
        <v>2.2222222222222223E-2</v>
      </c>
      <c r="S16" s="743">
        <f t="shared" si="17"/>
        <v>0.7944444444444444</v>
      </c>
      <c r="T16" s="743">
        <f t="shared" si="17"/>
        <v>1.3888888888888888E-2</v>
      </c>
      <c r="U16" s="719">
        <f t="shared" si="17"/>
        <v>1.1111111111111112E-2</v>
      </c>
      <c r="V16" s="722"/>
      <c r="W16" s="747">
        <f>IFERROR(W15/$V15,"-")</f>
        <v>0</v>
      </c>
      <c r="X16" s="747">
        <f t="shared" ref="X16:AC16" si="18">IFERROR(X15/$V15,"-")</f>
        <v>0</v>
      </c>
      <c r="Y16" s="747">
        <f t="shared" si="18"/>
        <v>0.33333333333333331</v>
      </c>
      <c r="Z16" s="747">
        <f t="shared" si="18"/>
        <v>0</v>
      </c>
      <c r="AA16" s="747">
        <f t="shared" si="18"/>
        <v>0</v>
      </c>
      <c r="AB16" s="747">
        <f t="shared" si="18"/>
        <v>0</v>
      </c>
      <c r="AC16" s="746">
        <f t="shared" si="18"/>
        <v>0.66666666666666663</v>
      </c>
      <c r="AE16" s="45">
        <f t="shared" si="3"/>
        <v>1</v>
      </c>
      <c r="AF16" s="45">
        <f t="shared" si="4"/>
        <v>0.99999999999999989</v>
      </c>
      <c r="AG16" s="45">
        <f t="shared" si="5"/>
        <v>1</v>
      </c>
      <c r="AH16" s="367">
        <f t="shared" ref="AH16:AJ16" si="19">1-AE16</f>
        <v>0</v>
      </c>
      <c r="AI16" s="367">
        <f t="shared" si="19"/>
        <v>0</v>
      </c>
      <c r="AJ16" s="367">
        <f t="shared" si="19"/>
        <v>0</v>
      </c>
    </row>
    <row r="17" spans="2:36" ht="27.9" customHeight="1" x14ac:dyDescent="0.2">
      <c r="B17" s="1504"/>
      <c r="C17" s="1591" t="s">
        <v>277</v>
      </c>
      <c r="D17" s="1175">
        <f>表1!E20</f>
        <v>25</v>
      </c>
      <c r="E17" s="1178">
        <f>表1!G20</f>
        <v>16</v>
      </c>
      <c r="F17" s="723">
        <f>SUM(G17:M17)</f>
        <v>49</v>
      </c>
      <c r="G17" s="62">
        <f t="shared" ref="G17:M17" si="20">O17+W17</f>
        <v>1</v>
      </c>
      <c r="H17" s="62">
        <f t="shared" si="20"/>
        <v>13</v>
      </c>
      <c r="I17" s="62">
        <f t="shared" si="20"/>
        <v>9</v>
      </c>
      <c r="J17" s="62">
        <f t="shared" si="20"/>
        <v>5</v>
      </c>
      <c r="K17" s="62">
        <f t="shared" si="20"/>
        <v>21</v>
      </c>
      <c r="L17" s="62">
        <f t="shared" si="20"/>
        <v>0</v>
      </c>
      <c r="M17" s="62">
        <f t="shared" si="20"/>
        <v>0</v>
      </c>
      <c r="N17" s="723">
        <f>SUM(O17:U17)</f>
        <v>49</v>
      </c>
      <c r="O17" s="61">
        <f>'表15-5'!O17+'表15-6'!O17</f>
        <v>1</v>
      </c>
      <c r="P17" s="61">
        <f>'表15-5'!P17+'表15-6'!P17</f>
        <v>13</v>
      </c>
      <c r="Q17" s="61">
        <f>'表15-5'!Q17+'表15-6'!Q17</f>
        <v>9</v>
      </c>
      <c r="R17" s="61">
        <f>'表15-5'!R17+'表15-6'!R17</f>
        <v>5</v>
      </c>
      <c r="S17" s="61">
        <f>'表15-5'!S17+'表15-6'!S17</f>
        <v>21</v>
      </c>
      <c r="T17" s="61">
        <f>'表15-5'!T17+'表15-6'!T17</f>
        <v>0</v>
      </c>
      <c r="U17" s="61">
        <f>'表15-5'!U17+'表15-6'!U17</f>
        <v>0</v>
      </c>
      <c r="V17" s="723">
        <f>SUM(W17:AC17)</f>
        <v>0</v>
      </c>
      <c r="W17" s="61">
        <f>'表15-5'!W17+'表15-6'!W17</f>
        <v>0</v>
      </c>
      <c r="X17" s="61">
        <f>'表15-5'!X17+'表15-6'!X17</f>
        <v>0</v>
      </c>
      <c r="Y17" s="61">
        <f>'表15-5'!Y17+'表15-6'!Y17</f>
        <v>0</v>
      </c>
      <c r="Z17" s="61">
        <f>'表15-5'!Z17+'表15-6'!Z17</f>
        <v>0</v>
      </c>
      <c r="AA17" s="61">
        <f>'表15-5'!AA17+'表15-6'!AA17</f>
        <v>0</v>
      </c>
      <c r="AB17" s="61">
        <f>'表15-5'!AB17+'表15-6'!AB17</f>
        <v>0</v>
      </c>
      <c r="AC17" s="339">
        <f>'表15-5'!AC17+'表15-6'!AC17</f>
        <v>0</v>
      </c>
      <c r="AE17" s="1">
        <f t="shared" si="3"/>
        <v>49</v>
      </c>
      <c r="AF17" s="1">
        <f t="shared" si="4"/>
        <v>49</v>
      </c>
      <c r="AG17" s="1">
        <f t="shared" si="5"/>
        <v>0</v>
      </c>
      <c r="AH17" s="367">
        <f>AE17-F17</f>
        <v>0</v>
      </c>
      <c r="AI17" s="367">
        <f>AF17-N17</f>
        <v>0</v>
      </c>
      <c r="AJ17" s="367">
        <f>AG17-V17</f>
        <v>0</v>
      </c>
    </row>
    <row r="18" spans="2:36" ht="27.9" customHeight="1" x14ac:dyDescent="0.2">
      <c r="B18" s="1504"/>
      <c r="C18" s="1551"/>
      <c r="D18" s="1128"/>
      <c r="E18" s="1132"/>
      <c r="F18" s="342"/>
      <c r="G18" s="743">
        <f>IFERROR(G17/$F17,"-")</f>
        <v>2.0408163265306121E-2</v>
      </c>
      <c r="H18" s="743">
        <f t="shared" ref="H18:M18" si="21">IFERROR(H17/$F17,"-")</f>
        <v>0.26530612244897961</v>
      </c>
      <c r="I18" s="743">
        <f t="shared" si="21"/>
        <v>0.18367346938775511</v>
      </c>
      <c r="J18" s="743">
        <f t="shared" si="21"/>
        <v>0.10204081632653061</v>
      </c>
      <c r="K18" s="743">
        <f t="shared" si="21"/>
        <v>0.42857142857142855</v>
      </c>
      <c r="L18" s="743">
        <f t="shared" si="21"/>
        <v>0</v>
      </c>
      <c r="M18" s="719">
        <f t="shared" si="21"/>
        <v>0</v>
      </c>
      <c r="N18" s="342"/>
      <c r="O18" s="743">
        <f>IFERROR(O17/$N17,"-")</f>
        <v>2.0408163265306121E-2</v>
      </c>
      <c r="P18" s="743">
        <f t="shared" ref="P18:U18" si="22">IFERROR(P17/$N17,"-")</f>
        <v>0.26530612244897961</v>
      </c>
      <c r="Q18" s="743">
        <f t="shared" si="22"/>
        <v>0.18367346938775511</v>
      </c>
      <c r="R18" s="743">
        <f t="shared" si="22"/>
        <v>0.10204081632653061</v>
      </c>
      <c r="S18" s="743">
        <f t="shared" si="22"/>
        <v>0.42857142857142855</v>
      </c>
      <c r="T18" s="743">
        <f t="shared" si="22"/>
        <v>0</v>
      </c>
      <c r="U18" s="719">
        <f t="shared" si="22"/>
        <v>0</v>
      </c>
      <c r="V18" s="725"/>
      <c r="W18" s="719" t="str">
        <f>IFERROR(W17/$V17,"-")</f>
        <v>-</v>
      </c>
      <c r="X18" s="719" t="str">
        <f t="shared" ref="X18:AC18" si="23">IFERROR(X17/$V17,"-")</f>
        <v>-</v>
      </c>
      <c r="Y18" s="719" t="str">
        <f t="shared" si="23"/>
        <v>-</v>
      </c>
      <c r="Z18" s="719" t="str">
        <f t="shared" si="23"/>
        <v>-</v>
      </c>
      <c r="AA18" s="719" t="str">
        <f t="shared" si="23"/>
        <v>-</v>
      </c>
      <c r="AB18" s="719" t="str">
        <f t="shared" si="23"/>
        <v>-</v>
      </c>
      <c r="AC18" s="746" t="str">
        <f t="shared" si="23"/>
        <v>-</v>
      </c>
      <c r="AE18" s="45">
        <f t="shared" si="3"/>
        <v>1</v>
      </c>
      <c r="AF18" s="45">
        <f t="shared" si="4"/>
        <v>1</v>
      </c>
      <c r="AG18" s="45">
        <f t="shared" si="5"/>
        <v>0</v>
      </c>
      <c r="AH18" s="367">
        <f t="shared" ref="AH18:AI18" si="24">1-AE18</f>
        <v>0</v>
      </c>
      <c r="AI18" s="367">
        <f t="shared" si="24"/>
        <v>0</v>
      </c>
      <c r="AJ18" s="367">
        <f>1-AG18</f>
        <v>1</v>
      </c>
    </row>
    <row r="19" spans="2:36" ht="27.9" customHeight="1" x14ac:dyDescent="0.2">
      <c r="B19" s="1504"/>
      <c r="C19" s="1591" t="s">
        <v>340</v>
      </c>
      <c r="D19" s="1173">
        <f>表1!E23</f>
        <v>75</v>
      </c>
      <c r="E19" s="1178">
        <f>表1!G23</f>
        <v>54</v>
      </c>
      <c r="F19" s="466">
        <f>SUM(G19:M19)</f>
        <v>17</v>
      </c>
      <c r="G19" s="61">
        <f t="shared" ref="G19:M19" si="25">O19+W19</f>
        <v>0</v>
      </c>
      <c r="H19" s="61">
        <f t="shared" si="25"/>
        <v>2</v>
      </c>
      <c r="I19" s="61">
        <f t="shared" si="25"/>
        <v>0</v>
      </c>
      <c r="J19" s="61">
        <f t="shared" si="25"/>
        <v>0</v>
      </c>
      <c r="K19" s="61">
        <f t="shared" si="25"/>
        <v>8</v>
      </c>
      <c r="L19" s="61">
        <f t="shared" si="25"/>
        <v>1</v>
      </c>
      <c r="M19" s="61">
        <f t="shared" si="25"/>
        <v>6</v>
      </c>
      <c r="N19" s="466">
        <f>SUM(O19:U19)</f>
        <v>16</v>
      </c>
      <c r="O19" s="61">
        <f>'表15-5'!O19+'表15-6'!O19</f>
        <v>0</v>
      </c>
      <c r="P19" s="61">
        <f>'表15-5'!P19+'表15-6'!P19</f>
        <v>2</v>
      </c>
      <c r="Q19" s="61">
        <f>'表15-5'!Q19+'表15-6'!Q19</f>
        <v>0</v>
      </c>
      <c r="R19" s="61">
        <f>'表15-5'!R19+'表15-6'!R19</f>
        <v>0</v>
      </c>
      <c r="S19" s="61">
        <f>'表15-5'!S19+'表15-6'!S19</f>
        <v>7</v>
      </c>
      <c r="T19" s="61">
        <f>'表15-5'!T19+'表15-6'!T19</f>
        <v>1</v>
      </c>
      <c r="U19" s="61">
        <f>'表15-5'!U19+'表15-6'!U19</f>
        <v>6</v>
      </c>
      <c r="V19" s="723">
        <f>SUM(W19:AC19)</f>
        <v>1</v>
      </c>
      <c r="W19" s="62">
        <f>'表15-5'!W19+'表15-6'!W19</f>
        <v>0</v>
      </c>
      <c r="X19" s="62">
        <f>'表15-5'!X19+'表15-6'!X19</f>
        <v>0</v>
      </c>
      <c r="Y19" s="62">
        <f>'表15-5'!Y19+'表15-6'!Y19</f>
        <v>0</v>
      </c>
      <c r="Z19" s="62">
        <f>'表15-5'!Z19+'表15-6'!Z19</f>
        <v>0</v>
      </c>
      <c r="AA19" s="62">
        <f>'表15-5'!AA19+'表15-6'!AA19</f>
        <v>1</v>
      </c>
      <c r="AB19" s="62">
        <f>'表15-5'!AB19+'表15-6'!AB19</f>
        <v>0</v>
      </c>
      <c r="AC19" s="341">
        <f>'表15-5'!AC19+'表15-6'!AC19</f>
        <v>0</v>
      </c>
      <c r="AE19" s="1">
        <f t="shared" si="3"/>
        <v>17</v>
      </c>
      <c r="AF19" s="1">
        <f t="shared" si="4"/>
        <v>16</v>
      </c>
      <c r="AG19" s="1">
        <f t="shared" si="5"/>
        <v>1</v>
      </c>
      <c r="AH19" s="367">
        <f>AE19-F19</f>
        <v>0</v>
      </c>
      <c r="AI19" s="367">
        <f>AF19-N19</f>
        <v>0</v>
      </c>
      <c r="AJ19" s="367">
        <f>AG19-V19</f>
        <v>0</v>
      </c>
    </row>
    <row r="20" spans="2:36" ht="27.9" customHeight="1" x14ac:dyDescent="0.2">
      <c r="B20" s="1504"/>
      <c r="C20" s="1551"/>
      <c r="D20" s="1129"/>
      <c r="E20" s="1132"/>
      <c r="F20" s="722"/>
      <c r="G20" s="747">
        <f>IFERROR(G19/$F19,"-")</f>
        <v>0</v>
      </c>
      <c r="H20" s="747">
        <f t="shared" ref="H20:M20" si="26">IFERROR(H19/$F19,"-")</f>
        <v>0.11764705882352941</v>
      </c>
      <c r="I20" s="747">
        <f t="shared" si="26"/>
        <v>0</v>
      </c>
      <c r="J20" s="747">
        <f t="shared" si="26"/>
        <v>0</v>
      </c>
      <c r="K20" s="747">
        <f t="shared" si="26"/>
        <v>0.47058823529411764</v>
      </c>
      <c r="L20" s="747">
        <f t="shared" si="26"/>
        <v>5.8823529411764705E-2</v>
      </c>
      <c r="M20" s="719">
        <f t="shared" si="26"/>
        <v>0.35294117647058826</v>
      </c>
      <c r="N20" s="722"/>
      <c r="O20" s="743">
        <f>IFERROR(O19/$N19,"-")</f>
        <v>0</v>
      </c>
      <c r="P20" s="743">
        <f t="shared" ref="P20:U20" si="27">IFERROR(P19/$N19,"-")</f>
        <v>0.125</v>
      </c>
      <c r="Q20" s="743">
        <f t="shared" si="27"/>
        <v>0</v>
      </c>
      <c r="R20" s="743">
        <f t="shared" si="27"/>
        <v>0</v>
      </c>
      <c r="S20" s="743">
        <f t="shared" si="27"/>
        <v>0.4375</v>
      </c>
      <c r="T20" s="743">
        <f t="shared" si="27"/>
        <v>6.25E-2</v>
      </c>
      <c r="U20" s="719">
        <f t="shared" si="27"/>
        <v>0.375</v>
      </c>
      <c r="V20" s="725"/>
      <c r="W20" s="733">
        <f>IFERROR(W19/$V19,"-")</f>
        <v>0</v>
      </c>
      <c r="X20" s="733">
        <f t="shared" ref="X20:AC20" si="28">IFERROR(X19/$V19,"-")</f>
        <v>0</v>
      </c>
      <c r="Y20" s="733">
        <f t="shared" si="28"/>
        <v>0</v>
      </c>
      <c r="Z20" s="733">
        <f t="shared" si="28"/>
        <v>0</v>
      </c>
      <c r="AA20" s="733">
        <f t="shared" si="28"/>
        <v>1</v>
      </c>
      <c r="AB20" s="733">
        <f t="shared" si="28"/>
        <v>0</v>
      </c>
      <c r="AC20" s="746">
        <f t="shared" si="28"/>
        <v>0</v>
      </c>
      <c r="AE20" s="45">
        <f t="shared" si="3"/>
        <v>1</v>
      </c>
      <c r="AF20" s="45">
        <f t="shared" si="4"/>
        <v>1</v>
      </c>
      <c r="AG20" s="45">
        <f t="shared" si="5"/>
        <v>1</v>
      </c>
      <c r="AH20" s="367">
        <f t="shared" ref="AH20:AJ20" si="29">1-AE20</f>
        <v>0</v>
      </c>
      <c r="AI20" s="367">
        <f t="shared" si="29"/>
        <v>0</v>
      </c>
      <c r="AJ20" s="367">
        <f t="shared" si="29"/>
        <v>0</v>
      </c>
    </row>
    <row r="21" spans="2:36" ht="27.9" customHeight="1" x14ac:dyDescent="0.2">
      <c r="B21" s="1504"/>
      <c r="C21" s="1591" t="s">
        <v>341</v>
      </c>
      <c r="D21" s="1175">
        <f>表1!E26</f>
        <v>8</v>
      </c>
      <c r="E21" s="1179">
        <f>表1!G26</f>
        <v>4</v>
      </c>
      <c r="F21" s="723">
        <f>SUM(G21:M21)</f>
        <v>185</v>
      </c>
      <c r="G21" s="62">
        <f t="shared" ref="G21:M21" si="30">O21+W21</f>
        <v>33</v>
      </c>
      <c r="H21" s="62">
        <f t="shared" si="30"/>
        <v>22</v>
      </c>
      <c r="I21" s="62">
        <f t="shared" si="30"/>
        <v>14</v>
      </c>
      <c r="J21" s="62">
        <f t="shared" si="30"/>
        <v>20</v>
      </c>
      <c r="K21" s="62">
        <f t="shared" si="30"/>
        <v>76</v>
      </c>
      <c r="L21" s="62">
        <f t="shared" si="30"/>
        <v>20</v>
      </c>
      <c r="M21" s="62">
        <f t="shared" si="30"/>
        <v>0</v>
      </c>
      <c r="N21" s="723">
        <f>SUM(O21:U21)</f>
        <v>145</v>
      </c>
      <c r="O21" s="61">
        <f>'表15-5'!O21+'表15-6'!O21</f>
        <v>29</v>
      </c>
      <c r="P21" s="61">
        <f>'表15-5'!P21+'表15-6'!P21</f>
        <v>19</v>
      </c>
      <c r="Q21" s="61">
        <f>'表15-5'!Q21+'表15-6'!Q21</f>
        <v>9</v>
      </c>
      <c r="R21" s="61">
        <f>'表15-5'!R21+'表15-6'!R21</f>
        <v>18</v>
      </c>
      <c r="S21" s="61">
        <f>'表15-5'!S21+'表15-6'!S21</f>
        <v>55</v>
      </c>
      <c r="T21" s="61">
        <f>'表15-5'!T21+'表15-6'!T21</f>
        <v>15</v>
      </c>
      <c r="U21" s="61">
        <f>'表15-5'!U21+'表15-6'!U21</f>
        <v>0</v>
      </c>
      <c r="V21" s="723">
        <f>SUM(W21:AC21)</f>
        <v>40</v>
      </c>
      <c r="W21" s="62">
        <f>'表15-5'!W21+'表15-6'!W21</f>
        <v>4</v>
      </c>
      <c r="X21" s="62">
        <f>'表15-5'!X21+'表15-6'!X21</f>
        <v>3</v>
      </c>
      <c r="Y21" s="62">
        <f>'表15-5'!Y21+'表15-6'!Y21</f>
        <v>5</v>
      </c>
      <c r="Z21" s="62">
        <f>'表15-5'!Z21+'表15-6'!Z21</f>
        <v>2</v>
      </c>
      <c r="AA21" s="62">
        <f>'表15-5'!AA21+'表15-6'!AA21</f>
        <v>21</v>
      </c>
      <c r="AB21" s="62">
        <f>'表15-5'!AB21+'表15-6'!AB21</f>
        <v>5</v>
      </c>
      <c r="AC21" s="341">
        <f>'表15-5'!AC21+'表15-6'!AC21</f>
        <v>0</v>
      </c>
      <c r="AE21" s="1">
        <f t="shared" si="3"/>
        <v>185</v>
      </c>
      <c r="AF21" s="1">
        <f t="shared" si="4"/>
        <v>145</v>
      </c>
      <c r="AG21" s="1">
        <f t="shared" si="5"/>
        <v>40</v>
      </c>
      <c r="AH21" s="367">
        <f>AE21-F21</f>
        <v>0</v>
      </c>
      <c r="AI21" s="367">
        <f>AF21-N21</f>
        <v>0</v>
      </c>
      <c r="AJ21" s="367">
        <f>AG21-V21</f>
        <v>0</v>
      </c>
    </row>
    <row r="22" spans="2:36" ht="27.9" customHeight="1" x14ac:dyDescent="0.2">
      <c r="B22" s="1504"/>
      <c r="C22" s="1551"/>
      <c r="D22" s="1128"/>
      <c r="E22" s="1131"/>
      <c r="F22" s="342"/>
      <c r="G22" s="743">
        <f>IFERROR(G21/$F21,"-")</f>
        <v>0.17837837837837839</v>
      </c>
      <c r="H22" s="743">
        <f t="shared" ref="H22:M22" si="31">IFERROR(H21/$F21,"-")</f>
        <v>0.11891891891891893</v>
      </c>
      <c r="I22" s="743">
        <f t="shared" si="31"/>
        <v>7.567567567567568E-2</v>
      </c>
      <c r="J22" s="743">
        <f t="shared" si="31"/>
        <v>0.10810810810810811</v>
      </c>
      <c r="K22" s="743">
        <f t="shared" si="31"/>
        <v>0.41081081081081083</v>
      </c>
      <c r="L22" s="743">
        <f t="shared" si="31"/>
        <v>0.10810810810810811</v>
      </c>
      <c r="M22" s="719">
        <f t="shared" si="31"/>
        <v>0</v>
      </c>
      <c r="N22" s="342"/>
      <c r="O22" s="743">
        <f>IFERROR(O21/$N21,"-")</f>
        <v>0.2</v>
      </c>
      <c r="P22" s="743">
        <f t="shared" ref="P22:U22" si="32">IFERROR(P21/$N21,"-")</f>
        <v>0.1310344827586207</v>
      </c>
      <c r="Q22" s="743">
        <f t="shared" si="32"/>
        <v>6.2068965517241378E-2</v>
      </c>
      <c r="R22" s="743">
        <f t="shared" si="32"/>
        <v>0.12413793103448276</v>
      </c>
      <c r="S22" s="743">
        <f t="shared" si="32"/>
        <v>0.37931034482758619</v>
      </c>
      <c r="T22" s="743">
        <f t="shared" si="32"/>
        <v>0.10344827586206896</v>
      </c>
      <c r="U22" s="719">
        <f t="shared" si="32"/>
        <v>0</v>
      </c>
      <c r="V22" s="725"/>
      <c r="W22" s="1139">
        <f>IFERROR(W21/$V21,"-")</f>
        <v>0.1</v>
      </c>
      <c r="X22" s="1139">
        <f t="shared" ref="X22:AC22" si="33">IFERROR(X21/$V21,"-")</f>
        <v>7.4999999999999997E-2</v>
      </c>
      <c r="Y22" s="1139">
        <f t="shared" si="33"/>
        <v>0.125</v>
      </c>
      <c r="Z22" s="1139">
        <f t="shared" si="33"/>
        <v>0.05</v>
      </c>
      <c r="AA22" s="1139">
        <f t="shared" si="33"/>
        <v>0.52500000000000002</v>
      </c>
      <c r="AB22" s="1139">
        <f t="shared" si="33"/>
        <v>0.125</v>
      </c>
      <c r="AC22" s="1237">
        <f t="shared" si="33"/>
        <v>0</v>
      </c>
      <c r="AE22" s="45">
        <f t="shared" si="3"/>
        <v>1</v>
      </c>
      <c r="AF22" s="45">
        <f t="shared" si="4"/>
        <v>1</v>
      </c>
      <c r="AG22" s="45">
        <f t="shared" si="5"/>
        <v>1</v>
      </c>
      <c r="AH22" s="367">
        <f t="shared" ref="AH22:AJ22" si="34">1-AE22</f>
        <v>0</v>
      </c>
      <c r="AI22" s="367">
        <f t="shared" si="34"/>
        <v>0</v>
      </c>
      <c r="AJ22" s="367">
        <f t="shared" si="34"/>
        <v>0</v>
      </c>
    </row>
    <row r="23" spans="2:36" ht="27.9" customHeight="1" x14ac:dyDescent="0.2">
      <c r="B23" s="1504"/>
      <c r="C23" s="1591" t="s">
        <v>189</v>
      </c>
      <c r="D23" s="1175">
        <f>表1!E29</f>
        <v>162</v>
      </c>
      <c r="E23" s="1178">
        <f>表1!G29</f>
        <v>145</v>
      </c>
      <c r="F23" s="466">
        <f>SUM(G23:M23)</f>
        <v>141</v>
      </c>
      <c r="G23" s="61">
        <f t="shared" ref="G23:M23" si="35">O23+W23</f>
        <v>18</v>
      </c>
      <c r="H23" s="61">
        <f t="shared" si="35"/>
        <v>18</v>
      </c>
      <c r="I23" s="61">
        <f t="shared" si="35"/>
        <v>15</v>
      </c>
      <c r="J23" s="61">
        <f t="shared" si="35"/>
        <v>17</v>
      </c>
      <c r="K23" s="61">
        <f t="shared" si="35"/>
        <v>40</v>
      </c>
      <c r="L23" s="61">
        <f t="shared" si="35"/>
        <v>13</v>
      </c>
      <c r="M23" s="61">
        <f t="shared" si="35"/>
        <v>20</v>
      </c>
      <c r="N23" s="466">
        <f>SUM(O23:U23)</f>
        <v>126</v>
      </c>
      <c r="O23" s="61">
        <f>'表15-5'!O23+'表15-6'!O23</f>
        <v>18</v>
      </c>
      <c r="P23" s="61">
        <f>'表15-5'!P23+'表15-6'!P23</f>
        <v>17</v>
      </c>
      <c r="Q23" s="61">
        <f>'表15-5'!Q23+'表15-6'!Q23</f>
        <v>13</v>
      </c>
      <c r="R23" s="61">
        <f>'表15-5'!R23+'表15-6'!R23</f>
        <v>16</v>
      </c>
      <c r="S23" s="61">
        <f>'表15-5'!S23+'表15-6'!S23</f>
        <v>38</v>
      </c>
      <c r="T23" s="61">
        <f>'表15-5'!T23+'表15-6'!T23</f>
        <v>13</v>
      </c>
      <c r="U23" s="61">
        <f>'表15-5'!U23+'表15-6'!U23</f>
        <v>11</v>
      </c>
      <c r="V23" s="723">
        <f>SUM(W23:AC23)</f>
        <v>15</v>
      </c>
      <c r="W23" s="62">
        <f>'表15-5'!W23+'表15-6'!W23</f>
        <v>0</v>
      </c>
      <c r="X23" s="62">
        <f>'表15-5'!X23+'表15-6'!X23</f>
        <v>1</v>
      </c>
      <c r="Y23" s="62">
        <f>'表15-5'!Y23+'表15-6'!Y23</f>
        <v>2</v>
      </c>
      <c r="Z23" s="62">
        <f>'表15-5'!Z23+'表15-6'!Z23</f>
        <v>1</v>
      </c>
      <c r="AA23" s="62">
        <f>'表15-5'!AA23+'表15-6'!AA23</f>
        <v>2</v>
      </c>
      <c r="AB23" s="62">
        <f>'表15-5'!AB23+'表15-6'!AB23</f>
        <v>0</v>
      </c>
      <c r="AC23" s="341">
        <f>'表15-5'!AC23+'表15-6'!AC23</f>
        <v>9</v>
      </c>
      <c r="AE23" s="1">
        <f t="shared" si="3"/>
        <v>141</v>
      </c>
      <c r="AF23" s="1">
        <f t="shared" si="4"/>
        <v>126</v>
      </c>
      <c r="AG23" s="1">
        <f t="shared" si="5"/>
        <v>15</v>
      </c>
      <c r="AH23" s="367">
        <f>AE23-F23</f>
        <v>0</v>
      </c>
      <c r="AI23" s="367">
        <f>AF23-N23</f>
        <v>0</v>
      </c>
      <c r="AJ23" s="367">
        <f>AG23-V23</f>
        <v>0</v>
      </c>
    </row>
    <row r="24" spans="2:36" ht="27.9" customHeight="1" thickBot="1" x14ac:dyDescent="0.25">
      <c r="B24" s="1505"/>
      <c r="C24" s="1655"/>
      <c r="D24" s="1128"/>
      <c r="E24" s="1133"/>
      <c r="F24" s="713"/>
      <c r="G24" s="714">
        <f>IFERROR(G23/$F23,"-")</f>
        <v>0.1276595744680851</v>
      </c>
      <c r="H24" s="714">
        <f t="shared" ref="H24:M24" si="36">IFERROR(H23/$F23,"-")</f>
        <v>0.1276595744680851</v>
      </c>
      <c r="I24" s="714">
        <f t="shared" si="36"/>
        <v>0.10638297872340426</v>
      </c>
      <c r="J24" s="714">
        <f t="shared" si="36"/>
        <v>0.12056737588652482</v>
      </c>
      <c r="K24" s="714">
        <f t="shared" si="36"/>
        <v>0.28368794326241137</v>
      </c>
      <c r="L24" s="714">
        <f t="shared" si="36"/>
        <v>9.2198581560283682E-2</v>
      </c>
      <c r="M24" s="714">
        <f t="shared" si="36"/>
        <v>0.14184397163120568</v>
      </c>
      <c r="N24" s="713"/>
      <c r="O24" s="714">
        <f>IFERROR(O23/$N23,"-")</f>
        <v>0.14285714285714285</v>
      </c>
      <c r="P24" s="714">
        <f t="shared" ref="P24:U24" si="37">IFERROR(P23/$N23,"-")</f>
        <v>0.13492063492063491</v>
      </c>
      <c r="Q24" s="714">
        <f t="shared" si="37"/>
        <v>0.10317460317460317</v>
      </c>
      <c r="R24" s="714">
        <f t="shared" si="37"/>
        <v>0.12698412698412698</v>
      </c>
      <c r="S24" s="714">
        <f t="shared" si="37"/>
        <v>0.30158730158730157</v>
      </c>
      <c r="T24" s="714">
        <f t="shared" si="37"/>
        <v>0.10317460317460317</v>
      </c>
      <c r="U24" s="714">
        <f t="shared" si="37"/>
        <v>8.7301587301587297E-2</v>
      </c>
      <c r="V24" s="713"/>
      <c r="W24" s="714">
        <f>IFERROR(W23/$V23,"-")</f>
        <v>0</v>
      </c>
      <c r="X24" s="714">
        <f t="shared" ref="X24:AC24" si="38">IFERROR(X23/$V23,"-")</f>
        <v>6.6666666666666666E-2</v>
      </c>
      <c r="Y24" s="714">
        <f t="shared" si="38"/>
        <v>0.13333333333333333</v>
      </c>
      <c r="Z24" s="714">
        <f t="shared" si="38"/>
        <v>6.6666666666666666E-2</v>
      </c>
      <c r="AA24" s="714">
        <f t="shared" si="38"/>
        <v>0.13333333333333333</v>
      </c>
      <c r="AB24" s="714">
        <f t="shared" si="38"/>
        <v>0</v>
      </c>
      <c r="AC24" s="716">
        <f t="shared" si="38"/>
        <v>0.6</v>
      </c>
      <c r="AE24" s="45">
        <f t="shared" si="3"/>
        <v>1</v>
      </c>
      <c r="AF24" s="45">
        <f t="shared" si="4"/>
        <v>1</v>
      </c>
      <c r="AG24" s="45">
        <f t="shared" si="5"/>
        <v>1</v>
      </c>
      <c r="AH24" s="367">
        <f t="shared" ref="AH24:AJ24" si="39">1-AE24</f>
        <v>0</v>
      </c>
      <c r="AI24" s="367">
        <f t="shared" si="39"/>
        <v>0</v>
      </c>
      <c r="AJ24" s="367">
        <f t="shared" si="39"/>
        <v>0</v>
      </c>
    </row>
    <row r="25" spans="2:36" ht="27.9" customHeight="1" thickTop="1" x14ac:dyDescent="0.2">
      <c r="B25" s="1503" t="s">
        <v>312</v>
      </c>
      <c r="C25" s="1551" t="s">
        <v>282</v>
      </c>
      <c r="D25" s="1172">
        <f>表1!E32</f>
        <v>92</v>
      </c>
      <c r="E25" s="1180">
        <f>表1!G32</f>
        <v>53</v>
      </c>
      <c r="F25" s="723">
        <f>SUM(G25:M25)</f>
        <v>6</v>
      </c>
      <c r="G25" s="62">
        <f t="shared" ref="G25:M25" si="40">O25+W25</f>
        <v>3</v>
      </c>
      <c r="H25" s="62">
        <f t="shared" si="40"/>
        <v>0</v>
      </c>
      <c r="I25" s="62">
        <f t="shared" si="40"/>
        <v>1</v>
      </c>
      <c r="J25" s="62">
        <f t="shared" si="40"/>
        <v>0</v>
      </c>
      <c r="K25" s="62">
        <f t="shared" si="40"/>
        <v>2</v>
      </c>
      <c r="L25" s="62">
        <f t="shared" si="40"/>
        <v>0</v>
      </c>
      <c r="M25" s="62">
        <f t="shared" si="40"/>
        <v>0</v>
      </c>
      <c r="N25" s="723">
        <f>SUM(O25:U25)</f>
        <v>5</v>
      </c>
      <c r="O25" s="62">
        <f>'表15-5'!O25+'表15-6'!O25</f>
        <v>3</v>
      </c>
      <c r="P25" s="62">
        <f>'表15-5'!P25+'表15-6'!P25</f>
        <v>0</v>
      </c>
      <c r="Q25" s="62">
        <f>'表15-5'!Q25+'表15-6'!Q25</f>
        <v>0</v>
      </c>
      <c r="R25" s="62">
        <f>'表15-5'!R25+'表15-6'!R25</f>
        <v>0</v>
      </c>
      <c r="S25" s="62">
        <f>'表15-5'!S25+'表15-6'!S25</f>
        <v>2</v>
      </c>
      <c r="T25" s="62">
        <f>'表15-5'!T25+'表15-6'!T25</f>
        <v>0</v>
      </c>
      <c r="U25" s="62">
        <f>'表15-5'!U25+'表15-6'!U25</f>
        <v>0</v>
      </c>
      <c r="V25" s="723">
        <f>SUM(W25:AC25)</f>
        <v>1</v>
      </c>
      <c r="W25" s="62">
        <f>'表15-5'!W25+'表15-6'!W25</f>
        <v>0</v>
      </c>
      <c r="X25" s="62">
        <f>'表15-5'!X25+'表15-6'!X25</f>
        <v>0</v>
      </c>
      <c r="Y25" s="62">
        <f>'表15-5'!Y25+'表15-6'!Y25</f>
        <v>1</v>
      </c>
      <c r="Z25" s="62">
        <f>'表15-5'!Z25+'表15-6'!Z25</f>
        <v>0</v>
      </c>
      <c r="AA25" s="62">
        <f>'表15-5'!AA25+'表15-6'!AA25</f>
        <v>0</v>
      </c>
      <c r="AB25" s="62">
        <f>'表15-5'!AB25+'表15-6'!AB25</f>
        <v>0</v>
      </c>
      <c r="AC25" s="341">
        <f>'表15-5'!AC25+'表15-6'!AC25</f>
        <v>0</v>
      </c>
      <c r="AE25" s="1">
        <f t="shared" si="3"/>
        <v>6</v>
      </c>
      <c r="AF25" s="1">
        <f t="shared" si="4"/>
        <v>5</v>
      </c>
      <c r="AG25" s="1">
        <f t="shared" si="5"/>
        <v>1</v>
      </c>
      <c r="AH25" s="367">
        <f>AE25-F25</f>
        <v>0</v>
      </c>
      <c r="AI25" s="367">
        <f>AF25-N25</f>
        <v>0</v>
      </c>
      <c r="AJ25" s="367">
        <f>AG25-V25</f>
        <v>0</v>
      </c>
    </row>
    <row r="26" spans="2:36" ht="27.9" customHeight="1" x14ac:dyDescent="0.2">
      <c r="B26" s="1504"/>
      <c r="C26" s="1551"/>
      <c r="D26" s="1128"/>
      <c r="E26" s="1131"/>
      <c r="F26" s="342"/>
      <c r="G26" s="743">
        <f>IFERROR(G25/$F25,"-")</f>
        <v>0.5</v>
      </c>
      <c r="H26" s="743">
        <f t="shared" ref="H26:M26" si="41">IFERROR(H25/$F25,"-")</f>
        <v>0</v>
      </c>
      <c r="I26" s="743">
        <f t="shared" si="41"/>
        <v>0.16666666666666666</v>
      </c>
      <c r="J26" s="743">
        <f t="shared" si="41"/>
        <v>0</v>
      </c>
      <c r="K26" s="743">
        <f t="shared" si="41"/>
        <v>0.33333333333333331</v>
      </c>
      <c r="L26" s="743">
        <f t="shared" si="41"/>
        <v>0</v>
      </c>
      <c r="M26" s="743">
        <f t="shared" si="41"/>
        <v>0</v>
      </c>
      <c r="N26" s="342"/>
      <c r="O26" s="719">
        <f>IFERROR(O25/$N25,"-")</f>
        <v>0.6</v>
      </c>
      <c r="P26" s="719">
        <f t="shared" ref="P26:U26" si="42">IFERROR(P25/$N25,"-")</f>
        <v>0</v>
      </c>
      <c r="Q26" s="719">
        <f t="shared" si="42"/>
        <v>0</v>
      </c>
      <c r="R26" s="719">
        <f t="shared" si="42"/>
        <v>0</v>
      </c>
      <c r="S26" s="719">
        <f t="shared" si="42"/>
        <v>0.4</v>
      </c>
      <c r="T26" s="719">
        <f t="shared" si="42"/>
        <v>0</v>
      </c>
      <c r="U26" s="719">
        <f t="shared" si="42"/>
        <v>0</v>
      </c>
      <c r="V26" s="342"/>
      <c r="W26" s="719">
        <f>IFERROR(W25/$V25,"-")</f>
        <v>0</v>
      </c>
      <c r="X26" s="719">
        <f t="shared" ref="X26:AC26" si="43">IFERROR(X25/$V25,"-")</f>
        <v>0</v>
      </c>
      <c r="Y26" s="719">
        <f t="shared" si="43"/>
        <v>1</v>
      </c>
      <c r="Z26" s="719">
        <f t="shared" si="43"/>
        <v>0</v>
      </c>
      <c r="AA26" s="719">
        <f t="shared" si="43"/>
        <v>0</v>
      </c>
      <c r="AB26" s="719">
        <f t="shared" si="43"/>
        <v>0</v>
      </c>
      <c r="AC26" s="746">
        <f t="shared" si="43"/>
        <v>0</v>
      </c>
      <c r="AE26" s="45">
        <f t="shared" si="3"/>
        <v>1</v>
      </c>
      <c r="AF26" s="45">
        <f t="shared" si="4"/>
        <v>1</v>
      </c>
      <c r="AG26" s="45">
        <f t="shared" si="5"/>
        <v>1</v>
      </c>
      <c r="AH26" s="367">
        <f t="shared" ref="AH26:AI26" si="44">1-AE26</f>
        <v>0</v>
      </c>
      <c r="AI26" s="367">
        <f t="shared" si="44"/>
        <v>0</v>
      </c>
      <c r="AJ26" s="367">
        <f>1-AG26</f>
        <v>0</v>
      </c>
    </row>
    <row r="27" spans="2:36" ht="27.9" customHeight="1" x14ac:dyDescent="0.2">
      <c r="B27" s="1504"/>
      <c r="C27" s="1591" t="s">
        <v>283</v>
      </c>
      <c r="D27" s="1175">
        <f>表1!E35</f>
        <v>163</v>
      </c>
      <c r="E27" s="1178">
        <f>表1!G35</f>
        <v>119</v>
      </c>
      <c r="F27" s="466">
        <f>SUM(G27:M27)</f>
        <v>22</v>
      </c>
      <c r="G27" s="61">
        <f t="shared" ref="G27:M27" si="45">O27+W27</f>
        <v>1</v>
      </c>
      <c r="H27" s="61">
        <f t="shared" si="45"/>
        <v>1</v>
      </c>
      <c r="I27" s="61">
        <f t="shared" si="45"/>
        <v>2</v>
      </c>
      <c r="J27" s="61">
        <f t="shared" si="45"/>
        <v>2</v>
      </c>
      <c r="K27" s="61">
        <f t="shared" si="45"/>
        <v>2</v>
      </c>
      <c r="L27" s="61">
        <f t="shared" si="45"/>
        <v>2</v>
      </c>
      <c r="M27" s="61">
        <f t="shared" si="45"/>
        <v>12</v>
      </c>
      <c r="N27" s="466">
        <f>SUM(O27:U27)</f>
        <v>20</v>
      </c>
      <c r="O27" s="61">
        <f>'表15-5'!O27+'表15-6'!O27</f>
        <v>1</v>
      </c>
      <c r="P27" s="61">
        <f>'表15-5'!P27+'表15-6'!P27</f>
        <v>1</v>
      </c>
      <c r="Q27" s="61">
        <f>'表15-5'!Q27+'表15-6'!Q27</f>
        <v>1</v>
      </c>
      <c r="R27" s="61">
        <f>'表15-5'!R27+'表15-6'!R27</f>
        <v>2</v>
      </c>
      <c r="S27" s="61">
        <f>'表15-5'!S27+'表15-6'!S27</f>
        <v>2</v>
      </c>
      <c r="T27" s="61">
        <f>'表15-5'!T27+'表15-6'!T27</f>
        <v>2</v>
      </c>
      <c r="U27" s="61">
        <f>'表15-5'!U27+'表15-6'!U27</f>
        <v>11</v>
      </c>
      <c r="V27" s="466">
        <f>SUM(W27:AC27)</f>
        <v>2</v>
      </c>
      <c r="W27" s="61">
        <f>'表15-5'!W27+'表15-6'!W27</f>
        <v>0</v>
      </c>
      <c r="X27" s="61">
        <f>'表15-5'!X27+'表15-6'!X27</f>
        <v>0</v>
      </c>
      <c r="Y27" s="61">
        <f>'表15-5'!Y27+'表15-6'!Y27</f>
        <v>1</v>
      </c>
      <c r="Z27" s="61">
        <f>'表15-5'!Z27+'表15-6'!Z27</f>
        <v>0</v>
      </c>
      <c r="AA27" s="61">
        <f>'表15-5'!AA27+'表15-6'!AA27</f>
        <v>0</v>
      </c>
      <c r="AB27" s="61">
        <f>'表15-5'!AB27+'表15-6'!AB27</f>
        <v>0</v>
      </c>
      <c r="AC27" s="339">
        <f>'表15-5'!AC27+'表15-6'!AC27</f>
        <v>1</v>
      </c>
      <c r="AE27" s="1">
        <f t="shared" si="3"/>
        <v>22</v>
      </c>
      <c r="AF27" s="1">
        <f t="shared" si="4"/>
        <v>20</v>
      </c>
      <c r="AG27" s="1">
        <f t="shared" si="5"/>
        <v>2</v>
      </c>
      <c r="AH27" s="367">
        <f>AE27-F27</f>
        <v>0</v>
      </c>
      <c r="AI27" s="367">
        <f>AF27-N27</f>
        <v>0</v>
      </c>
      <c r="AJ27" s="367">
        <f>AG27-V27</f>
        <v>0</v>
      </c>
    </row>
    <row r="28" spans="2:36" ht="27.9" customHeight="1" x14ac:dyDescent="0.2">
      <c r="B28" s="1504"/>
      <c r="C28" s="1551"/>
      <c r="D28" s="1128"/>
      <c r="E28" s="1132"/>
      <c r="F28" s="722"/>
      <c r="G28" s="743">
        <f>IFERROR(G27/$F27,"-")</f>
        <v>4.5454545454545456E-2</v>
      </c>
      <c r="H28" s="743">
        <f t="shared" ref="H28:M28" si="46">IFERROR(H27/$F27,"-")</f>
        <v>4.5454545454545456E-2</v>
      </c>
      <c r="I28" s="743">
        <f t="shared" si="46"/>
        <v>9.0909090909090912E-2</v>
      </c>
      <c r="J28" s="743">
        <f t="shared" si="46"/>
        <v>9.0909090909090912E-2</v>
      </c>
      <c r="K28" s="743">
        <f t="shared" si="46"/>
        <v>9.0909090909090912E-2</v>
      </c>
      <c r="L28" s="743">
        <f t="shared" si="46"/>
        <v>9.0909090909090912E-2</v>
      </c>
      <c r="M28" s="719">
        <f t="shared" si="46"/>
        <v>0.54545454545454541</v>
      </c>
      <c r="N28" s="722"/>
      <c r="O28" s="743">
        <f>IFERROR(O27/$N27,"-")</f>
        <v>0.05</v>
      </c>
      <c r="P28" s="743">
        <f t="shared" ref="P28:U28" si="47">IFERROR(P27/$N27,"-")</f>
        <v>0.05</v>
      </c>
      <c r="Q28" s="743">
        <f t="shared" si="47"/>
        <v>0.05</v>
      </c>
      <c r="R28" s="743">
        <f t="shared" si="47"/>
        <v>0.1</v>
      </c>
      <c r="S28" s="743">
        <f t="shared" si="47"/>
        <v>0.1</v>
      </c>
      <c r="T28" s="743">
        <f t="shared" si="47"/>
        <v>0.1</v>
      </c>
      <c r="U28" s="719">
        <f t="shared" si="47"/>
        <v>0.55000000000000004</v>
      </c>
      <c r="V28" s="722"/>
      <c r="W28" s="747">
        <f>IFERROR(W27/$V27,"-")</f>
        <v>0</v>
      </c>
      <c r="X28" s="747">
        <f t="shared" ref="X28:AC28" si="48">IFERROR(X27/$V27,"-")</f>
        <v>0</v>
      </c>
      <c r="Y28" s="747">
        <f t="shared" si="48"/>
        <v>0.5</v>
      </c>
      <c r="Z28" s="747">
        <f t="shared" si="48"/>
        <v>0</v>
      </c>
      <c r="AA28" s="747">
        <f t="shared" si="48"/>
        <v>0</v>
      </c>
      <c r="AB28" s="747">
        <f t="shared" si="48"/>
        <v>0</v>
      </c>
      <c r="AC28" s="746">
        <f t="shared" si="48"/>
        <v>0.5</v>
      </c>
      <c r="AE28" s="45">
        <f t="shared" si="3"/>
        <v>1</v>
      </c>
      <c r="AF28" s="45">
        <f t="shared" si="4"/>
        <v>1</v>
      </c>
      <c r="AG28" s="45">
        <f t="shared" si="5"/>
        <v>1</v>
      </c>
      <c r="AH28" s="367">
        <f t="shared" ref="AH28:AJ28" si="49">1-AE28</f>
        <v>0</v>
      </c>
      <c r="AI28" s="367">
        <f t="shared" si="49"/>
        <v>0</v>
      </c>
      <c r="AJ28" s="367">
        <f t="shared" si="49"/>
        <v>0</v>
      </c>
    </row>
    <row r="29" spans="2:36" ht="27.9" customHeight="1" x14ac:dyDescent="0.2">
      <c r="B29" s="1504"/>
      <c r="C29" s="1591" t="s">
        <v>284</v>
      </c>
      <c r="D29" s="1175">
        <f>表1!E38</f>
        <v>48</v>
      </c>
      <c r="E29" s="1179">
        <f>表1!G38</f>
        <v>42</v>
      </c>
      <c r="F29" s="466">
        <f>SUM(G29:M29)</f>
        <v>11</v>
      </c>
      <c r="G29" s="61">
        <f t="shared" ref="G29:M29" si="50">O29+W29</f>
        <v>0</v>
      </c>
      <c r="H29" s="61">
        <f t="shared" si="50"/>
        <v>0</v>
      </c>
      <c r="I29" s="61">
        <f t="shared" si="50"/>
        <v>0</v>
      </c>
      <c r="J29" s="61">
        <f t="shared" si="50"/>
        <v>0</v>
      </c>
      <c r="K29" s="61">
        <f t="shared" si="50"/>
        <v>3</v>
      </c>
      <c r="L29" s="61">
        <f t="shared" si="50"/>
        <v>0</v>
      </c>
      <c r="M29" s="61">
        <f t="shared" si="50"/>
        <v>8</v>
      </c>
      <c r="N29" s="466">
        <f>SUM(O29:U29)</f>
        <v>6</v>
      </c>
      <c r="O29" s="61">
        <f>'表15-5'!O29+'表15-6'!O29</f>
        <v>0</v>
      </c>
      <c r="P29" s="61">
        <f>'表15-5'!P29+'表15-6'!Q29</f>
        <v>0</v>
      </c>
      <c r="Q29" s="61">
        <f>'表15-5'!Q29+'表15-6'!R29</f>
        <v>0</v>
      </c>
      <c r="R29" s="61">
        <f>'表15-5'!R29+'表15-6'!R29</f>
        <v>0</v>
      </c>
      <c r="S29" s="61">
        <f>'表15-5'!S29+'表15-6'!S29</f>
        <v>2</v>
      </c>
      <c r="T29" s="61">
        <f>'表15-5'!T29+'表15-6'!T29</f>
        <v>0</v>
      </c>
      <c r="U29" s="61">
        <f>'表15-5'!U29+'表15-6'!U29</f>
        <v>4</v>
      </c>
      <c r="V29" s="466">
        <f>SUM(W29:AC29)</f>
        <v>5</v>
      </c>
      <c r="W29" s="61">
        <f>'表15-5'!W29+'表15-6'!W29</f>
        <v>0</v>
      </c>
      <c r="X29" s="61">
        <f>'表15-5'!X29+'表15-6'!X29</f>
        <v>0</v>
      </c>
      <c r="Y29" s="61">
        <f>'表15-5'!Y29+'表15-6'!Y29</f>
        <v>0</v>
      </c>
      <c r="Z29" s="61">
        <f>'表15-5'!Z29+'表15-6'!Z29</f>
        <v>0</v>
      </c>
      <c r="AA29" s="61">
        <f>'表15-5'!AA29+'表15-6'!AA29</f>
        <v>1</v>
      </c>
      <c r="AB29" s="61">
        <f>'表15-5'!AB29+'表15-6'!AB29</f>
        <v>0</v>
      </c>
      <c r="AC29" s="339">
        <f>'表15-5'!AC29+'表15-6'!AC29</f>
        <v>4</v>
      </c>
      <c r="AE29" s="1">
        <f t="shared" si="3"/>
        <v>11</v>
      </c>
      <c r="AF29" s="1">
        <f t="shared" si="4"/>
        <v>6</v>
      </c>
      <c r="AG29" s="1">
        <f t="shared" si="5"/>
        <v>5</v>
      </c>
      <c r="AH29" s="367">
        <f>AE29-F29</f>
        <v>0</v>
      </c>
      <c r="AI29" s="367">
        <f>AF29-N29</f>
        <v>0</v>
      </c>
      <c r="AJ29" s="367">
        <f>AG29-V29</f>
        <v>0</v>
      </c>
    </row>
    <row r="30" spans="2:36" ht="27.9" customHeight="1" x14ac:dyDescent="0.2">
      <c r="B30" s="1504"/>
      <c r="C30" s="1551"/>
      <c r="D30" s="1128"/>
      <c r="E30" s="1131"/>
      <c r="F30" s="722"/>
      <c r="G30" s="747">
        <f>IFERROR(G29/$F29,"-")</f>
        <v>0</v>
      </c>
      <c r="H30" s="747">
        <f t="shared" ref="H30:M30" si="51">IFERROR(H29/$F29,"-")</f>
        <v>0</v>
      </c>
      <c r="I30" s="747">
        <f t="shared" si="51"/>
        <v>0</v>
      </c>
      <c r="J30" s="747">
        <f t="shared" si="51"/>
        <v>0</v>
      </c>
      <c r="K30" s="747">
        <f t="shared" si="51"/>
        <v>0.27272727272727271</v>
      </c>
      <c r="L30" s="747">
        <f t="shared" si="51"/>
        <v>0</v>
      </c>
      <c r="M30" s="719">
        <f t="shared" si="51"/>
        <v>0.72727272727272729</v>
      </c>
      <c r="N30" s="722"/>
      <c r="O30" s="747">
        <f>IFERROR(O29/$N29,"-")</f>
        <v>0</v>
      </c>
      <c r="P30" s="747">
        <f t="shared" ref="P30:U30" si="52">IFERROR(P29/$N29,"-")</f>
        <v>0</v>
      </c>
      <c r="Q30" s="747">
        <f t="shared" si="52"/>
        <v>0</v>
      </c>
      <c r="R30" s="747">
        <f t="shared" si="52"/>
        <v>0</v>
      </c>
      <c r="S30" s="747">
        <f t="shared" si="52"/>
        <v>0.33333333333333331</v>
      </c>
      <c r="T30" s="747">
        <f t="shared" si="52"/>
        <v>0</v>
      </c>
      <c r="U30" s="719">
        <f t="shared" si="52"/>
        <v>0.66666666666666663</v>
      </c>
      <c r="V30" s="722"/>
      <c r="W30" s="717">
        <f>IFERROR(W29/$V29,"-")</f>
        <v>0</v>
      </c>
      <c r="X30" s="717">
        <f t="shared" ref="X30:AC30" si="53">IFERROR(X29/$V29,"-")</f>
        <v>0</v>
      </c>
      <c r="Y30" s="717">
        <f t="shared" si="53"/>
        <v>0</v>
      </c>
      <c r="Z30" s="730">
        <f t="shared" si="53"/>
        <v>0</v>
      </c>
      <c r="AA30" s="748">
        <f t="shared" si="53"/>
        <v>0.2</v>
      </c>
      <c r="AB30" s="712">
        <f t="shared" si="53"/>
        <v>0</v>
      </c>
      <c r="AC30" s="746">
        <f t="shared" si="53"/>
        <v>0.8</v>
      </c>
      <c r="AE30" s="45">
        <f t="shared" si="3"/>
        <v>1</v>
      </c>
      <c r="AF30" s="45">
        <f t="shared" si="4"/>
        <v>1</v>
      </c>
      <c r="AG30" s="45">
        <f t="shared" si="5"/>
        <v>1</v>
      </c>
      <c r="AH30" s="367">
        <f t="shared" ref="AH30:AJ30" si="54">1-AE30</f>
        <v>0</v>
      </c>
      <c r="AI30" s="367">
        <f t="shared" si="54"/>
        <v>0</v>
      </c>
      <c r="AJ30" s="367">
        <f t="shared" si="54"/>
        <v>0</v>
      </c>
    </row>
    <row r="31" spans="2:36" ht="27.9" customHeight="1" x14ac:dyDescent="0.2">
      <c r="B31" s="1504"/>
      <c r="C31" s="1591" t="s">
        <v>285</v>
      </c>
      <c r="D31" s="1175">
        <f>表1!E41</f>
        <v>38</v>
      </c>
      <c r="E31" s="1179">
        <f>表1!G41</f>
        <v>36</v>
      </c>
      <c r="F31" s="723">
        <f>SUM(G31:M31)</f>
        <v>29</v>
      </c>
      <c r="G31" s="62">
        <f t="shared" ref="G31:M31" si="55">O31+W31</f>
        <v>3</v>
      </c>
      <c r="H31" s="62">
        <f t="shared" si="55"/>
        <v>0</v>
      </c>
      <c r="I31" s="62">
        <f t="shared" si="55"/>
        <v>6</v>
      </c>
      <c r="J31" s="62">
        <f t="shared" si="55"/>
        <v>3</v>
      </c>
      <c r="K31" s="62">
        <f t="shared" si="55"/>
        <v>8</v>
      </c>
      <c r="L31" s="62">
        <f t="shared" si="55"/>
        <v>0</v>
      </c>
      <c r="M31" s="62">
        <f t="shared" si="55"/>
        <v>9</v>
      </c>
      <c r="N31" s="723">
        <f>SUM(O31:U31)</f>
        <v>21</v>
      </c>
      <c r="O31" s="61">
        <f>'表15-5'!O31+'表15-6'!O31</f>
        <v>3</v>
      </c>
      <c r="P31" s="61">
        <f>'表15-5'!P31+'表15-6'!P31</f>
        <v>0</v>
      </c>
      <c r="Q31" s="61">
        <f>'表15-5'!Q31+'表15-6'!Q31</f>
        <v>6</v>
      </c>
      <c r="R31" s="61">
        <f>'表15-5'!R31+'表15-6'!R31</f>
        <v>2</v>
      </c>
      <c r="S31" s="61">
        <f>'表15-5'!S31+'表15-6'!S31</f>
        <v>6</v>
      </c>
      <c r="T31" s="61">
        <f>'表15-5'!T31+'表15-6'!T31</f>
        <v>0</v>
      </c>
      <c r="U31" s="61">
        <f>'表15-5'!U31+'表15-6'!U31</f>
        <v>4</v>
      </c>
      <c r="V31" s="466">
        <f>SUM(W31:AC31)</f>
        <v>8</v>
      </c>
      <c r="W31" s="61">
        <f>'表15-5'!W31+'表15-6'!W31</f>
        <v>0</v>
      </c>
      <c r="X31" s="61">
        <f>'表15-5'!X31+'表15-6'!X31</f>
        <v>0</v>
      </c>
      <c r="Y31" s="61">
        <f>'表15-5'!Y31+'表15-6'!Y31</f>
        <v>0</v>
      </c>
      <c r="Z31" s="61">
        <f>'表15-5'!Z31+'表15-6'!Z31</f>
        <v>1</v>
      </c>
      <c r="AA31" s="61">
        <f>'表15-5'!AA31+'表15-6'!AA31</f>
        <v>2</v>
      </c>
      <c r="AB31" s="61">
        <f>'表15-5'!AB31+'表15-6'!AB31</f>
        <v>0</v>
      </c>
      <c r="AC31" s="339">
        <f>'表15-5'!AC31+'表15-6'!AC31</f>
        <v>5</v>
      </c>
      <c r="AE31" s="1">
        <f t="shared" si="3"/>
        <v>29</v>
      </c>
      <c r="AF31" s="1">
        <f t="shared" si="4"/>
        <v>21</v>
      </c>
      <c r="AG31" s="1">
        <f t="shared" si="5"/>
        <v>8</v>
      </c>
      <c r="AH31" s="367">
        <f>AE31-F31</f>
        <v>0</v>
      </c>
      <c r="AI31" s="367">
        <f>AF31-N31</f>
        <v>0</v>
      </c>
      <c r="AJ31" s="367">
        <f>AG31-V31</f>
        <v>0</v>
      </c>
    </row>
    <row r="32" spans="2:36" ht="27.9" customHeight="1" x14ac:dyDescent="0.2">
      <c r="B32" s="1504"/>
      <c r="C32" s="1551"/>
      <c r="D32" s="1128"/>
      <c r="E32" s="1131"/>
      <c r="F32" s="342"/>
      <c r="G32" s="743">
        <f>IFERROR(G31/$F31,"-")</f>
        <v>0.10344827586206896</v>
      </c>
      <c r="H32" s="743">
        <f t="shared" ref="H32:M32" si="56">IFERROR(H31/$F31,"-")</f>
        <v>0</v>
      </c>
      <c r="I32" s="743">
        <f t="shared" si="56"/>
        <v>0.20689655172413793</v>
      </c>
      <c r="J32" s="743">
        <f t="shared" si="56"/>
        <v>0.10344827586206896</v>
      </c>
      <c r="K32" s="743">
        <f t="shared" si="56"/>
        <v>0.27586206896551724</v>
      </c>
      <c r="L32" s="743">
        <f t="shared" si="56"/>
        <v>0</v>
      </c>
      <c r="M32" s="719">
        <f t="shared" si="56"/>
        <v>0.31034482758620691</v>
      </c>
      <c r="N32" s="342"/>
      <c r="O32" s="743">
        <f>IFERROR(O31/$N31,"-")</f>
        <v>0.14285714285714285</v>
      </c>
      <c r="P32" s="743">
        <f t="shared" ref="P32:U32" si="57">IFERROR(P31/$N31,"-")</f>
        <v>0</v>
      </c>
      <c r="Q32" s="743">
        <f t="shared" si="57"/>
        <v>0.2857142857142857</v>
      </c>
      <c r="R32" s="743">
        <f t="shared" si="57"/>
        <v>9.5238095238095233E-2</v>
      </c>
      <c r="S32" s="743">
        <f t="shared" si="57"/>
        <v>0.2857142857142857</v>
      </c>
      <c r="T32" s="743">
        <f t="shared" si="57"/>
        <v>0</v>
      </c>
      <c r="U32" s="719">
        <f t="shared" si="57"/>
        <v>0.19047619047619047</v>
      </c>
      <c r="V32" s="342"/>
      <c r="W32" s="724">
        <f>IFERROR(W31/$V31,"-")</f>
        <v>0</v>
      </c>
      <c r="X32" s="724">
        <f t="shared" ref="X32:AC32" si="58">IFERROR(X31/$V31,"-")</f>
        <v>0</v>
      </c>
      <c r="Y32" s="724">
        <f t="shared" si="58"/>
        <v>0</v>
      </c>
      <c r="Z32" s="724">
        <f t="shared" si="58"/>
        <v>0.125</v>
      </c>
      <c r="AA32" s="724">
        <f t="shared" si="58"/>
        <v>0.25</v>
      </c>
      <c r="AB32" s="724">
        <f t="shared" si="58"/>
        <v>0</v>
      </c>
      <c r="AC32" s="746">
        <f t="shared" si="58"/>
        <v>0.625</v>
      </c>
      <c r="AE32" s="45">
        <f t="shared" si="3"/>
        <v>1</v>
      </c>
      <c r="AF32" s="45">
        <f t="shared" si="4"/>
        <v>0.99999999999999989</v>
      </c>
      <c r="AG32" s="45">
        <f t="shared" si="5"/>
        <v>1</v>
      </c>
      <c r="AH32" s="367">
        <f t="shared" ref="AH32:AJ32" si="59">1-AE32</f>
        <v>0</v>
      </c>
      <c r="AI32" s="367">
        <f t="shared" si="59"/>
        <v>0</v>
      </c>
      <c r="AJ32" s="367">
        <f t="shared" si="59"/>
        <v>0</v>
      </c>
    </row>
    <row r="33" spans="2:36" ht="27.9" customHeight="1" x14ac:dyDescent="0.2">
      <c r="B33" s="1504"/>
      <c r="C33" s="1591" t="s">
        <v>286</v>
      </c>
      <c r="D33" s="1175">
        <f>表1!E44</f>
        <v>33</v>
      </c>
      <c r="E33" s="1178">
        <f>表1!G44</f>
        <v>26</v>
      </c>
      <c r="F33" s="466">
        <f>SUM(G33:M33)</f>
        <v>27</v>
      </c>
      <c r="G33" s="61">
        <f t="shared" ref="G33:M33" si="60">O33+W33</f>
        <v>5</v>
      </c>
      <c r="H33" s="61">
        <f t="shared" si="60"/>
        <v>15</v>
      </c>
      <c r="I33" s="61">
        <f t="shared" si="60"/>
        <v>0</v>
      </c>
      <c r="J33" s="61">
        <f t="shared" si="60"/>
        <v>1</v>
      </c>
      <c r="K33" s="61">
        <f t="shared" si="60"/>
        <v>4</v>
      </c>
      <c r="L33" s="61">
        <f t="shared" si="60"/>
        <v>1</v>
      </c>
      <c r="M33" s="61">
        <f t="shared" si="60"/>
        <v>1</v>
      </c>
      <c r="N33" s="466">
        <f>SUM(O33:U33)</f>
        <v>27</v>
      </c>
      <c r="O33" s="61">
        <f>'表15-5'!O33+'表15-6'!O33</f>
        <v>5</v>
      </c>
      <c r="P33" s="61">
        <f>'表15-5'!P33+'表15-6'!P33</f>
        <v>15</v>
      </c>
      <c r="Q33" s="61">
        <f>'表15-5'!Q33+'表15-6'!Q33</f>
        <v>0</v>
      </c>
      <c r="R33" s="61">
        <f>'表15-5'!R33+'表15-6'!R33</f>
        <v>1</v>
      </c>
      <c r="S33" s="61">
        <f>'表15-5'!S33+'表15-6'!S33</f>
        <v>4</v>
      </c>
      <c r="T33" s="61">
        <f>'表15-5'!T33+'表15-6'!T33</f>
        <v>1</v>
      </c>
      <c r="U33" s="61">
        <f>'表15-5'!U33+'表15-6'!U33</f>
        <v>1</v>
      </c>
      <c r="V33" s="466">
        <f>SUM(W33:AC33)</f>
        <v>0</v>
      </c>
      <c r="W33" s="61">
        <f>'表15-5'!W33+'表15-6'!W33</f>
        <v>0</v>
      </c>
      <c r="X33" s="61">
        <f>'表15-5'!X33+'表15-6'!X33</f>
        <v>0</v>
      </c>
      <c r="Y33" s="61">
        <f>'表15-5'!Y33+'表15-6'!Y33</f>
        <v>0</v>
      </c>
      <c r="Z33" s="61">
        <f>'表15-5'!Z33+'表15-6'!Z33</f>
        <v>0</v>
      </c>
      <c r="AA33" s="61">
        <f>'表15-5'!AA33+'表15-6'!AA33</f>
        <v>0</v>
      </c>
      <c r="AB33" s="61">
        <f>'表15-5'!AB33+'表15-6'!AB33</f>
        <v>0</v>
      </c>
      <c r="AC33" s="339">
        <f>'表15-5'!AC33+'表15-6'!AC33</f>
        <v>0</v>
      </c>
      <c r="AE33" s="1">
        <f t="shared" si="3"/>
        <v>27</v>
      </c>
      <c r="AF33" s="1">
        <f t="shared" si="4"/>
        <v>27</v>
      </c>
      <c r="AG33" s="1">
        <f t="shared" si="5"/>
        <v>0</v>
      </c>
      <c r="AH33" s="367">
        <f>AE33-F33</f>
        <v>0</v>
      </c>
      <c r="AI33" s="367">
        <f>AF33-N33</f>
        <v>0</v>
      </c>
      <c r="AJ33" s="367">
        <f>AG33-V33</f>
        <v>0</v>
      </c>
    </row>
    <row r="34" spans="2:36" ht="27.9" customHeight="1" x14ac:dyDescent="0.2">
      <c r="B34" s="1504"/>
      <c r="C34" s="1552"/>
      <c r="D34" s="1128"/>
      <c r="E34" s="1132"/>
      <c r="F34" s="722"/>
      <c r="G34" s="743">
        <f>IFERROR(G33/$F33,"-")</f>
        <v>0.18518518518518517</v>
      </c>
      <c r="H34" s="743">
        <f t="shared" ref="H34:M34" si="61">IFERROR(H33/$F33,"-")</f>
        <v>0.55555555555555558</v>
      </c>
      <c r="I34" s="743">
        <f t="shared" si="61"/>
        <v>0</v>
      </c>
      <c r="J34" s="743">
        <f t="shared" si="61"/>
        <v>3.7037037037037035E-2</v>
      </c>
      <c r="K34" s="743">
        <f t="shared" si="61"/>
        <v>0.14814814814814814</v>
      </c>
      <c r="L34" s="743">
        <f t="shared" si="61"/>
        <v>3.7037037037037035E-2</v>
      </c>
      <c r="M34" s="719">
        <f t="shared" si="61"/>
        <v>3.7037037037037035E-2</v>
      </c>
      <c r="N34" s="722"/>
      <c r="O34" s="743">
        <f>IFERROR(O33/$N33,"-")</f>
        <v>0.18518518518518517</v>
      </c>
      <c r="P34" s="743">
        <f t="shared" ref="P34:U34" si="62">IFERROR(P33/$N33,"-")</f>
        <v>0.55555555555555558</v>
      </c>
      <c r="Q34" s="743">
        <f t="shared" si="62"/>
        <v>0</v>
      </c>
      <c r="R34" s="743">
        <f t="shared" si="62"/>
        <v>3.7037037037037035E-2</v>
      </c>
      <c r="S34" s="743">
        <f t="shared" si="62"/>
        <v>0.14814814814814814</v>
      </c>
      <c r="T34" s="743">
        <f t="shared" si="62"/>
        <v>3.7037037037037035E-2</v>
      </c>
      <c r="U34" s="719">
        <f t="shared" si="62"/>
        <v>3.7037037037037035E-2</v>
      </c>
      <c r="V34" s="722"/>
      <c r="W34" s="724" t="str">
        <f>IFERROR(W33/$V33,"-")</f>
        <v>-</v>
      </c>
      <c r="X34" s="724" t="str">
        <f t="shared" ref="X34:AC34" si="63">IFERROR(X33/$V33,"-")</f>
        <v>-</v>
      </c>
      <c r="Y34" s="724" t="str">
        <f t="shared" si="63"/>
        <v>-</v>
      </c>
      <c r="Z34" s="724" t="str">
        <f t="shared" si="63"/>
        <v>-</v>
      </c>
      <c r="AA34" s="724" t="str">
        <f t="shared" si="63"/>
        <v>-</v>
      </c>
      <c r="AB34" s="724" t="str">
        <f t="shared" si="63"/>
        <v>-</v>
      </c>
      <c r="AC34" s="746" t="str">
        <f t="shared" si="63"/>
        <v>-</v>
      </c>
      <c r="AE34" s="45">
        <f t="shared" si="3"/>
        <v>0.99999999999999978</v>
      </c>
      <c r="AF34" s="45">
        <f t="shared" si="4"/>
        <v>0.99999999999999978</v>
      </c>
      <c r="AG34" s="45">
        <f t="shared" si="5"/>
        <v>0</v>
      </c>
      <c r="AH34" s="367">
        <f t="shared" ref="AH34:AJ34" si="64">1-AE34</f>
        <v>0</v>
      </c>
      <c r="AI34" s="367">
        <f t="shared" si="64"/>
        <v>0</v>
      </c>
      <c r="AJ34" s="367">
        <f t="shared" si="64"/>
        <v>1</v>
      </c>
    </row>
    <row r="35" spans="2:36" ht="27.9" customHeight="1" x14ac:dyDescent="0.2">
      <c r="B35" s="1504"/>
      <c r="C35" s="1551" t="s">
        <v>287</v>
      </c>
      <c r="D35" s="1175">
        <f>表1!E47</f>
        <v>30</v>
      </c>
      <c r="E35" s="1178">
        <f>表1!G47</f>
        <v>27</v>
      </c>
      <c r="F35" s="466">
        <f>SUM(G35:M35)</f>
        <v>666</v>
      </c>
      <c r="G35" s="61">
        <f t="shared" ref="G35:M35" si="65">O35+W35</f>
        <v>50</v>
      </c>
      <c r="H35" s="61">
        <f t="shared" si="65"/>
        <v>55</v>
      </c>
      <c r="I35" s="61">
        <f t="shared" si="65"/>
        <v>63</v>
      </c>
      <c r="J35" s="61">
        <f t="shared" si="65"/>
        <v>46</v>
      </c>
      <c r="K35" s="61">
        <f t="shared" si="65"/>
        <v>413</v>
      </c>
      <c r="L35" s="61">
        <f t="shared" si="65"/>
        <v>37</v>
      </c>
      <c r="M35" s="61">
        <f t="shared" si="65"/>
        <v>2</v>
      </c>
      <c r="N35" s="466">
        <f>SUM(O35:U35)</f>
        <v>623</v>
      </c>
      <c r="O35" s="61">
        <f>'表15-5'!O35+'表15-6'!O35</f>
        <v>46</v>
      </c>
      <c r="P35" s="61">
        <f>'表15-5'!P35+'表15-6'!P35</f>
        <v>51</v>
      </c>
      <c r="Q35" s="61">
        <f>'表15-5'!Q35+'表15-6'!Q35</f>
        <v>57</v>
      </c>
      <c r="R35" s="61">
        <f>'表15-5'!R35+'表15-6'!R35</f>
        <v>44</v>
      </c>
      <c r="S35" s="61">
        <f>'表15-5'!S35+'表15-6'!S35</f>
        <v>392</v>
      </c>
      <c r="T35" s="61">
        <f>'表15-5'!T35+'表15-6'!T35</f>
        <v>32</v>
      </c>
      <c r="U35" s="61">
        <f>'表15-5'!U35+'表15-6'!U35</f>
        <v>1</v>
      </c>
      <c r="V35" s="466">
        <f>SUM(W35:AC35)</f>
        <v>43</v>
      </c>
      <c r="W35" s="61">
        <f>'表15-5'!W35+'表15-6'!W35</f>
        <v>4</v>
      </c>
      <c r="X35" s="61">
        <f>'表15-5'!X35+'表15-6'!X35</f>
        <v>4</v>
      </c>
      <c r="Y35" s="61">
        <f>'表15-5'!Y35+'表15-6'!Y35</f>
        <v>6</v>
      </c>
      <c r="Z35" s="61">
        <f>'表15-5'!Z35+'表15-6'!Z35</f>
        <v>2</v>
      </c>
      <c r="AA35" s="61">
        <f>'表15-5'!AA35+'表15-6'!AA35</f>
        <v>21</v>
      </c>
      <c r="AB35" s="61">
        <f>'表15-5'!AB35+'表15-6'!AB35</f>
        <v>5</v>
      </c>
      <c r="AC35" s="339">
        <f>'表15-5'!AC35+'表15-6'!AC35</f>
        <v>1</v>
      </c>
      <c r="AE35" s="1">
        <f t="shared" si="3"/>
        <v>666</v>
      </c>
      <c r="AF35" s="1">
        <f t="shared" si="4"/>
        <v>623</v>
      </c>
      <c r="AG35" s="1">
        <f t="shared" si="5"/>
        <v>43</v>
      </c>
      <c r="AH35" s="367">
        <f>AE35-F35</f>
        <v>0</v>
      </c>
      <c r="AI35" s="367">
        <f>AF35-N35</f>
        <v>0</v>
      </c>
      <c r="AJ35" s="367">
        <f>AG35-V35</f>
        <v>0</v>
      </c>
    </row>
    <row r="36" spans="2:36" ht="27.9" customHeight="1" thickBot="1" x14ac:dyDescent="0.25">
      <c r="B36" s="1504"/>
      <c r="C36" s="1655"/>
      <c r="D36" s="1130"/>
      <c r="E36" s="1133"/>
      <c r="F36" s="713"/>
      <c r="G36" s="714">
        <f>IFERROR(G35/$F35,"-")</f>
        <v>7.5075075075075076E-2</v>
      </c>
      <c r="H36" s="714">
        <f t="shared" ref="H36:M36" si="66">IFERROR(H35/$F35,"-")</f>
        <v>8.2582582582582581E-2</v>
      </c>
      <c r="I36" s="714">
        <f t="shared" si="66"/>
        <v>9.45945945945946E-2</v>
      </c>
      <c r="J36" s="714">
        <f t="shared" si="66"/>
        <v>6.9069069069069067E-2</v>
      </c>
      <c r="K36" s="714">
        <f t="shared" si="66"/>
        <v>0.62012012012012008</v>
      </c>
      <c r="L36" s="714">
        <f t="shared" si="66"/>
        <v>5.5555555555555552E-2</v>
      </c>
      <c r="M36" s="751">
        <f t="shared" si="66"/>
        <v>3.003003003003003E-3</v>
      </c>
      <c r="N36" s="713"/>
      <c r="O36" s="714">
        <f>IFERROR(O35/$N35,"-")</f>
        <v>7.3836276083467101E-2</v>
      </c>
      <c r="P36" s="714">
        <f t="shared" ref="P36:U36" si="67">IFERROR(P35/$N35,"-")</f>
        <v>8.186195826645265E-2</v>
      </c>
      <c r="Q36" s="714">
        <f t="shared" si="67"/>
        <v>9.1492776886035312E-2</v>
      </c>
      <c r="R36" s="714">
        <f t="shared" si="67"/>
        <v>7.0626003210272875E-2</v>
      </c>
      <c r="S36" s="714">
        <f t="shared" si="67"/>
        <v>0.6292134831460674</v>
      </c>
      <c r="T36" s="714">
        <f t="shared" si="67"/>
        <v>5.1364365971107544E-2</v>
      </c>
      <c r="U36" s="751">
        <f t="shared" si="67"/>
        <v>1.6051364365971107E-3</v>
      </c>
      <c r="V36" s="713"/>
      <c r="W36" s="714">
        <f>IFERROR(W35/$V35,"-")</f>
        <v>9.3023255813953487E-2</v>
      </c>
      <c r="X36" s="714">
        <f t="shared" ref="X36:AC36" si="68">IFERROR(X35/$V35,"-")</f>
        <v>9.3023255813953487E-2</v>
      </c>
      <c r="Y36" s="714">
        <f t="shared" si="68"/>
        <v>0.13953488372093023</v>
      </c>
      <c r="Z36" s="714">
        <f t="shared" si="68"/>
        <v>4.6511627906976744E-2</v>
      </c>
      <c r="AA36" s="714">
        <f t="shared" si="68"/>
        <v>0.48837209302325579</v>
      </c>
      <c r="AB36" s="714">
        <f t="shared" si="68"/>
        <v>0.11627906976744186</v>
      </c>
      <c r="AC36" s="1444">
        <f t="shared" si="68"/>
        <v>2.3255813953488372E-2</v>
      </c>
      <c r="AE36" s="45">
        <f t="shared" si="3"/>
        <v>1</v>
      </c>
      <c r="AF36" s="45">
        <f t="shared" si="4"/>
        <v>0.99999999999999989</v>
      </c>
      <c r="AG36" s="45">
        <f t="shared" si="5"/>
        <v>1</v>
      </c>
      <c r="AH36" s="367">
        <f t="shared" ref="AH36:AJ36" si="69">1-AE36</f>
        <v>0</v>
      </c>
      <c r="AI36" s="367">
        <f t="shared" si="69"/>
        <v>0</v>
      </c>
      <c r="AJ36" s="367">
        <f t="shared" si="69"/>
        <v>0</v>
      </c>
    </row>
    <row r="37" spans="2:36" ht="27.9" customHeight="1" thickTop="1" x14ac:dyDescent="0.2">
      <c r="B37" s="1504"/>
      <c r="C37" s="38" t="s">
        <v>288</v>
      </c>
      <c r="D37" s="568">
        <f>D27+D29+D31+D33</f>
        <v>282</v>
      </c>
      <c r="E37" s="568">
        <f>E27+E29+E31+E33</f>
        <v>223</v>
      </c>
      <c r="F37" s="723">
        <f>SUM(G37:M37)</f>
        <v>89</v>
      </c>
      <c r="G37" s="62">
        <f t="shared" ref="G37:M37" si="70">O37+W37</f>
        <v>9</v>
      </c>
      <c r="H37" s="62">
        <f t="shared" si="70"/>
        <v>16</v>
      </c>
      <c r="I37" s="62">
        <f t="shared" si="70"/>
        <v>8</v>
      </c>
      <c r="J37" s="62">
        <f t="shared" si="70"/>
        <v>6</v>
      </c>
      <c r="K37" s="62">
        <f t="shared" si="70"/>
        <v>17</v>
      </c>
      <c r="L37" s="62">
        <f t="shared" si="70"/>
        <v>3</v>
      </c>
      <c r="M37" s="62">
        <f t="shared" si="70"/>
        <v>30</v>
      </c>
      <c r="N37" s="723">
        <f>SUM(O37:U37)</f>
        <v>74</v>
      </c>
      <c r="O37" s="62">
        <f t="shared" ref="O37:U37" si="71">O27+O29+O31+O33</f>
        <v>9</v>
      </c>
      <c r="P37" s="62">
        <f t="shared" si="71"/>
        <v>16</v>
      </c>
      <c r="Q37" s="62">
        <f t="shared" si="71"/>
        <v>7</v>
      </c>
      <c r="R37" s="62">
        <f t="shared" si="71"/>
        <v>5</v>
      </c>
      <c r="S37" s="62">
        <f t="shared" si="71"/>
        <v>14</v>
      </c>
      <c r="T37" s="62">
        <f t="shared" si="71"/>
        <v>3</v>
      </c>
      <c r="U37" s="62">
        <f t="shared" si="71"/>
        <v>20</v>
      </c>
      <c r="V37" s="723">
        <f>SUM(W37:AC37)</f>
        <v>15</v>
      </c>
      <c r="W37" s="62">
        <f t="shared" ref="W37:AC37" si="72">W27+W29+W31+W33</f>
        <v>0</v>
      </c>
      <c r="X37" s="62">
        <f t="shared" si="72"/>
        <v>0</v>
      </c>
      <c r="Y37" s="62">
        <f t="shared" si="72"/>
        <v>1</v>
      </c>
      <c r="Z37" s="62">
        <f t="shared" si="72"/>
        <v>1</v>
      </c>
      <c r="AA37" s="62">
        <f t="shared" si="72"/>
        <v>3</v>
      </c>
      <c r="AB37" s="62">
        <f t="shared" si="72"/>
        <v>0</v>
      </c>
      <c r="AC37" s="341">
        <f t="shared" si="72"/>
        <v>10</v>
      </c>
      <c r="AE37" s="1">
        <f t="shared" si="3"/>
        <v>89</v>
      </c>
      <c r="AF37" s="1">
        <f t="shared" si="4"/>
        <v>74</v>
      </c>
      <c r="AG37" s="1">
        <f t="shared" si="5"/>
        <v>15</v>
      </c>
      <c r="AH37" s="367">
        <f>AE37-F37</f>
        <v>0</v>
      </c>
      <c r="AI37" s="367">
        <f>AF37-N37</f>
        <v>0</v>
      </c>
      <c r="AJ37" s="367">
        <f>AG37-V37</f>
        <v>0</v>
      </c>
    </row>
    <row r="38" spans="2:36" ht="27.9" customHeight="1" x14ac:dyDescent="0.2">
      <c r="B38" s="1504"/>
      <c r="C38" s="39" t="s">
        <v>289</v>
      </c>
      <c r="D38" s="321"/>
      <c r="E38" s="321"/>
      <c r="F38" s="722"/>
      <c r="G38" s="747">
        <f>IFERROR(G37/$F37,"-")</f>
        <v>0.10112359550561797</v>
      </c>
      <c r="H38" s="747">
        <f t="shared" ref="H38:M38" si="73">IFERROR(H37/$F37,"-")</f>
        <v>0.1797752808988764</v>
      </c>
      <c r="I38" s="747">
        <f t="shared" si="73"/>
        <v>8.98876404494382E-2</v>
      </c>
      <c r="J38" s="747">
        <f t="shared" si="73"/>
        <v>6.741573033707865E-2</v>
      </c>
      <c r="K38" s="747">
        <f t="shared" si="73"/>
        <v>0.19101123595505617</v>
      </c>
      <c r="L38" s="747">
        <f t="shared" si="73"/>
        <v>3.3707865168539325E-2</v>
      </c>
      <c r="M38" s="719">
        <f t="shared" si="73"/>
        <v>0.33707865168539325</v>
      </c>
      <c r="N38" s="722"/>
      <c r="O38" s="747">
        <f>IFERROR(O37/$N37,"-")</f>
        <v>0.12162162162162163</v>
      </c>
      <c r="P38" s="747">
        <f t="shared" ref="P38:U38" si="74">IFERROR(P37/$N37,"-")</f>
        <v>0.21621621621621623</v>
      </c>
      <c r="Q38" s="747">
        <f t="shared" si="74"/>
        <v>9.45945945945946E-2</v>
      </c>
      <c r="R38" s="747">
        <f t="shared" si="74"/>
        <v>6.7567567567567571E-2</v>
      </c>
      <c r="S38" s="747">
        <f t="shared" si="74"/>
        <v>0.1891891891891892</v>
      </c>
      <c r="T38" s="747">
        <f t="shared" si="74"/>
        <v>4.0540540540540543E-2</v>
      </c>
      <c r="U38" s="719">
        <f t="shared" si="74"/>
        <v>0.27027027027027029</v>
      </c>
      <c r="V38" s="722"/>
      <c r="W38" s="747">
        <f>IFERROR(W37/$V37,"-")</f>
        <v>0</v>
      </c>
      <c r="X38" s="747">
        <f t="shared" ref="X38:AC38" si="75">IFERROR(X37/$V37,"-")</f>
        <v>0</v>
      </c>
      <c r="Y38" s="747">
        <f t="shared" si="75"/>
        <v>6.6666666666666666E-2</v>
      </c>
      <c r="Z38" s="747">
        <f t="shared" si="75"/>
        <v>6.6666666666666666E-2</v>
      </c>
      <c r="AA38" s="747">
        <f t="shared" si="75"/>
        <v>0.2</v>
      </c>
      <c r="AB38" s="747">
        <f t="shared" si="75"/>
        <v>0</v>
      </c>
      <c r="AC38" s="746">
        <f t="shared" si="75"/>
        <v>0.66666666666666663</v>
      </c>
      <c r="AE38" s="45">
        <f t="shared" si="3"/>
        <v>1</v>
      </c>
      <c r="AF38" s="45">
        <f t="shared" si="4"/>
        <v>1</v>
      </c>
      <c r="AG38" s="45">
        <f t="shared" si="5"/>
        <v>1</v>
      </c>
      <c r="AH38" s="367">
        <f t="shared" ref="AH38:AJ38" si="76">1-AE38</f>
        <v>0</v>
      </c>
      <c r="AI38" s="367">
        <f t="shared" si="76"/>
        <v>0</v>
      </c>
      <c r="AJ38" s="367">
        <f t="shared" si="76"/>
        <v>0</v>
      </c>
    </row>
    <row r="39" spans="2:36" ht="27.9" customHeight="1" x14ac:dyDescent="0.2">
      <c r="B39" s="1504"/>
      <c r="C39" s="38" t="s">
        <v>288</v>
      </c>
      <c r="D39" s="572">
        <f>D29+D31+D33+D35</f>
        <v>149</v>
      </c>
      <c r="E39" s="572">
        <f>E29+E31+E33+E35</f>
        <v>131</v>
      </c>
      <c r="F39" s="723">
        <f>SUM(G39:M39)</f>
        <v>733</v>
      </c>
      <c r="G39" s="62">
        <f t="shared" ref="G39:M39" si="77">O39+W39</f>
        <v>58</v>
      </c>
      <c r="H39" s="62">
        <f t="shared" si="77"/>
        <v>70</v>
      </c>
      <c r="I39" s="62">
        <f t="shared" si="77"/>
        <v>69</v>
      </c>
      <c r="J39" s="62">
        <f t="shared" si="77"/>
        <v>50</v>
      </c>
      <c r="K39" s="62">
        <f t="shared" si="77"/>
        <v>428</v>
      </c>
      <c r="L39" s="62">
        <f t="shared" si="77"/>
        <v>38</v>
      </c>
      <c r="M39" s="62">
        <f t="shared" si="77"/>
        <v>20</v>
      </c>
      <c r="N39" s="723">
        <f>SUM(O39:U39)</f>
        <v>677</v>
      </c>
      <c r="O39" s="62">
        <f t="shared" ref="O39:U39" si="78">O29+O31+O33+O35</f>
        <v>54</v>
      </c>
      <c r="P39" s="62">
        <f t="shared" si="78"/>
        <v>66</v>
      </c>
      <c r="Q39" s="62">
        <f t="shared" si="78"/>
        <v>63</v>
      </c>
      <c r="R39" s="62">
        <f t="shared" si="78"/>
        <v>47</v>
      </c>
      <c r="S39" s="62">
        <f t="shared" si="78"/>
        <v>404</v>
      </c>
      <c r="T39" s="62">
        <f t="shared" si="78"/>
        <v>33</v>
      </c>
      <c r="U39" s="62">
        <f t="shared" si="78"/>
        <v>10</v>
      </c>
      <c r="V39" s="723">
        <f>SUM(W39:AC39)</f>
        <v>56</v>
      </c>
      <c r="W39" s="62">
        <f t="shared" ref="W39:AC39" si="79">W29+W31+W33+W35</f>
        <v>4</v>
      </c>
      <c r="X39" s="62">
        <f t="shared" si="79"/>
        <v>4</v>
      </c>
      <c r="Y39" s="62">
        <f t="shared" si="79"/>
        <v>6</v>
      </c>
      <c r="Z39" s="62">
        <f t="shared" si="79"/>
        <v>3</v>
      </c>
      <c r="AA39" s="62">
        <f t="shared" si="79"/>
        <v>24</v>
      </c>
      <c r="AB39" s="62">
        <f t="shared" si="79"/>
        <v>5</v>
      </c>
      <c r="AC39" s="341">
        <f t="shared" si="79"/>
        <v>10</v>
      </c>
      <c r="AE39" s="1">
        <f t="shared" si="3"/>
        <v>733</v>
      </c>
      <c r="AF39" s="1">
        <f t="shared" si="4"/>
        <v>677</v>
      </c>
      <c r="AG39" s="1">
        <f t="shared" si="5"/>
        <v>56</v>
      </c>
      <c r="AH39" s="367">
        <f>AE39-F39</f>
        <v>0</v>
      </c>
      <c r="AI39" s="367">
        <f>AF39-N39</f>
        <v>0</v>
      </c>
      <c r="AJ39" s="367">
        <f>AG39-V39</f>
        <v>0</v>
      </c>
    </row>
    <row r="40" spans="2:36" ht="27.9" customHeight="1" thickBot="1" x14ac:dyDescent="0.25">
      <c r="B40" s="1510"/>
      <c r="C40" s="39" t="s">
        <v>290</v>
      </c>
      <c r="D40" s="325"/>
      <c r="E40" s="325"/>
      <c r="F40" s="735"/>
      <c r="G40" s="736">
        <f>IFERROR(G39/$F39,"-")</f>
        <v>7.9126875852660303E-2</v>
      </c>
      <c r="H40" s="736">
        <f t="shared" ref="H40:M40" si="80">IFERROR(H39/$F39,"-")</f>
        <v>9.5497953615279671E-2</v>
      </c>
      <c r="I40" s="736">
        <f t="shared" si="80"/>
        <v>9.4133697135061395E-2</v>
      </c>
      <c r="J40" s="736">
        <f t="shared" si="80"/>
        <v>6.8212824010914053E-2</v>
      </c>
      <c r="K40" s="736">
        <f t="shared" si="80"/>
        <v>0.58390177353342432</v>
      </c>
      <c r="L40" s="736">
        <f t="shared" si="80"/>
        <v>5.1841746248294678E-2</v>
      </c>
      <c r="M40" s="740">
        <f t="shared" si="80"/>
        <v>2.7285129604365622E-2</v>
      </c>
      <c r="N40" s="739"/>
      <c r="O40" s="736">
        <f>IFERROR(O39/$N39,"-")</f>
        <v>7.9763663220088626E-2</v>
      </c>
      <c r="P40" s="736">
        <f t="shared" ref="P40:U40" si="81">IFERROR(P39/$N39,"-")</f>
        <v>9.7488921713441659E-2</v>
      </c>
      <c r="Q40" s="736">
        <f t="shared" si="81"/>
        <v>9.3057607090103397E-2</v>
      </c>
      <c r="R40" s="736">
        <f t="shared" si="81"/>
        <v>6.9423929098966025E-2</v>
      </c>
      <c r="S40" s="736">
        <f t="shared" si="81"/>
        <v>0.59675036927621861</v>
      </c>
      <c r="T40" s="736">
        <f t="shared" si="81"/>
        <v>4.874446085672083E-2</v>
      </c>
      <c r="U40" s="740">
        <f t="shared" si="81"/>
        <v>1.4771048744460856E-2</v>
      </c>
      <c r="V40" s="739"/>
      <c r="W40" s="736">
        <f>IFERROR(W39/$V39,"-")</f>
        <v>7.1428571428571425E-2</v>
      </c>
      <c r="X40" s="736">
        <f t="shared" ref="X40:AC40" si="82">IFERROR(X39/$V39,"-")</f>
        <v>7.1428571428571425E-2</v>
      </c>
      <c r="Y40" s="736">
        <f t="shared" si="82"/>
        <v>0.10714285714285714</v>
      </c>
      <c r="Z40" s="736">
        <f t="shared" si="82"/>
        <v>5.3571428571428568E-2</v>
      </c>
      <c r="AA40" s="736">
        <f t="shared" si="82"/>
        <v>0.42857142857142855</v>
      </c>
      <c r="AB40" s="736">
        <f t="shared" si="82"/>
        <v>8.9285714285714288E-2</v>
      </c>
      <c r="AC40" s="1445">
        <f t="shared" si="82"/>
        <v>0.17857142857142858</v>
      </c>
      <c r="AE40" s="45">
        <f t="shared" si="3"/>
        <v>1</v>
      </c>
      <c r="AF40" s="45">
        <f t="shared" si="4"/>
        <v>1</v>
      </c>
      <c r="AG40" s="45">
        <f t="shared" si="5"/>
        <v>1</v>
      </c>
      <c r="AH40" s="367">
        <f t="shared" ref="AH40:AJ40" si="83">1-AE40</f>
        <v>0</v>
      </c>
      <c r="AI40" s="367">
        <f t="shared" si="83"/>
        <v>0</v>
      </c>
      <c r="AJ40" s="367">
        <f t="shared" si="83"/>
        <v>0</v>
      </c>
    </row>
    <row r="41" spans="2:36" x14ac:dyDescent="0.2">
      <c r="B41" s="1" t="s">
        <v>456</v>
      </c>
    </row>
    <row r="43" spans="2:36" x14ac:dyDescent="0.2">
      <c r="B43" s="1" t="s">
        <v>429</v>
      </c>
      <c r="D43" s="1">
        <f t="shared" ref="D43" si="84">D25+D27+D29+D31+D33+D35</f>
        <v>404</v>
      </c>
      <c r="E43" s="1">
        <f>E25+E27+E29+E31+E33+E35</f>
        <v>303</v>
      </c>
      <c r="F43" s="1">
        <f>F25+F27+F29+F31+F33+F35</f>
        <v>761</v>
      </c>
      <c r="G43" s="1">
        <f>G25+G27+G29+G31+G33+G35</f>
        <v>62</v>
      </c>
      <c r="H43" s="1">
        <f t="shared" ref="H43:AC43" si="85">H25+H27+H29+H31+H33+H35</f>
        <v>71</v>
      </c>
      <c r="I43" s="1">
        <f t="shared" si="85"/>
        <v>72</v>
      </c>
      <c r="J43" s="1">
        <f t="shared" si="85"/>
        <v>52</v>
      </c>
      <c r="K43" s="1">
        <f t="shared" si="85"/>
        <v>432</v>
      </c>
      <c r="L43" s="1">
        <f t="shared" si="85"/>
        <v>40</v>
      </c>
      <c r="M43" s="1">
        <f t="shared" si="85"/>
        <v>32</v>
      </c>
      <c r="N43" s="1">
        <f t="shared" si="85"/>
        <v>702</v>
      </c>
      <c r="O43" s="1">
        <f t="shared" si="85"/>
        <v>58</v>
      </c>
      <c r="P43" s="1">
        <f t="shared" si="85"/>
        <v>67</v>
      </c>
      <c r="Q43" s="1">
        <f t="shared" si="85"/>
        <v>64</v>
      </c>
      <c r="R43" s="1">
        <f t="shared" si="85"/>
        <v>49</v>
      </c>
      <c r="S43" s="1">
        <f t="shared" si="85"/>
        <v>408</v>
      </c>
      <c r="T43" s="1">
        <f>T25+T27+T29+T31+T33+T35</f>
        <v>35</v>
      </c>
      <c r="U43" s="1">
        <f t="shared" si="85"/>
        <v>21</v>
      </c>
      <c r="V43" s="1">
        <f t="shared" si="85"/>
        <v>59</v>
      </c>
      <c r="W43" s="1">
        <f t="shared" si="85"/>
        <v>4</v>
      </c>
      <c r="X43" s="1">
        <f t="shared" si="85"/>
        <v>4</v>
      </c>
      <c r="Y43" s="1">
        <f t="shared" si="85"/>
        <v>8</v>
      </c>
      <c r="Z43" s="1">
        <f t="shared" si="85"/>
        <v>3</v>
      </c>
      <c r="AA43" s="1">
        <f t="shared" si="85"/>
        <v>24</v>
      </c>
      <c r="AB43" s="1">
        <f t="shared" si="85"/>
        <v>5</v>
      </c>
      <c r="AC43" s="1">
        <f t="shared" si="85"/>
        <v>11</v>
      </c>
    </row>
    <row r="44" spans="2:36" ht="15" customHeight="1" x14ac:dyDescent="0.2">
      <c r="B44" t="s">
        <v>457</v>
      </c>
      <c r="G44" s="45">
        <f>G43/F43</f>
        <v>8.1471747700394212E-2</v>
      </c>
      <c r="H44" s="45">
        <f>H43/F43</f>
        <v>9.329829172141918E-2</v>
      </c>
      <c r="I44" s="45">
        <f>I43/F43</f>
        <v>9.4612352168199743E-2</v>
      </c>
      <c r="J44" s="45">
        <f>J43/F43</f>
        <v>6.8331143232588695E-2</v>
      </c>
      <c r="K44" s="45">
        <f>K43/F43</f>
        <v>0.56767411300919846</v>
      </c>
      <c r="L44" s="45">
        <f>L43/F43</f>
        <v>5.2562417871222074E-2</v>
      </c>
      <c r="M44" s="45">
        <f>M43/F43</f>
        <v>4.2049934296977662E-2</v>
      </c>
      <c r="N44" s="45"/>
      <c r="O44" s="45">
        <f>O43/N43</f>
        <v>8.2621082621082614E-2</v>
      </c>
      <c r="P44" s="45">
        <f>P43/N43</f>
        <v>9.5441595441595445E-2</v>
      </c>
      <c r="Q44" s="45">
        <f>Q43/N43</f>
        <v>9.1168091168091173E-2</v>
      </c>
      <c r="R44" s="45">
        <f>R43/N43</f>
        <v>6.9800569800569798E-2</v>
      </c>
      <c r="S44" s="45">
        <f>S43/N43</f>
        <v>0.58119658119658124</v>
      </c>
      <c r="T44" s="45">
        <f>T43/N43</f>
        <v>4.9857549857549859E-2</v>
      </c>
      <c r="U44" s="45">
        <f>U43/N43</f>
        <v>2.9914529914529916E-2</v>
      </c>
      <c r="V44" s="45"/>
      <c r="W44" s="45">
        <f>W43/V43</f>
        <v>6.7796610169491525E-2</v>
      </c>
      <c r="X44" s="45">
        <f>X43/V43</f>
        <v>6.7796610169491525E-2</v>
      </c>
      <c r="Y44" s="45">
        <f>Y43/V43</f>
        <v>0.13559322033898305</v>
      </c>
      <c r="Z44" s="45">
        <f>Z43/V43</f>
        <v>5.0847457627118647E-2</v>
      </c>
      <c r="AA44" s="45">
        <f>AA43/V43</f>
        <v>0.40677966101694918</v>
      </c>
      <c r="AB44" s="45">
        <f>AB43/V43</f>
        <v>8.4745762711864403E-2</v>
      </c>
      <c r="AC44" s="45">
        <f>AC43/V43</f>
        <v>0.1864406779661017</v>
      </c>
    </row>
    <row r="45" spans="2:36" x14ac:dyDescent="0.2">
      <c r="B45"/>
      <c r="G45" s="24"/>
      <c r="H45" s="24"/>
      <c r="I45" s="24"/>
      <c r="J45" s="24"/>
      <c r="K45" s="24"/>
      <c r="L45" s="24"/>
      <c r="M45" s="24"/>
      <c r="O45" s="24"/>
      <c r="P45" s="24"/>
      <c r="Q45" s="24"/>
      <c r="R45" s="24"/>
      <c r="S45" s="24"/>
      <c r="T45" s="24"/>
      <c r="U45" s="24"/>
      <c r="W45" s="24"/>
      <c r="X45" s="24"/>
      <c r="Y45" s="24"/>
      <c r="Z45" s="24"/>
      <c r="AA45" s="24"/>
      <c r="AB45" s="24"/>
      <c r="AC45" s="24"/>
    </row>
    <row r="46" spans="2:36" x14ac:dyDescent="0.2">
      <c r="B46" t="s">
        <v>395</v>
      </c>
      <c r="D46" s="1">
        <f>D37+D35+D25</f>
        <v>404</v>
      </c>
      <c r="E46" s="1">
        <f t="shared" ref="E46:AC46" si="86">E37+E35+E25</f>
        <v>303</v>
      </c>
      <c r="F46" s="1">
        <f t="shared" si="86"/>
        <v>761</v>
      </c>
      <c r="G46" s="1">
        <f t="shared" si="86"/>
        <v>62</v>
      </c>
      <c r="H46" s="1">
        <f t="shared" si="86"/>
        <v>71</v>
      </c>
      <c r="I46" s="1">
        <f t="shared" si="86"/>
        <v>72</v>
      </c>
      <c r="J46" s="1">
        <f t="shared" si="86"/>
        <v>52</v>
      </c>
      <c r="K46" s="1">
        <f t="shared" si="86"/>
        <v>432</v>
      </c>
      <c r="L46" s="1">
        <f t="shared" si="86"/>
        <v>40</v>
      </c>
      <c r="M46" s="1">
        <f t="shared" si="86"/>
        <v>32</v>
      </c>
      <c r="N46" s="1">
        <f t="shared" si="86"/>
        <v>702</v>
      </c>
      <c r="O46" s="1">
        <f t="shared" si="86"/>
        <v>58</v>
      </c>
      <c r="P46" s="1">
        <f t="shared" si="86"/>
        <v>67</v>
      </c>
      <c r="Q46" s="1">
        <f t="shared" si="86"/>
        <v>64</v>
      </c>
      <c r="R46" s="1">
        <f t="shared" si="86"/>
        <v>49</v>
      </c>
      <c r="S46" s="1">
        <f t="shared" si="86"/>
        <v>408</v>
      </c>
      <c r="T46" s="1">
        <f t="shared" si="86"/>
        <v>35</v>
      </c>
      <c r="U46" s="1">
        <f t="shared" si="86"/>
        <v>21</v>
      </c>
      <c r="V46" s="1">
        <f t="shared" si="86"/>
        <v>59</v>
      </c>
      <c r="W46" s="1">
        <f t="shared" si="86"/>
        <v>4</v>
      </c>
      <c r="X46" s="1">
        <f t="shared" si="86"/>
        <v>4</v>
      </c>
      <c r="Y46" s="1">
        <f t="shared" si="86"/>
        <v>8</v>
      </c>
      <c r="Z46" s="1">
        <f t="shared" si="86"/>
        <v>3</v>
      </c>
      <c r="AA46" s="1">
        <f t="shared" si="86"/>
        <v>24</v>
      </c>
      <c r="AB46" s="1">
        <f t="shared" si="86"/>
        <v>5</v>
      </c>
      <c r="AC46" s="1">
        <f t="shared" si="86"/>
        <v>11</v>
      </c>
    </row>
    <row r="47" spans="2:36" ht="14.25" customHeight="1" x14ac:dyDescent="0.2">
      <c r="B47"/>
      <c r="D47" s="1">
        <f>D39+D27+D25</f>
        <v>404</v>
      </c>
      <c r="E47" s="1">
        <f t="shared" ref="E47:AC47" si="87">E39+E27+E25</f>
        <v>303</v>
      </c>
      <c r="F47" s="1">
        <f t="shared" si="87"/>
        <v>761</v>
      </c>
      <c r="G47" s="1">
        <f t="shared" si="87"/>
        <v>62</v>
      </c>
      <c r="H47" s="1">
        <f t="shared" si="87"/>
        <v>71</v>
      </c>
      <c r="I47" s="1">
        <f t="shared" si="87"/>
        <v>72</v>
      </c>
      <c r="J47" s="1">
        <f t="shared" si="87"/>
        <v>52</v>
      </c>
      <c r="K47" s="1">
        <f t="shared" si="87"/>
        <v>432</v>
      </c>
      <c r="L47" s="1">
        <f t="shared" si="87"/>
        <v>40</v>
      </c>
      <c r="M47" s="1">
        <f t="shared" si="87"/>
        <v>32</v>
      </c>
      <c r="N47" s="1">
        <f t="shared" si="87"/>
        <v>702</v>
      </c>
      <c r="O47" s="1">
        <f t="shared" si="87"/>
        <v>58</v>
      </c>
      <c r="P47" s="1">
        <f t="shared" si="87"/>
        <v>67</v>
      </c>
      <c r="Q47" s="1">
        <f t="shared" si="87"/>
        <v>64</v>
      </c>
      <c r="R47" s="1">
        <f t="shared" si="87"/>
        <v>49</v>
      </c>
      <c r="S47" s="1">
        <f t="shared" si="87"/>
        <v>408</v>
      </c>
      <c r="T47" s="1">
        <f t="shared" si="87"/>
        <v>35</v>
      </c>
      <c r="U47" s="1">
        <f t="shared" si="87"/>
        <v>21</v>
      </c>
      <c r="V47" s="1">
        <f t="shared" si="87"/>
        <v>59</v>
      </c>
      <c r="W47" s="1">
        <f t="shared" si="87"/>
        <v>4</v>
      </c>
      <c r="X47" s="1">
        <f t="shared" si="87"/>
        <v>4</v>
      </c>
      <c r="Y47" s="1">
        <f t="shared" si="87"/>
        <v>8</v>
      </c>
      <c r="Z47" s="1">
        <f t="shared" si="87"/>
        <v>3</v>
      </c>
      <c r="AA47" s="1">
        <f t="shared" si="87"/>
        <v>24</v>
      </c>
      <c r="AB47" s="1">
        <f t="shared" si="87"/>
        <v>5</v>
      </c>
      <c r="AC47" s="1">
        <f t="shared" si="87"/>
        <v>11</v>
      </c>
    </row>
    <row r="48" spans="2:36" x14ac:dyDescent="0.2">
      <c r="B48"/>
    </row>
    <row r="49" spans="2:29" x14ac:dyDescent="0.2">
      <c r="B49" s="380" t="s">
        <v>239</v>
      </c>
      <c r="D49" s="1096">
        <f t="shared" ref="D49:AC49" si="88">D43-D11</f>
        <v>0</v>
      </c>
      <c r="E49" s="1096">
        <f t="shared" si="88"/>
        <v>0</v>
      </c>
      <c r="F49" s="1096">
        <f t="shared" si="88"/>
        <v>0</v>
      </c>
      <c r="G49" s="1096">
        <f t="shared" si="88"/>
        <v>0</v>
      </c>
      <c r="H49" s="1096">
        <f t="shared" si="88"/>
        <v>0</v>
      </c>
      <c r="I49" s="1096">
        <f t="shared" si="88"/>
        <v>0</v>
      </c>
      <c r="J49" s="1096">
        <f t="shared" si="88"/>
        <v>0</v>
      </c>
      <c r="K49" s="1096">
        <f t="shared" si="88"/>
        <v>0</v>
      </c>
      <c r="L49" s="1096">
        <f t="shared" si="88"/>
        <v>0</v>
      </c>
      <c r="M49" s="1096">
        <f t="shared" si="88"/>
        <v>0</v>
      </c>
      <c r="N49" s="1096">
        <f t="shared" si="88"/>
        <v>0</v>
      </c>
      <c r="O49" s="1096">
        <f t="shared" si="88"/>
        <v>0</v>
      </c>
      <c r="P49" s="1096">
        <f t="shared" si="88"/>
        <v>0</v>
      </c>
      <c r="Q49" s="1096">
        <f t="shared" si="88"/>
        <v>0</v>
      </c>
      <c r="R49" s="1096">
        <f t="shared" si="88"/>
        <v>0</v>
      </c>
      <c r="S49" s="1096">
        <f t="shared" si="88"/>
        <v>0</v>
      </c>
      <c r="T49" s="1096">
        <f t="shared" si="88"/>
        <v>0</v>
      </c>
      <c r="U49" s="1096">
        <f t="shared" si="88"/>
        <v>0</v>
      </c>
      <c r="V49" s="1096">
        <f t="shared" si="88"/>
        <v>0</v>
      </c>
      <c r="W49" s="1096">
        <f t="shared" si="88"/>
        <v>0</v>
      </c>
      <c r="X49" s="1096">
        <f t="shared" si="88"/>
        <v>0</v>
      </c>
      <c r="Y49" s="1096">
        <f t="shared" si="88"/>
        <v>0</v>
      </c>
      <c r="Z49" s="1096">
        <f t="shared" si="88"/>
        <v>0</v>
      </c>
      <c r="AA49" s="1096">
        <f t="shared" si="88"/>
        <v>0</v>
      </c>
      <c r="AB49" s="1096">
        <f t="shared" si="88"/>
        <v>0</v>
      </c>
      <c r="AC49" s="1096">
        <f t="shared" si="88"/>
        <v>0</v>
      </c>
    </row>
    <row r="50" spans="2:29" x14ac:dyDescent="0.2">
      <c r="D50" s="1096">
        <f>D44-D12</f>
        <v>0</v>
      </c>
      <c r="E50" s="1096"/>
      <c r="F50" s="1096"/>
      <c r="G50" s="1096">
        <f t="shared" ref="G50:M50" si="89">G44-G12</f>
        <v>0</v>
      </c>
      <c r="H50" s="1096">
        <f t="shared" si="89"/>
        <v>0</v>
      </c>
      <c r="I50" s="1096">
        <f t="shared" si="89"/>
        <v>0</v>
      </c>
      <c r="J50" s="1096">
        <f t="shared" si="89"/>
        <v>0</v>
      </c>
      <c r="K50" s="1096">
        <f t="shared" si="89"/>
        <v>0</v>
      </c>
      <c r="L50" s="1096">
        <f t="shared" si="89"/>
        <v>0</v>
      </c>
      <c r="M50" s="1096">
        <f t="shared" si="89"/>
        <v>0</v>
      </c>
      <c r="N50" s="1096"/>
      <c r="O50" s="1096">
        <f t="shared" ref="O50:U50" si="90">O44-O12</f>
        <v>0</v>
      </c>
      <c r="P50" s="1096">
        <f t="shared" si="90"/>
        <v>0</v>
      </c>
      <c r="Q50" s="1096">
        <f t="shared" si="90"/>
        <v>0</v>
      </c>
      <c r="R50" s="1096">
        <f t="shared" si="90"/>
        <v>0</v>
      </c>
      <c r="S50" s="1096">
        <f t="shared" si="90"/>
        <v>0</v>
      </c>
      <c r="T50" s="1096">
        <f t="shared" si="90"/>
        <v>0</v>
      </c>
      <c r="U50" s="1096">
        <f t="shared" si="90"/>
        <v>0</v>
      </c>
      <c r="V50" s="1096"/>
      <c r="W50" s="1096">
        <f t="shared" ref="W50:AC50" si="91">W44-W12</f>
        <v>0</v>
      </c>
      <c r="X50" s="1096">
        <f t="shared" si="91"/>
        <v>0</v>
      </c>
      <c r="Y50" s="1096">
        <f t="shared" si="91"/>
        <v>0</v>
      </c>
      <c r="Z50" s="1096">
        <f t="shared" si="91"/>
        <v>0</v>
      </c>
      <c r="AA50" s="1096">
        <f t="shared" si="91"/>
        <v>0</v>
      </c>
      <c r="AB50" s="1096">
        <f t="shared" si="91"/>
        <v>0</v>
      </c>
      <c r="AC50" s="1096">
        <f t="shared" si="91"/>
        <v>0</v>
      </c>
    </row>
    <row r="51" spans="2:29" ht="13.5" customHeight="1" x14ac:dyDescent="0.2">
      <c r="D51" s="1096"/>
      <c r="E51" s="1096"/>
      <c r="F51" s="1096"/>
      <c r="G51" s="1096"/>
      <c r="H51" s="1096"/>
      <c r="I51" s="1096"/>
      <c r="J51" s="1096"/>
      <c r="K51" s="1096"/>
      <c r="L51" s="1096"/>
      <c r="M51" s="1096"/>
      <c r="N51" s="1096"/>
      <c r="O51" s="1096"/>
      <c r="P51" s="1096"/>
      <c r="Q51" s="1096"/>
      <c r="R51" s="1096"/>
      <c r="S51" s="1096"/>
      <c r="T51" s="1096"/>
      <c r="U51" s="1096"/>
      <c r="V51" s="1096"/>
      <c r="W51" s="1096"/>
      <c r="X51" s="1096"/>
      <c r="Y51" s="1096"/>
      <c r="Z51" s="1096"/>
      <c r="AA51" s="1096"/>
      <c r="AB51" s="1096"/>
      <c r="AC51" s="1096"/>
    </row>
    <row r="52" spans="2:29" x14ac:dyDescent="0.2">
      <c r="D52" s="1096">
        <f>D46-D43</f>
        <v>0</v>
      </c>
      <c r="E52" s="1096">
        <f t="shared" ref="E52:AC52" si="92">E46-E43</f>
        <v>0</v>
      </c>
      <c r="F52" s="1096">
        <f t="shared" si="92"/>
        <v>0</v>
      </c>
      <c r="G52" s="1096">
        <f t="shared" si="92"/>
        <v>0</v>
      </c>
      <c r="H52" s="1096">
        <f t="shared" si="92"/>
        <v>0</v>
      </c>
      <c r="I52" s="1096">
        <f t="shared" si="92"/>
        <v>0</v>
      </c>
      <c r="J52" s="1096">
        <f t="shared" si="92"/>
        <v>0</v>
      </c>
      <c r="K52" s="1096">
        <f t="shared" si="92"/>
        <v>0</v>
      </c>
      <c r="L52" s="1096">
        <f t="shared" si="92"/>
        <v>0</v>
      </c>
      <c r="M52" s="1096">
        <f t="shared" si="92"/>
        <v>0</v>
      </c>
      <c r="N52" s="1096">
        <f t="shared" si="92"/>
        <v>0</v>
      </c>
      <c r="O52" s="1096">
        <f t="shared" si="92"/>
        <v>0</v>
      </c>
      <c r="P52" s="1096">
        <f t="shared" si="92"/>
        <v>0</v>
      </c>
      <c r="Q52" s="1096">
        <f t="shared" si="92"/>
        <v>0</v>
      </c>
      <c r="R52" s="1096">
        <f t="shared" si="92"/>
        <v>0</v>
      </c>
      <c r="S52" s="1096">
        <f t="shared" si="92"/>
        <v>0</v>
      </c>
      <c r="T52" s="1096">
        <f t="shared" si="92"/>
        <v>0</v>
      </c>
      <c r="U52" s="1096">
        <f t="shared" si="92"/>
        <v>0</v>
      </c>
      <c r="V52" s="1096">
        <f t="shared" si="92"/>
        <v>0</v>
      </c>
      <c r="W52" s="1096">
        <f t="shared" si="92"/>
        <v>0</v>
      </c>
      <c r="X52" s="1096">
        <f t="shared" si="92"/>
        <v>0</v>
      </c>
      <c r="Y52" s="1096">
        <f t="shared" si="92"/>
        <v>0</v>
      </c>
      <c r="Z52" s="1096">
        <f t="shared" si="92"/>
        <v>0</v>
      </c>
      <c r="AA52" s="1096">
        <f t="shared" si="92"/>
        <v>0</v>
      </c>
      <c r="AB52" s="1096">
        <f t="shared" si="92"/>
        <v>0</v>
      </c>
      <c r="AC52" s="1096">
        <f t="shared" si="92"/>
        <v>0</v>
      </c>
    </row>
    <row r="53" spans="2:29" ht="13.5" customHeight="1" x14ac:dyDescent="0.2">
      <c r="D53" s="1096">
        <f>D47-D43</f>
        <v>0</v>
      </c>
      <c r="E53" s="1096">
        <f t="shared" ref="E53:AC53" si="93">E47-E43</f>
        <v>0</v>
      </c>
      <c r="F53" s="1096">
        <f t="shared" si="93"/>
        <v>0</v>
      </c>
      <c r="G53" s="1096">
        <f t="shared" si="93"/>
        <v>0</v>
      </c>
      <c r="H53" s="1096">
        <f t="shared" si="93"/>
        <v>0</v>
      </c>
      <c r="I53" s="1096">
        <f t="shared" si="93"/>
        <v>0</v>
      </c>
      <c r="J53" s="1096">
        <f t="shared" si="93"/>
        <v>0</v>
      </c>
      <c r="K53" s="1096">
        <f t="shared" si="93"/>
        <v>0</v>
      </c>
      <c r="L53" s="1096">
        <f t="shared" si="93"/>
        <v>0</v>
      </c>
      <c r="M53" s="1096">
        <f t="shared" si="93"/>
        <v>0</v>
      </c>
      <c r="N53" s="1096">
        <f t="shared" si="93"/>
        <v>0</v>
      </c>
      <c r="O53" s="1096">
        <f t="shared" si="93"/>
        <v>0</v>
      </c>
      <c r="P53" s="1096">
        <f t="shared" si="93"/>
        <v>0</v>
      </c>
      <c r="Q53" s="1096">
        <f t="shared" si="93"/>
        <v>0</v>
      </c>
      <c r="R53" s="1096">
        <f t="shared" si="93"/>
        <v>0</v>
      </c>
      <c r="S53" s="1096">
        <f t="shared" si="93"/>
        <v>0</v>
      </c>
      <c r="T53" s="1096">
        <f t="shared" si="93"/>
        <v>0</v>
      </c>
      <c r="U53" s="1096">
        <f t="shared" si="93"/>
        <v>0</v>
      </c>
      <c r="V53" s="1096">
        <f t="shared" si="93"/>
        <v>0</v>
      </c>
      <c r="W53" s="1096">
        <f t="shared" si="93"/>
        <v>0</v>
      </c>
      <c r="X53" s="1096">
        <f t="shared" si="93"/>
        <v>0</v>
      </c>
      <c r="Y53" s="1096">
        <f t="shared" si="93"/>
        <v>0</v>
      </c>
      <c r="Z53" s="1096">
        <f t="shared" si="93"/>
        <v>0</v>
      </c>
      <c r="AA53" s="1096">
        <f t="shared" si="93"/>
        <v>0</v>
      </c>
      <c r="AB53" s="1096">
        <f t="shared" si="93"/>
        <v>0</v>
      </c>
      <c r="AC53" s="1096">
        <f t="shared" si="93"/>
        <v>0</v>
      </c>
    </row>
    <row r="55" spans="2:29" ht="13.5" customHeight="1" x14ac:dyDescent="0.2"/>
    <row r="59" spans="2:29" ht="13.5" customHeight="1" x14ac:dyDescent="0.2"/>
  </sheetData>
  <mergeCells count="23">
    <mergeCell ref="D7:D10"/>
    <mergeCell ref="E7:E10"/>
    <mergeCell ref="F7:M8"/>
    <mergeCell ref="N8:U8"/>
    <mergeCell ref="V8:AC8"/>
    <mergeCell ref="F9:F10"/>
    <mergeCell ref="N9:N10"/>
    <mergeCell ref="V9:V10"/>
    <mergeCell ref="B11:C12"/>
    <mergeCell ref="B13:B24"/>
    <mergeCell ref="C13:C14"/>
    <mergeCell ref="C15:C16"/>
    <mergeCell ref="C17:C18"/>
    <mergeCell ref="C19:C20"/>
    <mergeCell ref="C21:C22"/>
    <mergeCell ref="C23:C24"/>
    <mergeCell ref="B25:B40"/>
    <mergeCell ref="C25:C26"/>
    <mergeCell ref="C27:C28"/>
    <mergeCell ref="C29:C30"/>
    <mergeCell ref="C31:C32"/>
    <mergeCell ref="C33:C34"/>
    <mergeCell ref="C35:C36"/>
  </mergeCells>
  <phoneticPr fontId="2"/>
  <pageMargins left="0.70866141732283472" right="0.19685039370078741" top="0.6692913385826772" bottom="0.55118110236220474" header="0.35433070866141736" footer="0.19685039370078741"/>
  <pageSetup paperSize="9" scale="52" firstPageNumber="35" orientation="landscape"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1ADC4-3123-45E3-8344-AF35EA5495B2}">
  <sheetPr codeName="Sheet54">
    <tabColor rgb="FF00B0F0"/>
    <pageSetUpPr fitToPage="1"/>
  </sheetPr>
  <dimension ref="B2:AJ70"/>
  <sheetViews>
    <sheetView view="pageBreakPreview" zoomScaleNormal="100" zoomScaleSheetLayoutView="100" workbookViewId="0">
      <pane xSplit="3" ySplit="12" topLeftCell="D32" activePane="bottomRight" state="frozen"/>
      <selection activeCell="B2" sqref="B2"/>
      <selection pane="topRight" activeCell="B2" sqref="B2"/>
      <selection pane="bottomLeft" activeCell="B2" sqref="B2"/>
      <selection pane="bottomRight" activeCell="B2" sqref="B2"/>
    </sheetView>
  </sheetViews>
  <sheetFormatPr defaultColWidth="9" defaultRowHeight="13.2" x14ac:dyDescent="0.2"/>
  <cols>
    <col min="1" max="1" width="4.6640625" style="1" customWidth="1"/>
    <col min="2" max="2" width="3.109375" style="1" customWidth="1"/>
    <col min="3" max="3" width="16.44140625" style="1" customWidth="1"/>
    <col min="4" max="4" width="8.6640625" style="1" customWidth="1"/>
    <col min="5" max="5" width="9.109375" style="1" customWidth="1"/>
    <col min="6" max="29" width="7.6640625" style="1" customWidth="1"/>
    <col min="30" max="30" width="4.6640625" style="1" customWidth="1"/>
    <col min="31" max="33" width="6.6640625" style="1" customWidth="1"/>
    <col min="34" max="36" width="6.44140625" style="1" customWidth="1"/>
    <col min="37" max="37" width="4.6640625" style="1" customWidth="1"/>
    <col min="38" max="16384" width="9" style="1"/>
  </cols>
  <sheetData>
    <row r="2" spans="2:36" ht="14.4" x14ac:dyDescent="0.2">
      <c r="B2" s="26" t="s">
        <v>485</v>
      </c>
    </row>
    <row r="3" spans="2:36" ht="14.4" x14ac:dyDescent="0.2">
      <c r="B3" s="26"/>
      <c r="Y3" s="43" t="s">
        <v>433</v>
      </c>
    </row>
    <row r="4" spans="2:36" ht="14.4" x14ac:dyDescent="0.2">
      <c r="B4" s="26"/>
      <c r="Y4" s="43" t="s">
        <v>434</v>
      </c>
    </row>
    <row r="5" spans="2:36" ht="8.25" customHeight="1" x14ac:dyDescent="0.2">
      <c r="B5" s="26"/>
      <c r="X5" s="49"/>
    </row>
    <row r="6" spans="2:36" ht="13.8" thickBot="1" x14ac:dyDescent="0.25">
      <c r="B6" s="1" t="s">
        <v>459</v>
      </c>
      <c r="AC6" s="2" t="s">
        <v>436</v>
      </c>
    </row>
    <row r="7" spans="2:36" ht="23.1" customHeight="1" thickBot="1" x14ac:dyDescent="0.25">
      <c r="B7" s="8"/>
      <c r="C7" s="4"/>
      <c r="D7" s="1591" t="s">
        <v>460</v>
      </c>
      <c r="E7" s="1507" t="s">
        <v>438</v>
      </c>
      <c r="F7" s="1823" t="s">
        <v>439</v>
      </c>
      <c r="G7" s="1824"/>
      <c r="H7" s="1824"/>
      <c r="I7" s="1824"/>
      <c r="J7" s="1824"/>
      <c r="K7" s="1824"/>
      <c r="L7" s="1824"/>
      <c r="M7" s="1824"/>
      <c r="N7" s="13"/>
      <c r="O7" s="13"/>
      <c r="P7" s="13"/>
      <c r="Q7" s="13"/>
      <c r="R7" s="13"/>
      <c r="S7" s="13"/>
      <c r="T7" s="13"/>
      <c r="U7" s="13"/>
      <c r="V7" s="13"/>
      <c r="W7" s="13"/>
      <c r="X7" s="13"/>
      <c r="Y7" s="13"/>
      <c r="Z7" s="13"/>
      <c r="AA7" s="13"/>
      <c r="AB7" s="13"/>
      <c r="AC7" s="273"/>
    </row>
    <row r="8" spans="2:36" ht="23.1" customHeight="1" x14ac:dyDescent="0.2">
      <c r="B8" s="18"/>
      <c r="C8" s="11"/>
      <c r="D8" s="1551"/>
      <c r="E8" s="1508"/>
      <c r="F8" s="1825"/>
      <c r="G8" s="1826"/>
      <c r="H8" s="1826"/>
      <c r="I8" s="1826"/>
      <c r="J8" s="1826"/>
      <c r="K8" s="1826"/>
      <c r="L8" s="1826"/>
      <c r="M8" s="1826"/>
      <c r="N8" s="1827" t="s">
        <v>440</v>
      </c>
      <c r="O8" s="1832"/>
      <c r="P8" s="1832"/>
      <c r="Q8" s="1832"/>
      <c r="R8" s="1832"/>
      <c r="S8" s="1832"/>
      <c r="T8" s="1832"/>
      <c r="U8" s="1832"/>
      <c r="V8" s="1827" t="s">
        <v>441</v>
      </c>
      <c r="W8" s="1832"/>
      <c r="X8" s="1832"/>
      <c r="Y8" s="1832"/>
      <c r="Z8" s="1832"/>
      <c r="AA8" s="1832"/>
      <c r="AB8" s="1832"/>
      <c r="AC8" s="1833"/>
    </row>
    <row r="9" spans="2:36" ht="23.1" customHeight="1" x14ac:dyDescent="0.2">
      <c r="B9" s="18"/>
      <c r="C9" s="11"/>
      <c r="D9" s="1551"/>
      <c r="E9" s="1508"/>
      <c r="F9" s="1830" t="s">
        <v>477</v>
      </c>
      <c r="G9" s="3"/>
      <c r="H9" s="3"/>
      <c r="I9" s="3"/>
      <c r="J9" s="3"/>
      <c r="K9" s="3"/>
      <c r="L9" s="3"/>
      <c r="M9" s="3"/>
      <c r="N9" s="1830" t="s">
        <v>477</v>
      </c>
      <c r="O9" s="3"/>
      <c r="P9" s="3"/>
      <c r="Q9" s="3"/>
      <c r="R9" s="3"/>
      <c r="S9" s="3"/>
      <c r="T9" s="3"/>
      <c r="U9" s="3"/>
      <c r="V9" s="1830" t="s">
        <v>477</v>
      </c>
      <c r="W9" s="3"/>
      <c r="X9" s="3"/>
      <c r="Y9" s="3"/>
      <c r="Z9" s="3"/>
      <c r="AA9" s="3"/>
      <c r="AB9" s="3"/>
      <c r="AC9" s="274"/>
    </row>
    <row r="10" spans="2:36" ht="42" customHeight="1" x14ac:dyDescent="0.2">
      <c r="B10" s="36"/>
      <c r="C10" s="37"/>
      <c r="D10" s="1552"/>
      <c r="E10" s="1610"/>
      <c r="F10" s="1831"/>
      <c r="G10" s="272" t="s">
        <v>478</v>
      </c>
      <c r="H10" s="272" t="s">
        <v>479</v>
      </c>
      <c r="I10" s="272" t="s">
        <v>480</v>
      </c>
      <c r="J10" s="272" t="s">
        <v>481</v>
      </c>
      <c r="K10" s="272" t="s">
        <v>482</v>
      </c>
      <c r="L10" s="272" t="s">
        <v>483</v>
      </c>
      <c r="M10" s="272" t="s">
        <v>484</v>
      </c>
      <c r="N10" s="1831"/>
      <c r="O10" s="272" t="s">
        <v>478</v>
      </c>
      <c r="P10" s="272" t="s">
        <v>479</v>
      </c>
      <c r="Q10" s="272" t="s">
        <v>480</v>
      </c>
      <c r="R10" s="272" t="s">
        <v>481</v>
      </c>
      <c r="S10" s="272" t="s">
        <v>482</v>
      </c>
      <c r="T10" s="272" t="s">
        <v>483</v>
      </c>
      <c r="U10" s="272" t="s">
        <v>484</v>
      </c>
      <c r="V10" s="1831"/>
      <c r="W10" s="272" t="s">
        <v>478</v>
      </c>
      <c r="X10" s="272" t="s">
        <v>479</v>
      </c>
      <c r="Y10" s="272" t="s">
        <v>480</v>
      </c>
      <c r="Z10" s="272" t="s">
        <v>481</v>
      </c>
      <c r="AA10" s="272" t="s">
        <v>482</v>
      </c>
      <c r="AB10" s="272" t="s">
        <v>483</v>
      </c>
      <c r="AC10" s="243" t="s">
        <v>484</v>
      </c>
      <c r="AE10" s="1" t="s">
        <v>327</v>
      </c>
      <c r="AF10" s="1" t="s">
        <v>425</v>
      </c>
      <c r="AG10" s="1" t="s">
        <v>426</v>
      </c>
      <c r="AH10" s="360" t="s">
        <v>328</v>
      </c>
    </row>
    <row r="11" spans="2:36" ht="27.9" customHeight="1" x14ac:dyDescent="0.2">
      <c r="B11" s="1603" t="s">
        <v>455</v>
      </c>
      <c r="C11" s="1628"/>
      <c r="D11" s="1097">
        <f>D15+D17+D19+D21+D23+D13</f>
        <v>381</v>
      </c>
      <c r="E11" s="1097">
        <f>E15+E17+E19+E21+E23+E13</f>
        <v>192</v>
      </c>
      <c r="F11" s="1238">
        <f>SUM(G11:M11)</f>
        <v>437</v>
      </c>
      <c r="G11" s="1239">
        <f>G13+G15+G17+G19+G21+G23</f>
        <v>27</v>
      </c>
      <c r="H11" s="1239">
        <f t="shared" ref="H11:K11" si="0">H13+H15+H17+H19+H21+H23</f>
        <v>35</v>
      </c>
      <c r="I11" s="1239">
        <f t="shared" si="0"/>
        <v>39</v>
      </c>
      <c r="J11" s="1239">
        <f t="shared" si="0"/>
        <v>18</v>
      </c>
      <c r="K11" s="1239">
        <f t="shared" si="0"/>
        <v>309</v>
      </c>
      <c r="L11" s="1239">
        <f>L13+L15+L17+L19+L21+L23</f>
        <v>8</v>
      </c>
      <c r="M11" s="1239">
        <f>M13+M15+M17+M19+M21+M23</f>
        <v>1</v>
      </c>
      <c r="N11" s="1238">
        <f>SUM(O11:U11)</f>
        <v>437</v>
      </c>
      <c r="O11" s="1239">
        <f>O13+O15+O17+O19+O21+O23</f>
        <v>27</v>
      </c>
      <c r="P11" s="1239">
        <f t="shared" ref="P11:U11" si="1">P13+P15+P17+P19+P21+P23</f>
        <v>35</v>
      </c>
      <c r="Q11" s="1239">
        <f t="shared" si="1"/>
        <v>39</v>
      </c>
      <c r="R11" s="1239">
        <f t="shared" si="1"/>
        <v>18</v>
      </c>
      <c r="S11" s="1239">
        <f t="shared" si="1"/>
        <v>309</v>
      </c>
      <c r="T11" s="1239">
        <f t="shared" si="1"/>
        <v>8</v>
      </c>
      <c r="U11" s="1239">
        <f t="shared" si="1"/>
        <v>1</v>
      </c>
      <c r="V11" s="1238">
        <f>SUM(W11:AC11)</f>
        <v>0</v>
      </c>
      <c r="W11" s="1239">
        <f>W13+W15+W17+W19+W21+W23</f>
        <v>0</v>
      </c>
      <c r="X11" s="1239">
        <f t="shared" ref="X11:AC11" si="2">X13+X15+X17+X19+X21+X23</f>
        <v>0</v>
      </c>
      <c r="Y11" s="1239">
        <f t="shared" si="2"/>
        <v>0</v>
      </c>
      <c r="Z11" s="1239">
        <f t="shared" si="2"/>
        <v>0</v>
      </c>
      <c r="AA11" s="1239">
        <f t="shared" si="2"/>
        <v>0</v>
      </c>
      <c r="AB11" s="1239">
        <f t="shared" si="2"/>
        <v>0</v>
      </c>
      <c r="AC11" s="1241">
        <f t="shared" si="2"/>
        <v>0</v>
      </c>
      <c r="AE11" s="1">
        <f t="shared" ref="AE11:AE40" si="3">SUM(G11:M11)</f>
        <v>437</v>
      </c>
      <c r="AF11" s="1">
        <f t="shared" ref="AF11:AF40" si="4">SUM(O11:U11)</f>
        <v>437</v>
      </c>
      <c r="AG11" s="1">
        <f t="shared" ref="AG11:AG40" si="5">SUM(W11:AC11)</f>
        <v>0</v>
      </c>
      <c r="AH11" s="367">
        <f>AE11-F11</f>
        <v>0</v>
      </c>
      <c r="AI11" s="367">
        <f>AF11-N11</f>
        <v>0</v>
      </c>
      <c r="AJ11" s="367">
        <f>AG11-V11</f>
        <v>0</v>
      </c>
    </row>
    <row r="12" spans="2:36" ht="27.9" customHeight="1" thickBot="1" x14ac:dyDescent="0.25">
      <c r="B12" s="1607"/>
      <c r="C12" s="1669"/>
      <c r="D12" s="276"/>
      <c r="E12" s="321"/>
      <c r="F12" s="1242"/>
      <c r="G12" s="1243">
        <f>G11/F11</f>
        <v>6.1784897025171627E-2</v>
      </c>
      <c r="H12" s="1243">
        <f>H11/F11</f>
        <v>8.0091533180778038E-2</v>
      </c>
      <c r="I12" s="1243">
        <f>I11/F11</f>
        <v>8.924485125858124E-2</v>
      </c>
      <c r="J12" s="1243">
        <f>J11/F11</f>
        <v>4.1189931350114416E-2</v>
      </c>
      <c r="K12" s="1243">
        <f>K11/F11</f>
        <v>0.70709382151029754</v>
      </c>
      <c r="L12" s="1243">
        <f>L11/F11</f>
        <v>1.8306636155606407E-2</v>
      </c>
      <c r="M12" s="1243">
        <f>M11/F11</f>
        <v>2.2883295194508009E-3</v>
      </c>
      <c r="N12" s="1245"/>
      <c r="O12" s="1243">
        <f>O11/N11</f>
        <v>6.1784897025171627E-2</v>
      </c>
      <c r="P12" s="1243">
        <f>P11/N11</f>
        <v>8.0091533180778038E-2</v>
      </c>
      <c r="Q12" s="1243">
        <f>Q11/N11</f>
        <v>8.924485125858124E-2</v>
      </c>
      <c r="R12" s="1243">
        <f>R11/N11</f>
        <v>4.1189931350114416E-2</v>
      </c>
      <c r="S12" s="1243">
        <f>S11/N11</f>
        <v>0.70709382151029754</v>
      </c>
      <c r="T12" s="1243">
        <f>T11/N11</f>
        <v>1.8306636155606407E-2</v>
      </c>
      <c r="U12" s="1243">
        <f>U11/N11</f>
        <v>2.2883295194508009E-3</v>
      </c>
      <c r="V12" s="1245"/>
      <c r="W12" s="727" t="str">
        <f>IFERROR(W11/$V11,"-")</f>
        <v>-</v>
      </c>
      <c r="X12" s="727" t="str">
        <f t="shared" ref="X12:AC12" si="6">IFERROR(X11/$V11,"-")</f>
        <v>-</v>
      </c>
      <c r="Y12" s="727" t="str">
        <f t="shared" si="6"/>
        <v>-</v>
      </c>
      <c r="Z12" s="727" t="str">
        <f t="shared" si="6"/>
        <v>-</v>
      </c>
      <c r="AA12" s="727" t="str">
        <f t="shared" si="6"/>
        <v>-</v>
      </c>
      <c r="AB12" s="727" t="str">
        <f>IFERROR(AB11/$V11,"-")</f>
        <v>-</v>
      </c>
      <c r="AC12" s="729" t="str">
        <f t="shared" si="6"/>
        <v>-</v>
      </c>
      <c r="AE12" s="45">
        <f t="shared" si="3"/>
        <v>1.0000000000000002</v>
      </c>
      <c r="AF12" s="45">
        <f t="shared" si="4"/>
        <v>1.0000000000000002</v>
      </c>
      <c r="AG12" s="45">
        <f t="shared" si="5"/>
        <v>0</v>
      </c>
      <c r="AH12" s="367">
        <f>1-AE12</f>
        <v>0</v>
      </c>
      <c r="AI12" s="367">
        <f t="shared" ref="AI12" si="7">1-AF12</f>
        <v>0</v>
      </c>
      <c r="AJ12" s="367">
        <f>1-AG12</f>
        <v>1</v>
      </c>
    </row>
    <row r="13" spans="2:36" ht="27.9" customHeight="1" thickTop="1" x14ac:dyDescent="0.2">
      <c r="B13" s="1503" t="s">
        <v>462</v>
      </c>
      <c r="C13" s="1649" t="s">
        <v>184</v>
      </c>
      <c r="D13" s="1166">
        <f>表1!M14</f>
        <v>49</v>
      </c>
      <c r="E13" s="549">
        <f>表1!O14</f>
        <v>10</v>
      </c>
      <c r="F13" s="1247">
        <f>SUM(G13:M13)</f>
        <v>4</v>
      </c>
      <c r="G13" s="1248">
        <f t="shared" ref="G13:M13" si="8">O13+W13</f>
        <v>2</v>
      </c>
      <c r="H13" s="1248">
        <f t="shared" si="8"/>
        <v>0</v>
      </c>
      <c r="I13" s="1248">
        <f t="shared" si="8"/>
        <v>0</v>
      </c>
      <c r="J13" s="1248">
        <f t="shared" si="8"/>
        <v>1</v>
      </c>
      <c r="K13" s="1248">
        <f t="shared" si="8"/>
        <v>0</v>
      </c>
      <c r="L13" s="1248">
        <f t="shared" si="8"/>
        <v>1</v>
      </c>
      <c r="M13" s="1248">
        <f t="shared" si="8"/>
        <v>0</v>
      </c>
      <c r="N13" s="1247">
        <f>SUM(O13:U13)</f>
        <v>4</v>
      </c>
      <c r="O13" s="1248">
        <v>2</v>
      </c>
      <c r="P13" s="1248">
        <v>0</v>
      </c>
      <c r="Q13" s="1248">
        <v>0</v>
      </c>
      <c r="R13" s="1248">
        <v>1</v>
      </c>
      <c r="S13" s="1248">
        <v>0</v>
      </c>
      <c r="T13" s="1248">
        <v>1</v>
      </c>
      <c r="U13" s="1248">
        <v>0</v>
      </c>
      <c r="V13" s="1247">
        <f>SUM(W13:AC13)</f>
        <v>0</v>
      </c>
      <c r="W13" s="1248">
        <v>0</v>
      </c>
      <c r="X13" s="1248">
        <v>0</v>
      </c>
      <c r="Y13" s="1248">
        <v>0</v>
      </c>
      <c r="Z13" s="1248">
        <v>0</v>
      </c>
      <c r="AA13" s="1248">
        <v>0</v>
      </c>
      <c r="AB13" s="1248">
        <v>0</v>
      </c>
      <c r="AC13" s="1249">
        <v>0</v>
      </c>
      <c r="AE13" s="1">
        <f t="shared" si="3"/>
        <v>4</v>
      </c>
      <c r="AF13" s="1">
        <f t="shared" si="4"/>
        <v>4</v>
      </c>
      <c r="AG13" s="1">
        <f t="shared" si="5"/>
        <v>0</v>
      </c>
      <c r="AH13" s="367">
        <f>AE13-F13</f>
        <v>0</v>
      </c>
      <c r="AI13" s="367">
        <f>AF13-N13</f>
        <v>0</v>
      </c>
      <c r="AJ13" s="367">
        <f>AG13-V13</f>
        <v>0</v>
      </c>
    </row>
    <row r="14" spans="2:36" ht="27.9" customHeight="1" x14ac:dyDescent="0.2">
      <c r="B14" s="1504"/>
      <c r="C14" s="1551"/>
      <c r="D14" s="1168"/>
      <c r="E14" s="326"/>
      <c r="F14" s="1251"/>
      <c r="G14" s="727">
        <f>IFERROR(G13/$F13,"-")</f>
        <v>0.5</v>
      </c>
      <c r="H14" s="727">
        <f t="shared" ref="H14:M14" si="9">IFERROR(H13/$F13,"-")</f>
        <v>0</v>
      </c>
      <c r="I14" s="727">
        <f t="shared" si="9"/>
        <v>0</v>
      </c>
      <c r="J14" s="727">
        <f t="shared" si="9"/>
        <v>0.25</v>
      </c>
      <c r="K14" s="727">
        <f t="shared" si="9"/>
        <v>0</v>
      </c>
      <c r="L14" s="727">
        <f t="shared" si="9"/>
        <v>0.25</v>
      </c>
      <c r="M14" s="727">
        <f t="shared" si="9"/>
        <v>0</v>
      </c>
      <c r="N14" s="1253"/>
      <c r="O14" s="1254">
        <f>IFERROR(O13/$N13,"-")</f>
        <v>0.5</v>
      </c>
      <c r="P14" s="1255">
        <f t="shared" ref="P14:U14" si="10">IFERROR(P13/$N13,"-")</f>
        <v>0</v>
      </c>
      <c r="Q14" s="1255">
        <f t="shared" si="10"/>
        <v>0</v>
      </c>
      <c r="R14" s="1255">
        <f t="shared" si="10"/>
        <v>0.25</v>
      </c>
      <c r="S14" s="1255">
        <f t="shared" si="10"/>
        <v>0</v>
      </c>
      <c r="T14" s="1255">
        <f t="shared" si="10"/>
        <v>0.25</v>
      </c>
      <c r="U14" s="1255">
        <f t="shared" si="10"/>
        <v>0</v>
      </c>
      <c r="V14" s="1251"/>
      <c r="W14" s="727" t="str">
        <f>IFERROR(W13/$V13,"-")</f>
        <v>-</v>
      </c>
      <c r="X14" s="727" t="str">
        <f t="shared" ref="X14:AC14" si="11">IFERROR(X13/$V13,"-")</f>
        <v>-</v>
      </c>
      <c r="Y14" s="727" t="str">
        <f t="shared" si="11"/>
        <v>-</v>
      </c>
      <c r="Z14" s="727" t="str">
        <f t="shared" si="11"/>
        <v>-</v>
      </c>
      <c r="AA14" s="727" t="str">
        <f t="shared" si="11"/>
        <v>-</v>
      </c>
      <c r="AB14" s="727" t="str">
        <f t="shared" si="11"/>
        <v>-</v>
      </c>
      <c r="AC14" s="729" t="str">
        <f t="shared" si="11"/>
        <v>-</v>
      </c>
      <c r="AE14" s="45">
        <f t="shared" si="3"/>
        <v>1</v>
      </c>
      <c r="AF14" s="45">
        <f t="shared" si="4"/>
        <v>1</v>
      </c>
      <c r="AG14" s="45">
        <f t="shared" si="5"/>
        <v>0</v>
      </c>
      <c r="AH14" s="367">
        <f>1-AE14</f>
        <v>0</v>
      </c>
      <c r="AI14" s="367">
        <f t="shared" ref="AI14" si="12">1-AF14</f>
        <v>0</v>
      </c>
      <c r="AJ14" s="367">
        <f>1-AG14</f>
        <v>1</v>
      </c>
    </row>
    <row r="15" spans="2:36" ht="27.9" customHeight="1" x14ac:dyDescent="0.2">
      <c r="B15" s="1504"/>
      <c r="C15" s="1591" t="s">
        <v>185</v>
      </c>
      <c r="D15" s="1167">
        <f>表1!M17</f>
        <v>82</v>
      </c>
      <c r="E15" s="559">
        <f>表1!O17</f>
        <v>45</v>
      </c>
      <c r="F15" s="1238">
        <f>SUM(G15:M15)</f>
        <v>333</v>
      </c>
      <c r="G15" s="1239">
        <f t="shared" ref="G15:M15" si="13">O15+W15</f>
        <v>8</v>
      </c>
      <c r="H15" s="1239">
        <f t="shared" si="13"/>
        <v>12</v>
      </c>
      <c r="I15" s="1239">
        <f t="shared" si="13"/>
        <v>27</v>
      </c>
      <c r="J15" s="1239">
        <f t="shared" si="13"/>
        <v>5</v>
      </c>
      <c r="K15" s="1239">
        <f t="shared" si="13"/>
        <v>276</v>
      </c>
      <c r="L15" s="1239">
        <f t="shared" si="13"/>
        <v>5</v>
      </c>
      <c r="M15" s="1239">
        <f t="shared" si="13"/>
        <v>0</v>
      </c>
      <c r="N15" s="1238">
        <f>SUM(O15:U15)</f>
        <v>333</v>
      </c>
      <c r="O15" s="1239">
        <v>8</v>
      </c>
      <c r="P15" s="1239">
        <v>12</v>
      </c>
      <c r="Q15" s="1239">
        <v>27</v>
      </c>
      <c r="R15" s="1239">
        <v>5</v>
      </c>
      <c r="S15" s="1239">
        <v>276</v>
      </c>
      <c r="T15" s="1239">
        <v>5</v>
      </c>
      <c r="U15" s="1239">
        <v>0</v>
      </c>
      <c r="V15" s="1238">
        <f>SUM(W15:AC15)</f>
        <v>0</v>
      </c>
      <c r="W15" s="1239">
        <v>0</v>
      </c>
      <c r="X15" s="1239">
        <v>0</v>
      </c>
      <c r="Y15" s="1239">
        <v>0</v>
      </c>
      <c r="Z15" s="1239">
        <v>0</v>
      </c>
      <c r="AA15" s="1239">
        <v>0</v>
      </c>
      <c r="AB15" s="1239">
        <v>0</v>
      </c>
      <c r="AC15" s="1241">
        <v>0</v>
      </c>
      <c r="AE15" s="1">
        <f t="shared" si="3"/>
        <v>333</v>
      </c>
      <c r="AF15" s="1">
        <f t="shared" si="4"/>
        <v>333</v>
      </c>
      <c r="AG15" s="1">
        <f t="shared" si="5"/>
        <v>0</v>
      </c>
      <c r="AH15" s="367">
        <f>AE15-F15</f>
        <v>0</v>
      </c>
      <c r="AI15" s="367">
        <f>AF15-N15</f>
        <v>0</v>
      </c>
      <c r="AJ15" s="367">
        <f>AG15-V15</f>
        <v>0</v>
      </c>
    </row>
    <row r="16" spans="2:36" ht="27.9" customHeight="1" x14ac:dyDescent="0.2">
      <c r="B16" s="1504"/>
      <c r="C16" s="1551"/>
      <c r="D16" s="1168"/>
      <c r="E16" s="326"/>
      <c r="F16" s="1256"/>
      <c r="G16" s="727">
        <f t="shared" ref="G16:M16" si="14">G15/$F$15</f>
        <v>2.4024024024024024E-2</v>
      </c>
      <c r="H16" s="727">
        <f t="shared" si="14"/>
        <v>3.6036036036036036E-2</v>
      </c>
      <c r="I16" s="727">
        <f t="shared" si="14"/>
        <v>8.1081081081081086E-2</v>
      </c>
      <c r="J16" s="727">
        <f t="shared" si="14"/>
        <v>1.5015015015015015E-2</v>
      </c>
      <c r="K16" s="727">
        <f t="shared" si="14"/>
        <v>0.8288288288288288</v>
      </c>
      <c r="L16" s="727">
        <f t="shared" si="14"/>
        <v>1.5015015015015015E-2</v>
      </c>
      <c r="M16" s="727">
        <f t="shared" si="14"/>
        <v>0</v>
      </c>
      <c r="N16" s="1253"/>
      <c r="O16" s="731">
        <f>IFERROR(O15/$N15,"-")</f>
        <v>2.4024024024024024E-2</v>
      </c>
      <c r="P16" s="1257">
        <f t="shared" ref="P16:U16" si="15">IFERROR(P15/$N15,"-")</f>
        <v>3.6036036036036036E-2</v>
      </c>
      <c r="Q16" s="731">
        <f t="shared" si="15"/>
        <v>8.1081081081081086E-2</v>
      </c>
      <c r="R16" s="731">
        <f t="shared" si="15"/>
        <v>1.5015015015015015E-2</v>
      </c>
      <c r="S16" s="731">
        <f t="shared" si="15"/>
        <v>0.8288288288288288</v>
      </c>
      <c r="T16" s="731">
        <f t="shared" si="15"/>
        <v>1.5015015015015015E-2</v>
      </c>
      <c r="U16" s="1257">
        <f t="shared" si="15"/>
        <v>0</v>
      </c>
      <c r="V16" s="1256"/>
      <c r="W16" s="727" t="str">
        <f>IFERROR(W15/$V15,"-")</f>
        <v>-</v>
      </c>
      <c r="X16" s="727" t="str">
        <f t="shared" ref="X16:AC16" si="16">IFERROR(X15/$V15,"-")</f>
        <v>-</v>
      </c>
      <c r="Y16" s="727" t="str">
        <f t="shared" si="16"/>
        <v>-</v>
      </c>
      <c r="Z16" s="727" t="str">
        <f t="shared" si="16"/>
        <v>-</v>
      </c>
      <c r="AA16" s="727" t="str">
        <f t="shared" si="16"/>
        <v>-</v>
      </c>
      <c r="AB16" s="727" t="str">
        <f t="shared" si="16"/>
        <v>-</v>
      </c>
      <c r="AC16" s="729" t="str">
        <f t="shared" si="16"/>
        <v>-</v>
      </c>
      <c r="AE16" s="45">
        <f t="shared" si="3"/>
        <v>1</v>
      </c>
      <c r="AF16" s="45">
        <f t="shared" si="4"/>
        <v>1</v>
      </c>
      <c r="AG16" s="45">
        <f t="shared" si="5"/>
        <v>0</v>
      </c>
      <c r="AH16" s="367">
        <f t="shared" ref="AH16:AI16" si="17">1-AE16</f>
        <v>0</v>
      </c>
      <c r="AI16" s="367">
        <f t="shared" si="17"/>
        <v>0</v>
      </c>
      <c r="AJ16" s="367">
        <f>1-AG16</f>
        <v>1</v>
      </c>
    </row>
    <row r="17" spans="2:36" ht="27.9" customHeight="1" x14ac:dyDescent="0.2">
      <c r="B17" s="1504"/>
      <c r="C17" s="1591" t="s">
        <v>463</v>
      </c>
      <c r="D17" s="1167">
        <f>表1!M20</f>
        <v>25</v>
      </c>
      <c r="E17" s="559">
        <f>表1!O20</f>
        <v>10</v>
      </c>
      <c r="F17" s="1258">
        <f>SUM(G17:M17)</f>
        <v>48</v>
      </c>
      <c r="G17" s="1239">
        <f t="shared" ref="G17:M17" si="18">O17+W17</f>
        <v>1</v>
      </c>
      <c r="H17" s="1239">
        <f t="shared" si="18"/>
        <v>13</v>
      </c>
      <c r="I17" s="1239">
        <f t="shared" si="18"/>
        <v>9</v>
      </c>
      <c r="J17" s="1239">
        <f t="shared" si="18"/>
        <v>5</v>
      </c>
      <c r="K17" s="1239">
        <f t="shared" si="18"/>
        <v>20</v>
      </c>
      <c r="L17" s="1239">
        <f t="shared" si="18"/>
        <v>0</v>
      </c>
      <c r="M17" s="1239">
        <f t="shared" si="18"/>
        <v>0</v>
      </c>
      <c r="N17" s="1238">
        <f>SUM(O17:U17)</f>
        <v>48</v>
      </c>
      <c r="O17" s="1239">
        <v>1</v>
      </c>
      <c r="P17" s="1239">
        <v>13</v>
      </c>
      <c r="Q17" s="1239">
        <v>9</v>
      </c>
      <c r="R17" s="1239">
        <v>5</v>
      </c>
      <c r="S17" s="1239">
        <v>20</v>
      </c>
      <c r="T17" s="1239">
        <v>0</v>
      </c>
      <c r="U17" s="1239">
        <v>0</v>
      </c>
      <c r="V17" s="1238">
        <f>SUM(W17:AC17)</f>
        <v>0</v>
      </c>
      <c r="W17" s="1239">
        <v>0</v>
      </c>
      <c r="X17" s="1239">
        <v>0</v>
      </c>
      <c r="Y17" s="1239">
        <v>0</v>
      </c>
      <c r="Z17" s="1239">
        <v>0</v>
      </c>
      <c r="AA17" s="1239">
        <v>0</v>
      </c>
      <c r="AB17" s="1239">
        <v>0</v>
      </c>
      <c r="AC17" s="1241">
        <v>0</v>
      </c>
      <c r="AE17" s="1">
        <f t="shared" si="3"/>
        <v>48</v>
      </c>
      <c r="AF17" s="1">
        <f t="shared" si="4"/>
        <v>48</v>
      </c>
      <c r="AG17" s="1">
        <f t="shared" si="5"/>
        <v>0</v>
      </c>
      <c r="AH17" s="367">
        <f>AE17-F17</f>
        <v>0</v>
      </c>
      <c r="AI17" s="367">
        <f>AF17-N17</f>
        <v>0</v>
      </c>
      <c r="AJ17" s="367">
        <f>AG17-V17</f>
        <v>0</v>
      </c>
    </row>
    <row r="18" spans="2:36" ht="27.9" customHeight="1" x14ac:dyDescent="0.2">
      <c r="B18" s="1504"/>
      <c r="C18" s="1551"/>
      <c r="D18" s="1168"/>
      <c r="E18" s="326"/>
      <c r="F18" s="1253"/>
      <c r="G18" s="727">
        <f>G17/$F$17</f>
        <v>2.0833333333333332E-2</v>
      </c>
      <c r="H18" s="727">
        <f>H17/$F$17</f>
        <v>0.27083333333333331</v>
      </c>
      <c r="I18" s="727">
        <f t="shared" ref="I18:M18" si="19">I17/$F$17</f>
        <v>0.1875</v>
      </c>
      <c r="J18" s="727">
        <f t="shared" si="19"/>
        <v>0.10416666666666667</v>
      </c>
      <c r="K18" s="727">
        <f t="shared" si="19"/>
        <v>0.41666666666666669</v>
      </c>
      <c r="L18" s="727">
        <f t="shared" si="19"/>
        <v>0</v>
      </c>
      <c r="M18" s="727">
        <f t="shared" si="19"/>
        <v>0</v>
      </c>
      <c r="N18" s="1256"/>
      <c r="O18" s="731">
        <f>IFERROR(O17/$N17,"-")</f>
        <v>2.0833333333333332E-2</v>
      </c>
      <c r="P18" s="1257">
        <f t="shared" ref="P18:U18" si="20">IFERROR(P17/$N17,"-")</f>
        <v>0.27083333333333331</v>
      </c>
      <c r="Q18" s="731">
        <f t="shared" si="20"/>
        <v>0.1875</v>
      </c>
      <c r="R18" s="731">
        <f t="shared" si="20"/>
        <v>0.10416666666666667</v>
      </c>
      <c r="S18" s="731">
        <f t="shared" si="20"/>
        <v>0.41666666666666669</v>
      </c>
      <c r="T18" s="731">
        <f t="shared" si="20"/>
        <v>0</v>
      </c>
      <c r="U18" s="1257">
        <f t="shared" si="20"/>
        <v>0</v>
      </c>
      <c r="V18" s="1251"/>
      <c r="W18" s="727" t="str">
        <f>IFERROR(W17/$V17,"-")</f>
        <v>-</v>
      </c>
      <c r="X18" s="727" t="str">
        <f t="shared" ref="X18:AC18" si="21">IFERROR(X17/$V17,"-")</f>
        <v>-</v>
      </c>
      <c r="Y18" s="727" t="str">
        <f t="shared" si="21"/>
        <v>-</v>
      </c>
      <c r="Z18" s="727" t="str">
        <f t="shared" si="21"/>
        <v>-</v>
      </c>
      <c r="AA18" s="727" t="str">
        <f t="shared" si="21"/>
        <v>-</v>
      </c>
      <c r="AB18" s="727" t="str">
        <f t="shared" si="21"/>
        <v>-</v>
      </c>
      <c r="AC18" s="729" t="str">
        <f t="shared" si="21"/>
        <v>-</v>
      </c>
      <c r="AE18" s="45">
        <f t="shared" si="3"/>
        <v>1</v>
      </c>
      <c r="AF18" s="45">
        <f t="shared" si="4"/>
        <v>1</v>
      </c>
      <c r="AG18" s="45">
        <f t="shared" si="5"/>
        <v>0</v>
      </c>
      <c r="AH18" s="367">
        <f t="shared" ref="AH18:AJ18" si="22">1-AE18</f>
        <v>0</v>
      </c>
      <c r="AI18" s="367">
        <f t="shared" si="22"/>
        <v>0</v>
      </c>
      <c r="AJ18" s="367">
        <f t="shared" si="22"/>
        <v>1</v>
      </c>
    </row>
    <row r="19" spans="2:36" ht="27.9" customHeight="1" x14ac:dyDescent="0.2">
      <c r="B19" s="1504"/>
      <c r="C19" s="1591" t="s">
        <v>340</v>
      </c>
      <c r="D19" s="1167">
        <f>表1!M23</f>
        <v>71</v>
      </c>
      <c r="E19" s="559">
        <f>表1!O23</f>
        <v>33</v>
      </c>
      <c r="F19" s="1238">
        <f>SUM(G19:M19)</f>
        <v>2</v>
      </c>
      <c r="G19" s="1239">
        <f t="shared" ref="G19:M19" si="23">O19+W19</f>
        <v>0</v>
      </c>
      <c r="H19" s="1239">
        <f t="shared" si="23"/>
        <v>1</v>
      </c>
      <c r="I19" s="1239">
        <f t="shared" si="23"/>
        <v>0</v>
      </c>
      <c r="J19" s="1239">
        <f t="shared" si="23"/>
        <v>0</v>
      </c>
      <c r="K19" s="1239">
        <f t="shared" si="23"/>
        <v>1</v>
      </c>
      <c r="L19" s="1239">
        <f t="shared" si="23"/>
        <v>0</v>
      </c>
      <c r="M19" s="1239">
        <f t="shared" si="23"/>
        <v>0</v>
      </c>
      <c r="N19" s="1238">
        <f>SUM(O19:U19)</f>
        <v>2</v>
      </c>
      <c r="O19" s="1239">
        <v>0</v>
      </c>
      <c r="P19" s="1239">
        <v>1</v>
      </c>
      <c r="Q19" s="1239">
        <v>0</v>
      </c>
      <c r="R19" s="1239">
        <v>0</v>
      </c>
      <c r="S19" s="1239">
        <v>1</v>
      </c>
      <c r="T19" s="1239">
        <v>0</v>
      </c>
      <c r="U19" s="1239">
        <v>0</v>
      </c>
      <c r="V19" s="1238">
        <f>SUM(W19:AC19)</f>
        <v>0</v>
      </c>
      <c r="W19" s="1239">
        <v>0</v>
      </c>
      <c r="X19" s="1239">
        <v>0</v>
      </c>
      <c r="Y19" s="1239">
        <v>0</v>
      </c>
      <c r="Z19" s="1239">
        <v>0</v>
      </c>
      <c r="AA19" s="1239">
        <v>0</v>
      </c>
      <c r="AB19" s="1239">
        <v>0</v>
      </c>
      <c r="AC19" s="1241">
        <v>0</v>
      </c>
      <c r="AE19" s="1">
        <f t="shared" si="3"/>
        <v>2</v>
      </c>
      <c r="AF19" s="1">
        <f t="shared" si="4"/>
        <v>2</v>
      </c>
      <c r="AG19" s="1">
        <f t="shared" si="5"/>
        <v>0</v>
      </c>
      <c r="AH19" s="367">
        <f>AE19-F19</f>
        <v>0</v>
      </c>
      <c r="AI19" s="367">
        <f>AF19-N19</f>
        <v>0</v>
      </c>
      <c r="AJ19" s="367">
        <f>AG19-V19</f>
        <v>0</v>
      </c>
    </row>
    <row r="20" spans="2:36" ht="27.9" customHeight="1" x14ac:dyDescent="0.2">
      <c r="B20" s="1504"/>
      <c r="C20" s="1551"/>
      <c r="D20" s="1168"/>
      <c r="E20" s="326"/>
      <c r="F20" s="1256"/>
      <c r="G20" s="1252">
        <f t="shared" ref="G20:M20" si="24">G19/$F$19</f>
        <v>0</v>
      </c>
      <c r="H20" s="1252">
        <f t="shared" si="24"/>
        <v>0.5</v>
      </c>
      <c r="I20" s="1252">
        <f t="shared" si="24"/>
        <v>0</v>
      </c>
      <c r="J20" s="1252">
        <f t="shared" si="24"/>
        <v>0</v>
      </c>
      <c r="K20" s="1252">
        <f t="shared" si="24"/>
        <v>0.5</v>
      </c>
      <c r="L20" s="1252">
        <f t="shared" si="24"/>
        <v>0</v>
      </c>
      <c r="M20" s="1252">
        <f t="shared" si="24"/>
        <v>0</v>
      </c>
      <c r="N20" s="1259"/>
      <c r="O20" s="1254">
        <f>IFERROR(O19/$N19,"-")</f>
        <v>0</v>
      </c>
      <c r="P20" s="1255">
        <f t="shared" ref="P20:U20" si="25">IFERROR(P19/$N19,"-")</f>
        <v>0.5</v>
      </c>
      <c r="Q20" s="1254">
        <f t="shared" si="25"/>
        <v>0</v>
      </c>
      <c r="R20" s="1254">
        <f t="shared" si="25"/>
        <v>0</v>
      </c>
      <c r="S20" s="1254">
        <f t="shared" si="25"/>
        <v>0.5</v>
      </c>
      <c r="T20" s="1254">
        <f t="shared" si="25"/>
        <v>0</v>
      </c>
      <c r="U20" s="1254">
        <f t="shared" si="25"/>
        <v>0</v>
      </c>
      <c r="V20" s="1259"/>
      <c r="W20" s="1255" t="str">
        <f>IFERROR(W19/$V19,"-")</f>
        <v>-</v>
      </c>
      <c r="X20" s="1255" t="str">
        <f t="shared" ref="X20:AC20" si="26">IFERROR(X19/$V19,"-")</f>
        <v>-</v>
      </c>
      <c r="Y20" s="1255" t="str">
        <f t="shared" si="26"/>
        <v>-</v>
      </c>
      <c r="Z20" s="1255" t="str">
        <f t="shared" si="26"/>
        <v>-</v>
      </c>
      <c r="AA20" s="1255" t="str">
        <f t="shared" si="26"/>
        <v>-</v>
      </c>
      <c r="AB20" s="1255" t="str">
        <f t="shared" si="26"/>
        <v>-</v>
      </c>
      <c r="AC20" s="1446" t="str">
        <f t="shared" si="26"/>
        <v>-</v>
      </c>
      <c r="AE20" s="45">
        <f t="shared" si="3"/>
        <v>1</v>
      </c>
      <c r="AF20" s="45">
        <f t="shared" si="4"/>
        <v>1</v>
      </c>
      <c r="AG20" s="45">
        <f t="shared" si="5"/>
        <v>0</v>
      </c>
      <c r="AH20" s="367">
        <f t="shared" ref="AH20:AJ20" si="27">1-AE20</f>
        <v>0</v>
      </c>
      <c r="AI20" s="367">
        <f>1-AF20</f>
        <v>0</v>
      </c>
      <c r="AJ20" s="367">
        <f t="shared" si="27"/>
        <v>1</v>
      </c>
    </row>
    <row r="21" spans="2:36" ht="27.9" customHeight="1" x14ac:dyDescent="0.2">
      <c r="B21" s="1504"/>
      <c r="C21" s="1591" t="s">
        <v>341</v>
      </c>
      <c r="D21" s="1167">
        <f>表1!M26</f>
        <v>8</v>
      </c>
      <c r="E21" s="559">
        <f>表1!O26</f>
        <v>1</v>
      </c>
      <c r="F21" s="1258">
        <f>SUM(G21:M21)</f>
        <v>13</v>
      </c>
      <c r="G21" s="1239">
        <f t="shared" ref="G21:M21" si="28">O21+W21</f>
        <v>11</v>
      </c>
      <c r="H21" s="1239">
        <f t="shared" si="28"/>
        <v>1</v>
      </c>
      <c r="I21" s="1239">
        <f t="shared" si="28"/>
        <v>0</v>
      </c>
      <c r="J21" s="1239">
        <f t="shared" si="28"/>
        <v>1</v>
      </c>
      <c r="K21" s="1239">
        <f t="shared" si="28"/>
        <v>0</v>
      </c>
      <c r="L21" s="1239">
        <f t="shared" si="28"/>
        <v>0</v>
      </c>
      <c r="M21" s="1239">
        <f t="shared" si="28"/>
        <v>0</v>
      </c>
      <c r="N21" s="1258">
        <f>SUM(O21:U21)</f>
        <v>13</v>
      </c>
      <c r="O21" s="1239">
        <v>11</v>
      </c>
      <c r="P21" s="1239">
        <v>1</v>
      </c>
      <c r="Q21" s="1239">
        <v>0</v>
      </c>
      <c r="R21" s="1239">
        <v>1</v>
      </c>
      <c r="S21" s="1239">
        <v>0</v>
      </c>
      <c r="T21" s="1239">
        <v>0</v>
      </c>
      <c r="U21" s="1239">
        <v>0</v>
      </c>
      <c r="V21" s="1258">
        <f>SUM(W21:AC21)</f>
        <v>0</v>
      </c>
      <c r="W21" s="1239">
        <v>0</v>
      </c>
      <c r="X21" s="1239">
        <v>0</v>
      </c>
      <c r="Y21" s="1239">
        <v>0</v>
      </c>
      <c r="Z21" s="1239">
        <v>0</v>
      </c>
      <c r="AA21" s="1239">
        <v>0</v>
      </c>
      <c r="AB21" s="1239">
        <v>0</v>
      </c>
      <c r="AC21" s="1241">
        <v>0</v>
      </c>
      <c r="AE21" s="1">
        <f t="shared" si="3"/>
        <v>13</v>
      </c>
      <c r="AF21" s="1">
        <f t="shared" si="4"/>
        <v>13</v>
      </c>
      <c r="AG21" s="1">
        <f t="shared" si="5"/>
        <v>0</v>
      </c>
      <c r="AH21" s="367">
        <f>AE21-F21</f>
        <v>0</v>
      </c>
      <c r="AI21" s="367">
        <f>AF21-N21</f>
        <v>0</v>
      </c>
      <c r="AJ21" s="367">
        <f>AG21-V21</f>
        <v>0</v>
      </c>
    </row>
    <row r="22" spans="2:36" ht="27.9" customHeight="1" x14ac:dyDescent="0.2">
      <c r="B22" s="1504"/>
      <c r="C22" s="1551"/>
      <c r="D22" s="1168"/>
      <c r="E22" s="326"/>
      <c r="F22" s="1251"/>
      <c r="G22" s="1252">
        <f t="shared" ref="G22:M22" si="29">G21/$F$21</f>
        <v>0.84615384615384615</v>
      </c>
      <c r="H22" s="1252">
        <f t="shared" si="29"/>
        <v>7.6923076923076927E-2</v>
      </c>
      <c r="I22" s="1252">
        <f t="shared" si="29"/>
        <v>0</v>
      </c>
      <c r="J22" s="1252">
        <f t="shared" si="29"/>
        <v>7.6923076923076927E-2</v>
      </c>
      <c r="K22" s="1252">
        <f t="shared" si="29"/>
        <v>0</v>
      </c>
      <c r="L22" s="1252">
        <f t="shared" si="29"/>
        <v>0</v>
      </c>
      <c r="M22" s="1252">
        <f t="shared" si="29"/>
        <v>0</v>
      </c>
      <c r="N22" s="1260"/>
      <c r="O22" s="1254"/>
      <c r="P22" s="1254"/>
      <c r="Q22" s="1254"/>
      <c r="R22" s="1254"/>
      <c r="S22" s="1254"/>
      <c r="T22" s="1254"/>
      <c r="U22" s="1254"/>
      <c r="V22" s="1251"/>
      <c r="W22" s="727" t="str">
        <f>IFERROR(W21/$V21,"-")</f>
        <v>-</v>
      </c>
      <c r="X22" s="727" t="str">
        <f t="shared" ref="X22:AC22" si="30">IFERROR(X21/$V21,"-")</f>
        <v>-</v>
      </c>
      <c r="Y22" s="727" t="str">
        <f t="shared" si="30"/>
        <v>-</v>
      </c>
      <c r="Z22" s="727" t="str">
        <f t="shared" si="30"/>
        <v>-</v>
      </c>
      <c r="AA22" s="727" t="str">
        <f t="shared" si="30"/>
        <v>-</v>
      </c>
      <c r="AB22" s="727" t="str">
        <f t="shared" si="30"/>
        <v>-</v>
      </c>
      <c r="AC22" s="729" t="str">
        <f t="shared" si="30"/>
        <v>-</v>
      </c>
      <c r="AE22" s="45">
        <f t="shared" si="3"/>
        <v>1</v>
      </c>
      <c r="AF22" s="45">
        <f t="shared" si="4"/>
        <v>0</v>
      </c>
      <c r="AG22" s="45">
        <f t="shared" si="5"/>
        <v>0</v>
      </c>
      <c r="AH22" s="367">
        <f t="shared" ref="AH22:AI22" si="31">1-AE22</f>
        <v>0</v>
      </c>
      <c r="AI22" s="367">
        <f t="shared" si="31"/>
        <v>1</v>
      </c>
      <c r="AJ22" s="367">
        <f>1-AG22</f>
        <v>1</v>
      </c>
    </row>
    <row r="23" spans="2:36" ht="27.9" customHeight="1" x14ac:dyDescent="0.2">
      <c r="B23" s="1504"/>
      <c r="C23" s="1591" t="s">
        <v>189</v>
      </c>
      <c r="D23" s="1167">
        <f>表1!M29</f>
        <v>146</v>
      </c>
      <c r="E23" s="559">
        <f>表1!O29</f>
        <v>93</v>
      </c>
      <c r="F23" s="1238">
        <f>SUM(G23:M23)</f>
        <v>37</v>
      </c>
      <c r="G23" s="1239">
        <f t="shared" ref="G23:M23" si="32">O23+W23</f>
        <v>5</v>
      </c>
      <c r="H23" s="1239">
        <f t="shared" si="32"/>
        <v>8</v>
      </c>
      <c r="I23" s="1239">
        <f t="shared" si="32"/>
        <v>3</v>
      </c>
      <c r="J23" s="1239">
        <f t="shared" si="32"/>
        <v>6</v>
      </c>
      <c r="K23" s="1239">
        <f t="shared" si="32"/>
        <v>12</v>
      </c>
      <c r="L23" s="1239">
        <f t="shared" si="32"/>
        <v>2</v>
      </c>
      <c r="M23" s="1239">
        <f t="shared" si="32"/>
        <v>1</v>
      </c>
      <c r="N23" s="1258">
        <f>SUM(O23:U23)</f>
        <v>37</v>
      </c>
      <c r="O23" s="1239">
        <v>5</v>
      </c>
      <c r="P23" s="1239">
        <v>8</v>
      </c>
      <c r="Q23" s="1239">
        <v>3</v>
      </c>
      <c r="R23" s="1239">
        <v>6</v>
      </c>
      <c r="S23" s="1239">
        <v>12</v>
      </c>
      <c r="T23" s="1239">
        <v>2</v>
      </c>
      <c r="U23" s="1239">
        <v>1</v>
      </c>
      <c r="V23" s="1238">
        <f>SUM(W23:AC23)</f>
        <v>0</v>
      </c>
      <c r="W23" s="1264">
        <v>0</v>
      </c>
      <c r="X23" s="1264">
        <v>0</v>
      </c>
      <c r="Y23" s="1264">
        <v>0</v>
      </c>
      <c r="Z23" s="1264">
        <v>0</v>
      </c>
      <c r="AA23" s="1264">
        <v>0</v>
      </c>
      <c r="AB23" s="1264">
        <v>0</v>
      </c>
      <c r="AC23" s="1266">
        <v>0</v>
      </c>
      <c r="AE23" s="1">
        <f t="shared" si="3"/>
        <v>37</v>
      </c>
      <c r="AF23" s="1">
        <f t="shared" si="4"/>
        <v>37</v>
      </c>
      <c r="AG23" s="1">
        <f t="shared" si="5"/>
        <v>0</v>
      </c>
      <c r="AH23" s="367">
        <f>AE23-F23</f>
        <v>0</v>
      </c>
      <c r="AI23" s="367">
        <f>AF23-N23</f>
        <v>0</v>
      </c>
      <c r="AJ23" s="367">
        <f>AG23-V23</f>
        <v>0</v>
      </c>
    </row>
    <row r="24" spans="2:36" ht="27.9" customHeight="1" thickBot="1" x14ac:dyDescent="0.25">
      <c r="B24" s="1505"/>
      <c r="C24" s="1655"/>
      <c r="D24" s="277"/>
      <c r="E24" s="327"/>
      <c r="F24" s="1242"/>
      <c r="G24" s="1261">
        <f t="shared" ref="G24:M24" si="33">G23/$F$23</f>
        <v>0.13513513513513514</v>
      </c>
      <c r="H24" s="1261">
        <f t="shared" si="33"/>
        <v>0.21621621621621623</v>
      </c>
      <c r="I24" s="1261">
        <f t="shared" si="33"/>
        <v>8.1081081081081086E-2</v>
      </c>
      <c r="J24" s="1261">
        <f t="shared" si="33"/>
        <v>0.16216216216216217</v>
      </c>
      <c r="K24" s="1261">
        <f t="shared" si="33"/>
        <v>0.32432432432432434</v>
      </c>
      <c r="L24" s="1261">
        <f t="shared" si="33"/>
        <v>5.4054054054054057E-2</v>
      </c>
      <c r="M24" s="1261">
        <f t="shared" si="33"/>
        <v>2.7027027027027029E-2</v>
      </c>
      <c r="N24" s="1263"/>
      <c r="O24" s="731">
        <f>IFERROR(O23/$N23,"-")</f>
        <v>0.13513513513513514</v>
      </c>
      <c r="P24" s="1257">
        <f t="shared" ref="P24:U24" si="34">IFERROR(P23/$N23,"-")</f>
        <v>0.21621621621621623</v>
      </c>
      <c r="Q24" s="1257">
        <f t="shared" si="34"/>
        <v>8.1081081081081086E-2</v>
      </c>
      <c r="R24" s="1257">
        <f t="shared" si="34"/>
        <v>0.16216216216216217</v>
      </c>
      <c r="S24" s="1257">
        <f t="shared" si="34"/>
        <v>0.32432432432432434</v>
      </c>
      <c r="T24" s="1257">
        <f t="shared" si="34"/>
        <v>5.4054054054054057E-2</v>
      </c>
      <c r="U24" s="731">
        <f t="shared" si="34"/>
        <v>2.7027027027027029E-2</v>
      </c>
      <c r="V24" s="1242"/>
      <c r="W24" s="1262" t="str">
        <f>IFERROR(W23/$V23,"-")</f>
        <v>-</v>
      </c>
      <c r="X24" s="1262" t="str">
        <f t="shared" ref="X24:AC24" si="35">IFERROR(X23/$V23,"-")</f>
        <v>-</v>
      </c>
      <c r="Y24" s="1262" t="str">
        <f t="shared" si="35"/>
        <v>-</v>
      </c>
      <c r="Z24" s="1262" t="str">
        <f t="shared" si="35"/>
        <v>-</v>
      </c>
      <c r="AA24" s="1262" t="str">
        <f t="shared" si="35"/>
        <v>-</v>
      </c>
      <c r="AB24" s="1262" t="str">
        <f t="shared" si="35"/>
        <v>-</v>
      </c>
      <c r="AC24" s="1308" t="str">
        <f t="shared" si="35"/>
        <v>-</v>
      </c>
      <c r="AE24" s="45">
        <f t="shared" si="3"/>
        <v>1</v>
      </c>
      <c r="AF24" s="45">
        <f t="shared" si="4"/>
        <v>1</v>
      </c>
      <c r="AG24" s="45">
        <f t="shared" si="5"/>
        <v>0</v>
      </c>
      <c r="AH24" s="367">
        <f t="shared" ref="AH24:AJ24" si="36">1-AE24</f>
        <v>0</v>
      </c>
      <c r="AI24" s="367">
        <f t="shared" si="36"/>
        <v>0</v>
      </c>
      <c r="AJ24" s="367">
        <f t="shared" si="36"/>
        <v>1</v>
      </c>
    </row>
    <row r="25" spans="2:36" ht="27.9" customHeight="1" thickTop="1" x14ac:dyDescent="0.2">
      <c r="B25" s="1503" t="s">
        <v>464</v>
      </c>
      <c r="C25" s="1551" t="s">
        <v>465</v>
      </c>
      <c r="D25" s="1166">
        <f>表1!M32</f>
        <v>78</v>
      </c>
      <c r="E25" s="549">
        <f>表1!O32</f>
        <v>23</v>
      </c>
      <c r="F25" s="1258">
        <f>SUM(G25:M25)</f>
        <v>0</v>
      </c>
      <c r="G25" s="1248">
        <v>0</v>
      </c>
      <c r="H25" s="1248">
        <v>0</v>
      </c>
      <c r="I25" s="1248">
        <v>0</v>
      </c>
      <c r="J25" s="1248">
        <v>0</v>
      </c>
      <c r="K25" s="1248">
        <v>0</v>
      </c>
      <c r="L25" s="1248">
        <v>0</v>
      </c>
      <c r="M25" s="1248">
        <v>0</v>
      </c>
      <c r="N25" s="1247">
        <f>SUM(O25:U25)</f>
        <v>4</v>
      </c>
      <c r="O25" s="1248">
        <v>3</v>
      </c>
      <c r="P25" s="1248">
        <v>0</v>
      </c>
      <c r="Q25" s="1248">
        <v>0</v>
      </c>
      <c r="R25" s="1248">
        <v>0</v>
      </c>
      <c r="S25" s="1248">
        <v>1</v>
      </c>
      <c r="T25" s="1248">
        <v>0</v>
      </c>
      <c r="U25" s="1248">
        <v>0</v>
      </c>
      <c r="V25" s="1247">
        <f>SUM(W25:AC25)</f>
        <v>0</v>
      </c>
      <c r="W25" s="1264">
        <v>0</v>
      </c>
      <c r="X25" s="1264">
        <v>0</v>
      </c>
      <c r="Y25" s="1264">
        <v>0</v>
      </c>
      <c r="Z25" s="1264">
        <v>0</v>
      </c>
      <c r="AA25" s="1264">
        <v>0</v>
      </c>
      <c r="AB25" s="1264">
        <v>0</v>
      </c>
      <c r="AC25" s="1266">
        <v>0</v>
      </c>
      <c r="AE25" s="1">
        <f t="shared" si="3"/>
        <v>0</v>
      </c>
      <c r="AF25" s="1">
        <f t="shared" si="4"/>
        <v>4</v>
      </c>
      <c r="AG25" s="1">
        <f t="shared" si="5"/>
        <v>0</v>
      </c>
      <c r="AH25" s="367">
        <f>AE25-F25</f>
        <v>0</v>
      </c>
      <c r="AI25" s="367">
        <f>AF25-N25</f>
        <v>0</v>
      </c>
      <c r="AJ25" s="367">
        <f>AG25-V25</f>
        <v>0</v>
      </c>
    </row>
    <row r="26" spans="2:36" ht="27.9" customHeight="1" x14ac:dyDescent="0.2">
      <c r="B26" s="1504"/>
      <c r="C26" s="1551"/>
      <c r="D26" s="277"/>
      <c r="E26" s="330"/>
      <c r="F26" s="1251"/>
      <c r="G26" s="731" t="str">
        <f>IFERROR(G25/$F$25,"-")</f>
        <v>-</v>
      </c>
      <c r="H26" s="731" t="str">
        <f t="shared" ref="H26:M26" si="37">IFERROR(H25/$F$25,"-")</f>
        <v>-</v>
      </c>
      <c r="I26" s="731" t="str">
        <f t="shared" si="37"/>
        <v>-</v>
      </c>
      <c r="J26" s="731" t="str">
        <f t="shared" si="37"/>
        <v>-</v>
      </c>
      <c r="K26" s="731" t="str">
        <f t="shared" si="37"/>
        <v>-</v>
      </c>
      <c r="L26" s="731" t="str">
        <f t="shared" si="37"/>
        <v>-</v>
      </c>
      <c r="M26" s="731" t="str">
        <f t="shared" si="37"/>
        <v>-</v>
      </c>
      <c r="N26" s="1259"/>
      <c r="O26" s="1138">
        <f>IFERROR(O25/$N$25,"-")</f>
        <v>0.75</v>
      </c>
      <c r="P26" s="1138">
        <f t="shared" ref="P26:U26" si="38">IFERROR(P25/$N$25,"-")</f>
        <v>0</v>
      </c>
      <c r="Q26" s="1138">
        <f t="shared" si="38"/>
        <v>0</v>
      </c>
      <c r="R26" s="1138">
        <f t="shared" si="38"/>
        <v>0</v>
      </c>
      <c r="S26" s="1138">
        <f t="shared" si="38"/>
        <v>0.25</v>
      </c>
      <c r="T26" s="1138">
        <f t="shared" si="38"/>
        <v>0</v>
      </c>
      <c r="U26" s="1138">
        <f t="shared" si="38"/>
        <v>0</v>
      </c>
      <c r="V26" s="1260"/>
      <c r="W26" s="727" t="str">
        <f>IFERROR(W25/$V25,"-")</f>
        <v>-</v>
      </c>
      <c r="X26" s="727" t="str">
        <f t="shared" ref="X26:AC26" si="39">IFERROR(X25/$V25,"-")</f>
        <v>-</v>
      </c>
      <c r="Y26" s="727" t="str">
        <f t="shared" si="39"/>
        <v>-</v>
      </c>
      <c r="Z26" s="727" t="str">
        <f t="shared" si="39"/>
        <v>-</v>
      </c>
      <c r="AA26" s="727" t="str">
        <f t="shared" si="39"/>
        <v>-</v>
      </c>
      <c r="AB26" s="727" t="str">
        <f t="shared" si="39"/>
        <v>-</v>
      </c>
      <c r="AC26" s="729" t="str">
        <f t="shared" si="39"/>
        <v>-</v>
      </c>
      <c r="AE26" s="45">
        <f t="shared" si="3"/>
        <v>0</v>
      </c>
      <c r="AF26" s="45">
        <f t="shared" si="4"/>
        <v>1</v>
      </c>
      <c r="AG26" s="45">
        <f t="shared" si="5"/>
        <v>0</v>
      </c>
      <c r="AH26" s="367">
        <f>1-AE26</f>
        <v>1</v>
      </c>
      <c r="AI26" s="367">
        <f t="shared" ref="AI26" si="40">1-AF26</f>
        <v>0</v>
      </c>
      <c r="AJ26" s="367">
        <f>1-AG26</f>
        <v>1</v>
      </c>
    </row>
    <row r="27" spans="2:36" ht="27.9" customHeight="1" x14ac:dyDescent="0.2">
      <c r="B27" s="1504"/>
      <c r="C27" s="1591" t="s">
        <v>466</v>
      </c>
      <c r="D27" s="1169">
        <f>表1!M35</f>
        <v>160</v>
      </c>
      <c r="E27" s="541">
        <f>表1!O35</f>
        <v>65</v>
      </c>
      <c r="F27" s="1238">
        <f>SUM(G27:M27)</f>
        <v>7</v>
      </c>
      <c r="G27" s="1239">
        <f t="shared" ref="G27:M27" si="41">O27+W27</f>
        <v>1</v>
      </c>
      <c r="H27" s="1239">
        <f t="shared" si="41"/>
        <v>1</v>
      </c>
      <c r="I27" s="1239">
        <f t="shared" si="41"/>
        <v>1</v>
      </c>
      <c r="J27" s="1239">
        <f t="shared" si="41"/>
        <v>1</v>
      </c>
      <c r="K27" s="1239">
        <f t="shared" si="41"/>
        <v>1</v>
      </c>
      <c r="L27" s="1239">
        <f t="shared" si="41"/>
        <v>1</v>
      </c>
      <c r="M27" s="1239">
        <f t="shared" si="41"/>
        <v>1</v>
      </c>
      <c r="N27" s="1238">
        <f>SUM(O27:U27)</f>
        <v>7</v>
      </c>
      <c r="O27" s="1239">
        <v>1</v>
      </c>
      <c r="P27" s="1239">
        <v>1</v>
      </c>
      <c r="Q27" s="1239">
        <v>1</v>
      </c>
      <c r="R27" s="1239">
        <v>1</v>
      </c>
      <c r="S27" s="1239">
        <v>1</v>
      </c>
      <c r="T27" s="1239">
        <v>1</v>
      </c>
      <c r="U27" s="1239">
        <v>1</v>
      </c>
      <c r="V27" s="1238">
        <f>SUM(W27:AC27)</f>
        <v>0</v>
      </c>
      <c r="W27" s="1239">
        <v>0</v>
      </c>
      <c r="X27" s="1239">
        <v>0</v>
      </c>
      <c r="Y27" s="1239">
        <v>0</v>
      </c>
      <c r="Z27" s="1239">
        <v>0</v>
      </c>
      <c r="AA27" s="1239">
        <v>0</v>
      </c>
      <c r="AB27" s="1239">
        <v>0</v>
      </c>
      <c r="AC27" s="1241">
        <v>0</v>
      </c>
      <c r="AE27" s="1">
        <f t="shared" si="3"/>
        <v>7</v>
      </c>
      <c r="AF27" s="1">
        <f t="shared" si="4"/>
        <v>7</v>
      </c>
      <c r="AG27" s="1">
        <f t="shared" si="5"/>
        <v>0</v>
      </c>
      <c r="AH27" s="367">
        <f>AE27-F27</f>
        <v>0</v>
      </c>
      <c r="AI27" s="367">
        <f>AF27-N27</f>
        <v>0</v>
      </c>
      <c r="AJ27" s="367">
        <f>AG27-V27</f>
        <v>0</v>
      </c>
    </row>
    <row r="28" spans="2:36" ht="27.9" customHeight="1" x14ac:dyDescent="0.2">
      <c r="B28" s="1504"/>
      <c r="C28" s="1551"/>
      <c r="D28" s="277"/>
      <c r="E28" s="325"/>
      <c r="F28" s="1256"/>
      <c r="G28" s="1268">
        <f>IFERROR(G27/$F27,"-")</f>
        <v>0.14285714285714285</v>
      </c>
      <c r="H28" s="727">
        <f t="shared" ref="H28:M28" si="42">IFERROR(H27/$F27,"-")</f>
        <v>0.14285714285714285</v>
      </c>
      <c r="I28" s="727">
        <f t="shared" si="42"/>
        <v>0.14285714285714285</v>
      </c>
      <c r="J28" s="727">
        <f t="shared" si="42"/>
        <v>0.14285714285714285</v>
      </c>
      <c r="K28" s="727">
        <f t="shared" si="42"/>
        <v>0.14285714285714285</v>
      </c>
      <c r="L28" s="727">
        <f t="shared" si="42"/>
        <v>0.14285714285714285</v>
      </c>
      <c r="M28" s="727">
        <f t="shared" si="42"/>
        <v>0.14285714285714285</v>
      </c>
      <c r="N28" s="1259"/>
      <c r="O28" s="1138">
        <f>IFERROR(O27/$N$27,"-")</f>
        <v>0.14285714285714285</v>
      </c>
      <c r="P28" s="730">
        <f t="shared" ref="P28:U28" si="43">IFERROR(P27/$N$27,"-")</f>
        <v>0.14285714285714285</v>
      </c>
      <c r="Q28" s="1138">
        <f t="shared" si="43"/>
        <v>0.14285714285714285</v>
      </c>
      <c r="R28" s="730">
        <f t="shared" si="43"/>
        <v>0.14285714285714285</v>
      </c>
      <c r="S28" s="730">
        <f t="shared" si="43"/>
        <v>0.14285714285714285</v>
      </c>
      <c r="T28" s="730">
        <f t="shared" si="43"/>
        <v>0.14285714285714285</v>
      </c>
      <c r="U28" s="1138">
        <f t="shared" si="43"/>
        <v>0.14285714285714285</v>
      </c>
      <c r="V28" s="1260"/>
      <c r="W28" s="727" t="str">
        <f>IFERROR(W27/$V27,"-")</f>
        <v>-</v>
      </c>
      <c r="X28" s="727" t="str">
        <f t="shared" ref="X28:AC28" si="44">IFERROR(X27/$V27,"-")</f>
        <v>-</v>
      </c>
      <c r="Y28" s="727" t="str">
        <f t="shared" si="44"/>
        <v>-</v>
      </c>
      <c r="Z28" s="727" t="str">
        <f t="shared" si="44"/>
        <v>-</v>
      </c>
      <c r="AA28" s="727" t="str">
        <f t="shared" si="44"/>
        <v>-</v>
      </c>
      <c r="AB28" s="727" t="str">
        <f t="shared" si="44"/>
        <v>-</v>
      </c>
      <c r="AC28" s="729" t="str">
        <f t="shared" si="44"/>
        <v>-</v>
      </c>
      <c r="AE28" s="45">
        <f t="shared" si="3"/>
        <v>0.99999999999999978</v>
      </c>
      <c r="AF28" s="45">
        <f t="shared" si="4"/>
        <v>0.99999999999999978</v>
      </c>
      <c r="AG28" s="45">
        <f t="shared" si="5"/>
        <v>0</v>
      </c>
      <c r="AH28" s="367">
        <f t="shared" ref="AH28:AJ28" si="45">1-AE28</f>
        <v>0</v>
      </c>
      <c r="AI28" s="367">
        <f>1-AF28</f>
        <v>0</v>
      </c>
      <c r="AJ28" s="367">
        <f t="shared" si="45"/>
        <v>1</v>
      </c>
    </row>
    <row r="29" spans="2:36" ht="27.9" customHeight="1" x14ac:dyDescent="0.2">
      <c r="B29" s="1504"/>
      <c r="C29" s="1591" t="s">
        <v>467</v>
      </c>
      <c r="D29" s="1169">
        <f>表1!M38</f>
        <v>44</v>
      </c>
      <c r="E29" s="541">
        <f>表1!O38</f>
        <v>31</v>
      </c>
      <c r="F29" s="1238">
        <f>SUM(G29:M29)</f>
        <v>0</v>
      </c>
      <c r="G29" s="1239">
        <f t="shared" ref="G29:M29" si="46">O29+W29</f>
        <v>0</v>
      </c>
      <c r="H29" s="1239">
        <f t="shared" si="46"/>
        <v>0</v>
      </c>
      <c r="I29" s="1239">
        <f t="shared" si="46"/>
        <v>0</v>
      </c>
      <c r="J29" s="1239">
        <f t="shared" si="46"/>
        <v>0</v>
      </c>
      <c r="K29" s="1239">
        <f t="shared" si="46"/>
        <v>0</v>
      </c>
      <c r="L29" s="1239">
        <f t="shared" si="46"/>
        <v>0</v>
      </c>
      <c r="M29" s="1239">
        <f t="shared" si="46"/>
        <v>0</v>
      </c>
      <c r="N29" s="1238">
        <f>SUM(O29:U29)</f>
        <v>0</v>
      </c>
      <c r="O29" s="1239">
        <v>0</v>
      </c>
      <c r="P29" s="1239">
        <v>0</v>
      </c>
      <c r="Q29" s="1239">
        <v>0</v>
      </c>
      <c r="R29" s="1239">
        <v>0</v>
      </c>
      <c r="S29" s="1239">
        <v>0</v>
      </c>
      <c r="T29" s="1239">
        <v>0</v>
      </c>
      <c r="U29" s="1239">
        <v>0</v>
      </c>
      <c r="V29" s="1238">
        <f>SUM(W29:AC29)</f>
        <v>0</v>
      </c>
      <c r="W29" s="1239">
        <v>0</v>
      </c>
      <c r="X29" s="1239">
        <v>0</v>
      </c>
      <c r="Y29" s="1239">
        <v>0</v>
      </c>
      <c r="Z29" s="1239">
        <v>0</v>
      </c>
      <c r="AA29" s="1239">
        <v>0</v>
      </c>
      <c r="AB29" s="1239">
        <v>0</v>
      </c>
      <c r="AC29" s="1241">
        <v>0</v>
      </c>
      <c r="AE29" s="1">
        <f t="shared" si="3"/>
        <v>0</v>
      </c>
      <c r="AF29" s="1">
        <f t="shared" si="4"/>
        <v>0</v>
      </c>
      <c r="AG29" s="1">
        <f t="shared" si="5"/>
        <v>0</v>
      </c>
      <c r="AH29" s="367">
        <f>AE29-F29</f>
        <v>0</v>
      </c>
      <c r="AI29" s="367">
        <f>AF29-N29</f>
        <v>0</v>
      </c>
      <c r="AJ29" s="367">
        <f>AG29-V29</f>
        <v>0</v>
      </c>
    </row>
    <row r="30" spans="2:36" ht="27.9" customHeight="1" x14ac:dyDescent="0.2">
      <c r="B30" s="1504"/>
      <c r="C30" s="1551"/>
      <c r="D30" s="277"/>
      <c r="E30" s="325"/>
      <c r="F30" s="1256"/>
      <c r="G30" s="731" t="str">
        <f>IFERROR(G29/$F29,"-")</f>
        <v>-</v>
      </c>
      <c r="H30" s="731" t="str">
        <f t="shared" ref="H30:M30" si="47">IFERROR(H29/$F29,"-")</f>
        <v>-</v>
      </c>
      <c r="I30" s="731" t="str">
        <f t="shared" si="47"/>
        <v>-</v>
      </c>
      <c r="J30" s="731" t="str">
        <f t="shared" si="47"/>
        <v>-</v>
      </c>
      <c r="K30" s="731" t="str">
        <f t="shared" si="47"/>
        <v>-</v>
      </c>
      <c r="L30" s="731" t="str">
        <f t="shared" si="47"/>
        <v>-</v>
      </c>
      <c r="M30" s="731" t="str">
        <f t="shared" si="47"/>
        <v>-</v>
      </c>
      <c r="N30" s="1256"/>
      <c r="O30" s="1138" t="str">
        <f>IFERROR(O29/$N$29,"-")</f>
        <v>-</v>
      </c>
      <c r="P30" s="1138" t="str">
        <f t="shared" ref="P30:U30" si="48">IFERROR(P29/$N$29,"-")</f>
        <v>-</v>
      </c>
      <c r="Q30" s="1138" t="str">
        <f t="shared" si="48"/>
        <v>-</v>
      </c>
      <c r="R30" s="1138" t="str">
        <f t="shared" si="48"/>
        <v>-</v>
      </c>
      <c r="S30" s="1138" t="str">
        <f t="shared" si="48"/>
        <v>-</v>
      </c>
      <c r="T30" s="1138" t="str">
        <f t="shared" si="48"/>
        <v>-</v>
      </c>
      <c r="U30" s="1138" t="str">
        <f t="shared" si="48"/>
        <v>-</v>
      </c>
      <c r="V30" s="1269"/>
      <c r="W30" s="727" t="str">
        <f>IFERROR(W29/$V29,"-")</f>
        <v>-</v>
      </c>
      <c r="X30" s="727" t="str">
        <f t="shared" ref="X30:AC30" si="49">IFERROR(X29/$V29,"-")</f>
        <v>-</v>
      </c>
      <c r="Y30" s="727" t="str">
        <f t="shared" si="49"/>
        <v>-</v>
      </c>
      <c r="Z30" s="727" t="str">
        <f t="shared" si="49"/>
        <v>-</v>
      </c>
      <c r="AA30" s="727" t="str">
        <f t="shared" si="49"/>
        <v>-</v>
      </c>
      <c r="AB30" s="727" t="str">
        <f t="shared" si="49"/>
        <v>-</v>
      </c>
      <c r="AC30" s="729" t="str">
        <f t="shared" si="49"/>
        <v>-</v>
      </c>
      <c r="AE30" s="45">
        <f t="shared" si="3"/>
        <v>0</v>
      </c>
      <c r="AF30" s="45">
        <f t="shared" si="4"/>
        <v>0</v>
      </c>
      <c r="AG30" s="45">
        <f t="shared" si="5"/>
        <v>0</v>
      </c>
      <c r="AH30" s="367">
        <f t="shared" ref="AH30:AJ30" si="50">1-AE30</f>
        <v>1</v>
      </c>
      <c r="AI30" s="367">
        <f t="shared" si="50"/>
        <v>1</v>
      </c>
      <c r="AJ30" s="367">
        <f t="shared" si="50"/>
        <v>1</v>
      </c>
    </row>
    <row r="31" spans="2:36" ht="27.9" customHeight="1" x14ac:dyDescent="0.2">
      <c r="B31" s="1504"/>
      <c r="C31" s="1591" t="s">
        <v>468</v>
      </c>
      <c r="D31" s="1169">
        <f>表1!M41</f>
        <v>38</v>
      </c>
      <c r="E31" s="541">
        <f>表1!O41</f>
        <v>25</v>
      </c>
      <c r="F31" s="1258">
        <f>SUM(G31:M31)</f>
        <v>4</v>
      </c>
      <c r="G31" s="1239">
        <f t="shared" ref="G31:M31" si="51">O31+W31</f>
        <v>3</v>
      </c>
      <c r="H31" s="1239">
        <f t="shared" si="51"/>
        <v>0</v>
      </c>
      <c r="I31" s="1239">
        <f t="shared" si="51"/>
        <v>1</v>
      </c>
      <c r="J31" s="1239">
        <f t="shared" si="51"/>
        <v>0</v>
      </c>
      <c r="K31" s="1239">
        <f t="shared" si="51"/>
        <v>0</v>
      </c>
      <c r="L31" s="1239">
        <f t="shared" si="51"/>
        <v>0</v>
      </c>
      <c r="M31" s="1239">
        <f t="shared" si="51"/>
        <v>0</v>
      </c>
      <c r="N31" s="1258">
        <f>SUM(O31:U31)</f>
        <v>4</v>
      </c>
      <c r="O31" s="1239">
        <v>3</v>
      </c>
      <c r="P31" s="1239">
        <v>0</v>
      </c>
      <c r="Q31" s="1239">
        <v>1</v>
      </c>
      <c r="R31" s="1239">
        <v>0</v>
      </c>
      <c r="S31" s="1239">
        <v>0</v>
      </c>
      <c r="T31" s="1239">
        <v>0</v>
      </c>
      <c r="U31" s="1239">
        <v>0</v>
      </c>
      <c r="V31" s="1238">
        <f>SUM(W31:AC31)</f>
        <v>0</v>
      </c>
      <c r="W31" s="1239">
        <v>0</v>
      </c>
      <c r="X31" s="1239">
        <v>0</v>
      </c>
      <c r="Y31" s="1239">
        <v>0</v>
      </c>
      <c r="Z31" s="1239">
        <v>0</v>
      </c>
      <c r="AA31" s="1239">
        <v>0</v>
      </c>
      <c r="AB31" s="1239">
        <v>0</v>
      </c>
      <c r="AC31" s="1241">
        <v>0</v>
      </c>
      <c r="AE31" s="1">
        <f t="shared" si="3"/>
        <v>4</v>
      </c>
      <c r="AF31" s="1">
        <f t="shared" si="4"/>
        <v>4</v>
      </c>
      <c r="AG31" s="1">
        <f t="shared" si="5"/>
        <v>0</v>
      </c>
      <c r="AH31" s="367">
        <f>AE31-F31</f>
        <v>0</v>
      </c>
      <c r="AI31" s="367">
        <f>AF31-N31</f>
        <v>0</v>
      </c>
      <c r="AJ31" s="367">
        <f>AG31-V31</f>
        <v>0</v>
      </c>
    </row>
    <row r="32" spans="2:36" ht="27.9" customHeight="1" x14ac:dyDescent="0.2">
      <c r="B32" s="1504"/>
      <c r="C32" s="1551"/>
      <c r="D32" s="277"/>
      <c r="E32" s="325"/>
      <c r="F32" s="1251"/>
      <c r="G32" s="731">
        <f>IFERROR(G31/$F31,"-")</f>
        <v>0.75</v>
      </c>
      <c r="H32" s="1270">
        <f t="shared" ref="H32:M32" si="52">IFERROR(H31/$F31,"-")</f>
        <v>0</v>
      </c>
      <c r="I32" s="730">
        <f t="shared" si="52"/>
        <v>0.25</v>
      </c>
      <c r="J32" s="730">
        <f t="shared" si="52"/>
        <v>0</v>
      </c>
      <c r="K32" s="730">
        <f t="shared" si="52"/>
        <v>0</v>
      </c>
      <c r="L32" s="730">
        <f t="shared" si="52"/>
        <v>0</v>
      </c>
      <c r="M32" s="731">
        <f t="shared" si="52"/>
        <v>0</v>
      </c>
      <c r="N32" s="1251"/>
      <c r="O32" s="731">
        <f>IFERROR(O31/$N$31,"-")</f>
        <v>0.75</v>
      </c>
      <c r="P32" s="1257">
        <f t="shared" ref="P32:U32" si="53">IFERROR(P31/$N$31,"-")</f>
        <v>0</v>
      </c>
      <c r="Q32" s="1257">
        <f t="shared" si="53"/>
        <v>0.25</v>
      </c>
      <c r="R32" s="1257">
        <f t="shared" si="53"/>
        <v>0</v>
      </c>
      <c r="S32" s="1257">
        <f t="shared" si="53"/>
        <v>0</v>
      </c>
      <c r="T32" s="1257">
        <f t="shared" si="53"/>
        <v>0</v>
      </c>
      <c r="U32" s="1257">
        <f t="shared" si="53"/>
        <v>0</v>
      </c>
      <c r="V32" s="1269"/>
      <c r="W32" s="727" t="str">
        <f>IFERROR(W31/$V31,"-")</f>
        <v>-</v>
      </c>
      <c r="X32" s="727" t="str">
        <f t="shared" ref="X32:AC32" si="54">IFERROR(X31/$V31,"-")</f>
        <v>-</v>
      </c>
      <c r="Y32" s="727" t="str">
        <f t="shared" si="54"/>
        <v>-</v>
      </c>
      <c r="Z32" s="727" t="str">
        <f t="shared" si="54"/>
        <v>-</v>
      </c>
      <c r="AA32" s="727" t="str">
        <f t="shared" si="54"/>
        <v>-</v>
      </c>
      <c r="AB32" s="727" t="str">
        <f t="shared" si="54"/>
        <v>-</v>
      </c>
      <c r="AC32" s="729" t="str">
        <f t="shared" si="54"/>
        <v>-</v>
      </c>
      <c r="AE32" s="45">
        <f t="shared" si="3"/>
        <v>1</v>
      </c>
      <c r="AF32" s="45">
        <f t="shared" si="4"/>
        <v>1</v>
      </c>
      <c r="AG32" s="45">
        <f t="shared" si="5"/>
        <v>0</v>
      </c>
      <c r="AH32" s="367">
        <f>1-AE32</f>
        <v>0</v>
      </c>
      <c r="AI32" s="367">
        <f t="shared" ref="AI32:AJ32" si="55">1-AF32</f>
        <v>0</v>
      </c>
      <c r="AJ32" s="367">
        <f t="shared" si="55"/>
        <v>1</v>
      </c>
    </row>
    <row r="33" spans="2:36" ht="27.9" customHeight="1" x14ac:dyDescent="0.2">
      <c r="B33" s="1504"/>
      <c r="C33" s="1591" t="s">
        <v>195</v>
      </c>
      <c r="D33" s="1169">
        <f>表1!M44</f>
        <v>32</v>
      </c>
      <c r="E33" s="541">
        <f>表1!O44</f>
        <v>25</v>
      </c>
      <c r="F33" s="1238">
        <f>SUM(G33:M33)</f>
        <v>15</v>
      </c>
      <c r="G33" s="1239">
        <f t="shared" ref="G33:M33" si="56">O33+W33</f>
        <v>2</v>
      </c>
      <c r="H33" s="1239">
        <f t="shared" si="56"/>
        <v>12</v>
      </c>
      <c r="I33" s="1239">
        <f t="shared" si="56"/>
        <v>0</v>
      </c>
      <c r="J33" s="1239">
        <f t="shared" si="56"/>
        <v>0</v>
      </c>
      <c r="K33" s="1239">
        <f t="shared" si="56"/>
        <v>1</v>
      </c>
      <c r="L33" s="1239">
        <f t="shared" si="56"/>
        <v>0</v>
      </c>
      <c r="M33" s="1239">
        <f t="shared" si="56"/>
        <v>0</v>
      </c>
      <c r="N33" s="1238">
        <f>SUM(O33:U33)</f>
        <v>15</v>
      </c>
      <c r="O33" s="1239">
        <v>2</v>
      </c>
      <c r="P33" s="1239">
        <v>12</v>
      </c>
      <c r="Q33" s="1239">
        <v>0</v>
      </c>
      <c r="R33" s="1239">
        <v>0</v>
      </c>
      <c r="S33" s="1239">
        <v>1</v>
      </c>
      <c r="T33" s="1239">
        <v>0</v>
      </c>
      <c r="U33" s="1239">
        <v>0</v>
      </c>
      <c r="V33" s="1238">
        <f>SUM(W33:AC33)</f>
        <v>0</v>
      </c>
      <c r="W33" s="1239">
        <v>0</v>
      </c>
      <c r="X33" s="1239">
        <v>0</v>
      </c>
      <c r="Y33" s="1239">
        <v>0</v>
      </c>
      <c r="Z33" s="1239">
        <v>0</v>
      </c>
      <c r="AA33" s="1239">
        <v>0</v>
      </c>
      <c r="AB33" s="1239">
        <v>0</v>
      </c>
      <c r="AC33" s="1241">
        <v>0</v>
      </c>
      <c r="AE33" s="1">
        <f t="shared" si="3"/>
        <v>15</v>
      </c>
      <c r="AF33" s="1">
        <f t="shared" si="4"/>
        <v>15</v>
      </c>
      <c r="AG33" s="1">
        <f t="shared" si="5"/>
        <v>0</v>
      </c>
      <c r="AH33" s="367">
        <f>AE33-F33</f>
        <v>0</v>
      </c>
      <c r="AI33" s="367">
        <f>AF33-N33</f>
        <v>0</v>
      </c>
      <c r="AJ33" s="367">
        <f>AG33-V33</f>
        <v>0</v>
      </c>
    </row>
    <row r="34" spans="2:36" ht="27.9" customHeight="1" x14ac:dyDescent="0.2">
      <c r="B34" s="1504"/>
      <c r="C34" s="1552"/>
      <c r="D34" s="277"/>
      <c r="E34" s="325"/>
      <c r="F34" s="1256"/>
      <c r="G34" s="731">
        <f>IFERROR(G33/$F33,"-")</f>
        <v>0.13333333333333333</v>
      </c>
      <c r="H34" s="1270">
        <f t="shared" ref="H34:M34" si="57">IFERROR(H33/$F33,"-")</f>
        <v>0.8</v>
      </c>
      <c r="I34" s="730">
        <f t="shared" si="57"/>
        <v>0</v>
      </c>
      <c r="J34" s="730">
        <f t="shared" si="57"/>
        <v>0</v>
      </c>
      <c r="K34" s="730">
        <f t="shared" si="57"/>
        <v>6.6666666666666666E-2</v>
      </c>
      <c r="L34" s="730">
        <f t="shared" si="57"/>
        <v>0</v>
      </c>
      <c r="M34" s="731">
        <f t="shared" si="57"/>
        <v>0</v>
      </c>
      <c r="N34" s="1256"/>
      <c r="O34" s="731">
        <f>IFERROR(O33/$N$33,"-")</f>
        <v>0.13333333333333333</v>
      </c>
      <c r="P34" s="731">
        <f t="shared" ref="P34:U34" si="58">IFERROR(P33/$N$33,"-")</f>
        <v>0.8</v>
      </c>
      <c r="Q34" s="1257">
        <f t="shared" si="58"/>
        <v>0</v>
      </c>
      <c r="R34" s="1257">
        <f t="shared" si="58"/>
        <v>0</v>
      </c>
      <c r="S34" s="1257">
        <f t="shared" si="58"/>
        <v>6.6666666666666666E-2</v>
      </c>
      <c r="T34" s="1257">
        <f t="shared" si="58"/>
        <v>0</v>
      </c>
      <c r="U34" s="1257">
        <f t="shared" si="58"/>
        <v>0</v>
      </c>
      <c r="V34" s="1269"/>
      <c r="W34" s="727" t="str">
        <f>IFERROR(W33/$V33,"-")</f>
        <v>-</v>
      </c>
      <c r="X34" s="727" t="str">
        <f t="shared" ref="X34:AC34" si="59">IFERROR(X33/$V33,"-")</f>
        <v>-</v>
      </c>
      <c r="Y34" s="727" t="str">
        <f t="shared" si="59"/>
        <v>-</v>
      </c>
      <c r="Z34" s="727" t="str">
        <f t="shared" si="59"/>
        <v>-</v>
      </c>
      <c r="AA34" s="727" t="str">
        <f t="shared" si="59"/>
        <v>-</v>
      </c>
      <c r="AB34" s="727" t="str">
        <f t="shared" si="59"/>
        <v>-</v>
      </c>
      <c r="AC34" s="729" t="str">
        <f t="shared" si="59"/>
        <v>-</v>
      </c>
      <c r="AE34" s="45">
        <f t="shared" si="3"/>
        <v>1</v>
      </c>
      <c r="AF34" s="45">
        <f t="shared" si="4"/>
        <v>1</v>
      </c>
      <c r="AG34" s="45">
        <f t="shared" si="5"/>
        <v>0</v>
      </c>
      <c r="AH34" s="367">
        <f t="shared" ref="AH34:AJ34" si="60">1-AE34</f>
        <v>0</v>
      </c>
      <c r="AI34" s="367">
        <f t="shared" si="60"/>
        <v>0</v>
      </c>
      <c r="AJ34" s="367">
        <f t="shared" si="60"/>
        <v>1</v>
      </c>
    </row>
    <row r="35" spans="2:36" ht="27.9" customHeight="1" x14ac:dyDescent="0.2">
      <c r="B35" s="1504"/>
      <c r="C35" s="1551" t="s">
        <v>469</v>
      </c>
      <c r="D35" s="1169">
        <f>表1!M47</f>
        <v>29</v>
      </c>
      <c r="E35" s="541">
        <f>表1!O47</f>
        <v>23</v>
      </c>
      <c r="F35" s="1238">
        <f>SUM(G35:M35)</f>
        <v>407</v>
      </c>
      <c r="G35" s="1239">
        <f t="shared" ref="G35:M35" si="61">O35+W35</f>
        <v>18</v>
      </c>
      <c r="H35" s="1239">
        <f t="shared" si="61"/>
        <v>22</v>
      </c>
      <c r="I35" s="1239">
        <f t="shared" si="61"/>
        <v>37</v>
      </c>
      <c r="J35" s="1239">
        <f t="shared" si="61"/>
        <v>17</v>
      </c>
      <c r="K35" s="1239">
        <f t="shared" si="61"/>
        <v>306</v>
      </c>
      <c r="L35" s="1239">
        <f t="shared" si="61"/>
        <v>7</v>
      </c>
      <c r="M35" s="1239">
        <f t="shared" si="61"/>
        <v>0</v>
      </c>
      <c r="N35" s="1238">
        <f>SUM(O35:U35)</f>
        <v>407</v>
      </c>
      <c r="O35" s="1239">
        <v>18</v>
      </c>
      <c r="P35" s="1239">
        <v>22</v>
      </c>
      <c r="Q35" s="1239">
        <v>37</v>
      </c>
      <c r="R35" s="1239">
        <v>17</v>
      </c>
      <c r="S35" s="1239">
        <v>306</v>
      </c>
      <c r="T35" s="1239">
        <v>7</v>
      </c>
      <c r="U35" s="1239">
        <v>0</v>
      </c>
      <c r="V35" s="1238">
        <f>SUM(W35:AC35)</f>
        <v>0</v>
      </c>
      <c r="W35" s="1239">
        <v>0</v>
      </c>
      <c r="X35" s="1239">
        <v>0</v>
      </c>
      <c r="Y35" s="1239">
        <v>0</v>
      </c>
      <c r="Z35" s="1239">
        <v>0</v>
      </c>
      <c r="AA35" s="1239">
        <v>0</v>
      </c>
      <c r="AB35" s="1239">
        <v>0</v>
      </c>
      <c r="AC35" s="1241">
        <v>0</v>
      </c>
      <c r="AE35" s="1">
        <f t="shared" si="3"/>
        <v>407</v>
      </c>
      <c r="AF35" s="1">
        <f t="shared" si="4"/>
        <v>407</v>
      </c>
      <c r="AG35" s="1">
        <f t="shared" si="5"/>
        <v>0</v>
      </c>
      <c r="AH35" s="367">
        <f>AE35-F35</f>
        <v>0</v>
      </c>
      <c r="AI35" s="367">
        <f>AF35-N35</f>
        <v>0</v>
      </c>
      <c r="AJ35" s="367">
        <f>AG35-V35</f>
        <v>0</v>
      </c>
    </row>
    <row r="36" spans="2:36" ht="27.9" customHeight="1" thickBot="1" x14ac:dyDescent="0.25">
      <c r="B36" s="1504"/>
      <c r="C36" s="1655"/>
      <c r="D36" s="1052"/>
      <c r="E36" s="321"/>
      <c r="F36" s="1242"/>
      <c r="G36" s="1243">
        <f>IFERROR(G35/$F35,"-")</f>
        <v>4.4226044226044224E-2</v>
      </c>
      <c r="H36" s="1243">
        <f t="shared" ref="H36:M36" si="62">IFERROR(H35/$F35,"-")</f>
        <v>5.4054054054054057E-2</v>
      </c>
      <c r="I36" s="1243">
        <f t="shared" si="62"/>
        <v>9.0909090909090912E-2</v>
      </c>
      <c r="J36" s="1243">
        <f t="shared" si="62"/>
        <v>4.1769041769041768E-2</v>
      </c>
      <c r="K36" s="1243">
        <f t="shared" si="62"/>
        <v>0.75184275184275184</v>
      </c>
      <c r="L36" s="1243">
        <f t="shared" si="62"/>
        <v>1.7199017199017199E-2</v>
      </c>
      <c r="M36" s="732">
        <f t="shared" si="62"/>
        <v>0</v>
      </c>
      <c r="N36" s="1245"/>
      <c r="O36" s="1272">
        <f>IFERROR(O35/$N$35,"-")</f>
        <v>4.4226044226044224E-2</v>
      </c>
      <c r="P36" s="1272">
        <f t="shared" ref="P36:U36" si="63">IFERROR(P35/$N$35,"-")</f>
        <v>5.4054054054054057E-2</v>
      </c>
      <c r="Q36" s="1272">
        <f t="shared" si="63"/>
        <v>9.0909090909090912E-2</v>
      </c>
      <c r="R36" s="1272">
        <f t="shared" si="63"/>
        <v>4.1769041769041768E-2</v>
      </c>
      <c r="S36" s="1272">
        <f t="shared" si="63"/>
        <v>0.75184275184275184</v>
      </c>
      <c r="T36" s="1272">
        <f t="shared" si="63"/>
        <v>1.7199017199017199E-2</v>
      </c>
      <c r="U36" s="1273">
        <f t="shared" si="63"/>
        <v>0</v>
      </c>
      <c r="V36" s="1274"/>
      <c r="W36" s="1273" t="str">
        <f>IFERROR(W35/$V35,"-")</f>
        <v>-</v>
      </c>
      <c r="X36" s="1273" t="str">
        <f t="shared" ref="X36:AC36" si="64">IFERROR(X35/$V35,"-")</f>
        <v>-</v>
      </c>
      <c r="Y36" s="1273" t="str">
        <f t="shared" si="64"/>
        <v>-</v>
      </c>
      <c r="Z36" s="1273" t="str">
        <f t="shared" si="64"/>
        <v>-</v>
      </c>
      <c r="AA36" s="1273" t="str">
        <f t="shared" si="64"/>
        <v>-</v>
      </c>
      <c r="AB36" s="1273" t="str">
        <f t="shared" si="64"/>
        <v>-</v>
      </c>
      <c r="AC36" s="1309" t="str">
        <f t="shared" si="64"/>
        <v>-</v>
      </c>
      <c r="AE36" s="45">
        <f t="shared" si="3"/>
        <v>1</v>
      </c>
      <c r="AF36" s="45">
        <f t="shared" si="4"/>
        <v>1</v>
      </c>
      <c r="AG36" s="45">
        <f t="shared" si="5"/>
        <v>0</v>
      </c>
      <c r="AH36" s="367">
        <f t="shared" ref="AH36:AI36" si="65">1-AE36</f>
        <v>0</v>
      </c>
      <c r="AI36" s="367">
        <f t="shared" si="65"/>
        <v>0</v>
      </c>
      <c r="AJ36" s="367">
        <f>1-AG36</f>
        <v>1</v>
      </c>
    </row>
    <row r="37" spans="2:36" ht="27.9" customHeight="1" thickTop="1" x14ac:dyDescent="0.2">
      <c r="B37" s="1504"/>
      <c r="C37" s="38" t="s">
        <v>470</v>
      </c>
      <c r="D37" s="1117">
        <f>D27+D29+D31+D33</f>
        <v>274</v>
      </c>
      <c r="E37" s="1117">
        <f>E27+E29+E31+E33</f>
        <v>146</v>
      </c>
      <c r="F37" s="1258">
        <f>SUM(G37:M37)</f>
        <v>26</v>
      </c>
      <c r="G37" s="1264">
        <f t="shared" ref="G37:M37" si="66">O37+W37</f>
        <v>6</v>
      </c>
      <c r="H37" s="1264">
        <f t="shared" si="66"/>
        <v>13</v>
      </c>
      <c r="I37" s="1264">
        <f t="shared" si="66"/>
        <v>2</v>
      </c>
      <c r="J37" s="1264">
        <f t="shared" si="66"/>
        <v>1</v>
      </c>
      <c r="K37" s="1264">
        <f t="shared" si="66"/>
        <v>2</v>
      </c>
      <c r="L37" s="1264">
        <f t="shared" si="66"/>
        <v>1</v>
      </c>
      <c r="M37" s="1264">
        <f t="shared" si="66"/>
        <v>1</v>
      </c>
      <c r="N37" s="1258">
        <f>SUM(O37:U37)</f>
        <v>26</v>
      </c>
      <c r="O37" s="1264">
        <f>O27+O29+O31+O33</f>
        <v>6</v>
      </c>
      <c r="P37" s="1264">
        <f t="shared" ref="P37:U37" si="67">P27+P29+P31+P33</f>
        <v>13</v>
      </c>
      <c r="Q37" s="1264">
        <f t="shared" si="67"/>
        <v>2</v>
      </c>
      <c r="R37" s="1264">
        <f t="shared" si="67"/>
        <v>1</v>
      </c>
      <c r="S37" s="1264">
        <f t="shared" si="67"/>
        <v>2</v>
      </c>
      <c r="T37" s="1264">
        <f t="shared" si="67"/>
        <v>1</v>
      </c>
      <c r="U37" s="1264">
        <f t="shared" si="67"/>
        <v>1</v>
      </c>
      <c r="V37" s="1258">
        <f t="shared" ref="V37:AC37" si="68">V27+V29+V31+V33</f>
        <v>0</v>
      </c>
      <c r="W37" s="1264">
        <f t="shared" si="68"/>
        <v>0</v>
      </c>
      <c r="X37" s="1264">
        <f t="shared" si="68"/>
        <v>0</v>
      </c>
      <c r="Y37" s="1264">
        <f t="shared" si="68"/>
        <v>0</v>
      </c>
      <c r="Z37" s="1264">
        <f t="shared" si="68"/>
        <v>0</v>
      </c>
      <c r="AA37" s="1264">
        <f t="shared" si="68"/>
        <v>0</v>
      </c>
      <c r="AB37" s="1264">
        <f t="shared" si="68"/>
        <v>0</v>
      </c>
      <c r="AC37" s="1266">
        <f t="shared" si="68"/>
        <v>0</v>
      </c>
      <c r="AE37" s="1">
        <f t="shared" si="3"/>
        <v>26</v>
      </c>
      <c r="AF37" s="1">
        <f t="shared" si="4"/>
        <v>26</v>
      </c>
      <c r="AG37" s="1">
        <f t="shared" si="5"/>
        <v>0</v>
      </c>
      <c r="AH37" s="367">
        <f>AE37-F37</f>
        <v>0</v>
      </c>
      <c r="AI37" s="367">
        <f>AF37-N37</f>
        <v>0</v>
      </c>
      <c r="AJ37" s="367">
        <f>AG37-V37</f>
        <v>0</v>
      </c>
    </row>
    <row r="38" spans="2:36" ht="27.9" customHeight="1" x14ac:dyDescent="0.2">
      <c r="B38" s="1504"/>
      <c r="C38" s="39" t="s">
        <v>198</v>
      </c>
      <c r="D38" s="1116"/>
      <c r="E38" s="1116"/>
      <c r="F38" s="1256"/>
      <c r="G38" s="1275">
        <f>G37/F37</f>
        <v>0.23076923076923078</v>
      </c>
      <c r="H38" s="1275">
        <f>H37/F37</f>
        <v>0.5</v>
      </c>
      <c r="I38" s="1275">
        <f>I37/F37</f>
        <v>7.6923076923076927E-2</v>
      </c>
      <c r="J38" s="1275">
        <f>J37/F37</f>
        <v>3.8461538461538464E-2</v>
      </c>
      <c r="K38" s="1275">
        <f>K37/F37</f>
        <v>7.6923076923076927E-2</v>
      </c>
      <c r="L38" s="1275">
        <f>L37/F37</f>
        <v>3.8461538461538464E-2</v>
      </c>
      <c r="M38" s="727">
        <f>M37/F37</f>
        <v>3.8461538461538464E-2</v>
      </c>
      <c r="N38" s="1256"/>
      <c r="O38" s="1275">
        <f>IFERROR(O37/$N37,"-")</f>
        <v>0.23076923076923078</v>
      </c>
      <c r="P38" s="1275">
        <f t="shared" ref="P38:U38" si="69">IFERROR(P37/$N37,"-")</f>
        <v>0.5</v>
      </c>
      <c r="Q38" s="1275">
        <f t="shared" si="69"/>
        <v>7.6923076923076927E-2</v>
      </c>
      <c r="R38" s="1275">
        <f t="shared" si="69"/>
        <v>3.8461538461538464E-2</v>
      </c>
      <c r="S38" s="1275">
        <f t="shared" si="69"/>
        <v>7.6923076923076927E-2</v>
      </c>
      <c r="T38" s="1275">
        <f t="shared" si="69"/>
        <v>3.8461538461538464E-2</v>
      </c>
      <c r="U38" s="727">
        <f t="shared" si="69"/>
        <v>3.8461538461538464E-2</v>
      </c>
      <c r="V38" s="1256"/>
      <c r="W38" s="727" t="str">
        <f>IFERROR(W37/$V37,"-")</f>
        <v>-</v>
      </c>
      <c r="X38" s="727" t="str">
        <f t="shared" ref="X38:AC38" si="70">IFERROR(X37/$V37,"-")</f>
        <v>-</v>
      </c>
      <c r="Y38" s="727" t="str">
        <f t="shared" si="70"/>
        <v>-</v>
      </c>
      <c r="Z38" s="727" t="str">
        <f t="shared" si="70"/>
        <v>-</v>
      </c>
      <c r="AA38" s="727" t="str">
        <f t="shared" si="70"/>
        <v>-</v>
      </c>
      <c r="AB38" s="727" t="str">
        <f t="shared" si="70"/>
        <v>-</v>
      </c>
      <c r="AC38" s="729" t="str">
        <f t="shared" si="70"/>
        <v>-</v>
      </c>
      <c r="AE38" s="45">
        <f t="shared" si="3"/>
        <v>1</v>
      </c>
      <c r="AF38" s="45">
        <f t="shared" si="4"/>
        <v>1</v>
      </c>
      <c r="AG38" s="45">
        <f t="shared" si="5"/>
        <v>0</v>
      </c>
      <c r="AH38" s="367">
        <f t="shared" ref="AH38:AJ38" si="71">1-AE38</f>
        <v>0</v>
      </c>
      <c r="AI38" s="367">
        <f t="shared" si="71"/>
        <v>0</v>
      </c>
      <c r="AJ38" s="367">
        <f t="shared" si="71"/>
        <v>1</v>
      </c>
    </row>
    <row r="39" spans="2:36" ht="27.9" customHeight="1" x14ac:dyDescent="0.2">
      <c r="B39" s="1504"/>
      <c r="C39" s="38" t="s">
        <v>470</v>
      </c>
      <c r="D39" s="644">
        <f>D29+D31+D33+D35</f>
        <v>143</v>
      </c>
      <c r="E39" s="644">
        <f>E29+E31+E33+E35</f>
        <v>104</v>
      </c>
      <c r="F39" s="1258">
        <f>SUM(G39:M39)</f>
        <v>426</v>
      </c>
      <c r="G39" s="1264">
        <f t="shared" ref="G39:M39" si="72">O39+W39</f>
        <v>23</v>
      </c>
      <c r="H39" s="1264">
        <f t="shared" si="72"/>
        <v>34</v>
      </c>
      <c r="I39" s="1264">
        <f t="shared" si="72"/>
        <v>38</v>
      </c>
      <c r="J39" s="1264">
        <f t="shared" si="72"/>
        <v>17</v>
      </c>
      <c r="K39" s="1264">
        <f t="shared" si="72"/>
        <v>307</v>
      </c>
      <c r="L39" s="1264">
        <f t="shared" si="72"/>
        <v>7</v>
      </c>
      <c r="M39" s="1264">
        <f t="shared" si="72"/>
        <v>0</v>
      </c>
      <c r="N39" s="1258">
        <f>SUM(O39:U39)</f>
        <v>426</v>
      </c>
      <c r="O39" s="1264">
        <f t="shared" ref="O39:AC39" si="73">O29+O31+O33+O35</f>
        <v>23</v>
      </c>
      <c r="P39" s="1264">
        <f t="shared" si="73"/>
        <v>34</v>
      </c>
      <c r="Q39" s="1264">
        <f t="shared" si="73"/>
        <v>38</v>
      </c>
      <c r="R39" s="1264">
        <f t="shared" si="73"/>
        <v>17</v>
      </c>
      <c r="S39" s="1264">
        <f t="shared" si="73"/>
        <v>307</v>
      </c>
      <c r="T39" s="1264">
        <f t="shared" si="73"/>
        <v>7</v>
      </c>
      <c r="U39" s="1264">
        <f t="shared" si="73"/>
        <v>0</v>
      </c>
      <c r="V39" s="1258">
        <f t="shared" si="73"/>
        <v>0</v>
      </c>
      <c r="W39" s="1239">
        <f t="shared" si="73"/>
        <v>0</v>
      </c>
      <c r="X39" s="1239">
        <f t="shared" si="73"/>
        <v>0</v>
      </c>
      <c r="Y39" s="1264">
        <f>Y29+Y31+Y33+Y35</f>
        <v>0</v>
      </c>
      <c r="Z39" s="1264">
        <f t="shared" si="73"/>
        <v>0</v>
      </c>
      <c r="AA39" s="1264">
        <f t="shared" si="73"/>
        <v>0</v>
      </c>
      <c r="AB39" s="1264">
        <f t="shared" si="73"/>
        <v>0</v>
      </c>
      <c r="AC39" s="1266">
        <f t="shared" si="73"/>
        <v>0</v>
      </c>
      <c r="AE39" s="1">
        <f t="shared" si="3"/>
        <v>426</v>
      </c>
      <c r="AF39" s="1">
        <f t="shared" si="4"/>
        <v>426</v>
      </c>
      <c r="AG39" s="1">
        <f t="shared" si="5"/>
        <v>0</v>
      </c>
      <c r="AH39" s="367">
        <f>AE39-F39</f>
        <v>0</v>
      </c>
      <c r="AI39" s="367">
        <f>AF39-N39</f>
        <v>0</v>
      </c>
      <c r="AJ39" s="367">
        <f>AG39-V39</f>
        <v>0</v>
      </c>
    </row>
    <row r="40" spans="2:36" ht="27.9" customHeight="1" thickBot="1" x14ac:dyDescent="0.25">
      <c r="B40" s="1510"/>
      <c r="C40" s="39" t="s">
        <v>471</v>
      </c>
      <c r="D40" s="1116"/>
      <c r="E40" s="1116"/>
      <c r="F40" s="1278"/>
      <c r="G40" s="1279">
        <f>G39/F39</f>
        <v>5.39906103286385E-2</v>
      </c>
      <c r="H40" s="1279">
        <f>H39/F39</f>
        <v>7.9812206572769953E-2</v>
      </c>
      <c r="I40" s="1279">
        <f>I39/F39</f>
        <v>8.9201877934272297E-2</v>
      </c>
      <c r="J40" s="1279">
        <f>J39/F39</f>
        <v>3.9906103286384977E-2</v>
      </c>
      <c r="K40" s="1279">
        <f>K39/F39</f>
        <v>0.72065727699530513</v>
      </c>
      <c r="L40" s="1279">
        <f>L39/F39</f>
        <v>1.6431924882629109E-2</v>
      </c>
      <c r="M40" s="737">
        <f>M39/F39</f>
        <v>0</v>
      </c>
      <c r="N40" s="1281"/>
      <c r="O40" s="1279">
        <f>IFERROR(O39/$N39,"-")</f>
        <v>5.39906103286385E-2</v>
      </c>
      <c r="P40" s="1279">
        <f t="shared" ref="P40:U40" si="74">IFERROR(P39/$N39,"-")</f>
        <v>7.9812206572769953E-2</v>
      </c>
      <c r="Q40" s="1279">
        <f t="shared" si="74"/>
        <v>8.9201877934272297E-2</v>
      </c>
      <c r="R40" s="1279">
        <f t="shared" si="74"/>
        <v>3.9906103286384977E-2</v>
      </c>
      <c r="S40" s="1279">
        <f t="shared" si="74"/>
        <v>0.72065727699530513</v>
      </c>
      <c r="T40" s="1279">
        <f t="shared" si="74"/>
        <v>1.6431924882629109E-2</v>
      </c>
      <c r="U40" s="737">
        <f t="shared" si="74"/>
        <v>0</v>
      </c>
      <c r="V40" s="1281"/>
      <c r="W40" s="1284" t="str">
        <f>IFERROR(W39/$V39,"-")</f>
        <v>-</v>
      </c>
      <c r="X40" s="1284" t="str">
        <f t="shared" ref="X40:AC40" si="75">IFERROR(X39/$V39,"-")</f>
        <v>-</v>
      </c>
      <c r="Y40" s="1284" t="str">
        <f t="shared" si="75"/>
        <v>-</v>
      </c>
      <c r="Z40" s="1284" t="str">
        <f t="shared" si="75"/>
        <v>-</v>
      </c>
      <c r="AA40" s="1284" t="str">
        <f t="shared" si="75"/>
        <v>-</v>
      </c>
      <c r="AB40" s="1284" t="str">
        <f t="shared" si="75"/>
        <v>-</v>
      </c>
      <c r="AC40" s="1310" t="str">
        <f t="shared" si="75"/>
        <v>-</v>
      </c>
      <c r="AE40" s="45">
        <f t="shared" si="3"/>
        <v>1</v>
      </c>
      <c r="AF40" s="45">
        <f t="shared" si="4"/>
        <v>1</v>
      </c>
      <c r="AG40" s="45">
        <f t="shared" si="5"/>
        <v>0</v>
      </c>
      <c r="AH40" s="367">
        <f t="shared" ref="AH40:AJ40" si="76">1-AE40</f>
        <v>0</v>
      </c>
      <c r="AI40" s="367">
        <f t="shared" si="76"/>
        <v>0</v>
      </c>
      <c r="AJ40" s="367">
        <f t="shared" si="76"/>
        <v>1</v>
      </c>
    </row>
    <row r="41" spans="2:36" x14ac:dyDescent="0.2">
      <c r="B41" s="1" t="s">
        <v>456</v>
      </c>
    </row>
    <row r="43" spans="2:36" x14ac:dyDescent="0.2">
      <c r="B43" s="1" t="s">
        <v>429</v>
      </c>
      <c r="D43" s="1">
        <f t="shared" ref="D43:E43" si="77">D25+D27+D29+D31+D33+D35</f>
        <v>381</v>
      </c>
      <c r="E43" s="1">
        <f t="shared" si="77"/>
        <v>192</v>
      </c>
      <c r="F43" s="1">
        <f>F25+F27+F29+F31+F33+F35</f>
        <v>433</v>
      </c>
      <c r="G43" s="1">
        <f t="shared" ref="G43:AC43" si="78">G25+G27+G29+G31+G33+G35</f>
        <v>24</v>
      </c>
      <c r="H43" s="1">
        <f t="shared" si="78"/>
        <v>35</v>
      </c>
      <c r="I43" s="1">
        <f t="shared" si="78"/>
        <v>39</v>
      </c>
      <c r="J43" s="1">
        <f t="shared" si="78"/>
        <v>18</v>
      </c>
      <c r="K43" s="1">
        <f t="shared" si="78"/>
        <v>308</v>
      </c>
      <c r="L43" s="1">
        <f t="shared" si="78"/>
        <v>8</v>
      </c>
      <c r="M43" s="1">
        <f t="shared" si="78"/>
        <v>1</v>
      </c>
      <c r="N43" s="1">
        <f>N25+N27+N29+N31+N33+N35</f>
        <v>437</v>
      </c>
      <c r="O43" s="1">
        <f t="shared" si="78"/>
        <v>27</v>
      </c>
      <c r="P43" s="1">
        <f t="shared" si="78"/>
        <v>35</v>
      </c>
      <c r="Q43" s="1">
        <f t="shared" si="78"/>
        <v>39</v>
      </c>
      <c r="R43" s="1">
        <f t="shared" si="78"/>
        <v>18</v>
      </c>
      <c r="S43" s="1">
        <f t="shared" si="78"/>
        <v>309</v>
      </c>
      <c r="T43" s="1">
        <f t="shared" si="78"/>
        <v>8</v>
      </c>
      <c r="U43" s="1">
        <f t="shared" si="78"/>
        <v>1</v>
      </c>
      <c r="V43" s="1">
        <f t="shared" si="78"/>
        <v>0</v>
      </c>
      <c r="W43" s="1">
        <f t="shared" si="78"/>
        <v>0</v>
      </c>
      <c r="X43" s="1">
        <f t="shared" si="78"/>
        <v>0</v>
      </c>
      <c r="Y43" s="1">
        <f t="shared" si="78"/>
        <v>0</v>
      </c>
      <c r="Z43" s="1">
        <f t="shared" si="78"/>
        <v>0</v>
      </c>
      <c r="AA43" s="1">
        <f t="shared" si="78"/>
        <v>0</v>
      </c>
      <c r="AB43" s="1">
        <f t="shared" si="78"/>
        <v>0</v>
      </c>
      <c r="AC43" s="1">
        <f t="shared" si="78"/>
        <v>0</v>
      </c>
    </row>
    <row r="44" spans="2:36" ht="15" customHeight="1" x14ac:dyDescent="0.2">
      <c r="B44" t="s">
        <v>457</v>
      </c>
      <c r="G44" s="45">
        <f>G43/F43</f>
        <v>5.5427251732101619E-2</v>
      </c>
      <c r="H44" s="45">
        <f>H43/F43</f>
        <v>8.0831408775981523E-2</v>
      </c>
      <c r="I44" s="45">
        <f>I43/F43</f>
        <v>9.0069284064665134E-2</v>
      </c>
      <c r="J44" s="45">
        <f>J43/F43</f>
        <v>4.1570438799076209E-2</v>
      </c>
      <c r="K44" s="45">
        <f>K43/F43</f>
        <v>0.71131639722863738</v>
      </c>
      <c r="L44" s="45">
        <f>L43/F43</f>
        <v>1.8475750577367205E-2</v>
      </c>
      <c r="M44" s="45">
        <f>M43/F43</f>
        <v>2.3094688221709007E-3</v>
      </c>
      <c r="N44" s="45"/>
      <c r="O44" s="45">
        <f>O43/N43</f>
        <v>6.1784897025171627E-2</v>
      </c>
      <c r="P44" s="45">
        <f>P43/N43</f>
        <v>8.0091533180778038E-2</v>
      </c>
      <c r="Q44" s="45">
        <f>Q43/N43</f>
        <v>8.924485125858124E-2</v>
      </c>
      <c r="R44" s="45">
        <f>R43/N43</f>
        <v>4.1189931350114416E-2</v>
      </c>
      <c r="S44" s="45">
        <f>S43/N43</f>
        <v>0.70709382151029754</v>
      </c>
      <c r="T44" s="45">
        <f>T43/N43</f>
        <v>1.8306636155606407E-2</v>
      </c>
      <c r="U44" s="45">
        <f>U43/N43</f>
        <v>2.2883295194508009E-3</v>
      </c>
      <c r="V44" s="45"/>
      <c r="W44" s="45" t="e">
        <f>W43/V43</f>
        <v>#DIV/0!</v>
      </c>
      <c r="X44" s="45" t="e">
        <f>X43/V43</f>
        <v>#DIV/0!</v>
      </c>
      <c r="Y44" s="45" t="e">
        <f>Y43/V43</f>
        <v>#DIV/0!</v>
      </c>
      <c r="Z44" s="45" t="e">
        <f>Z43/V43</f>
        <v>#DIV/0!</v>
      </c>
      <c r="AA44" s="45" t="e">
        <f>AA43/V43</f>
        <v>#DIV/0!</v>
      </c>
      <c r="AB44" s="45" t="e">
        <f>AB43/V43</f>
        <v>#DIV/0!</v>
      </c>
      <c r="AC44" s="45" t="e">
        <f>AC43/V43</f>
        <v>#DIV/0!</v>
      </c>
    </row>
    <row r="45" spans="2:36" x14ac:dyDescent="0.2">
      <c r="B45"/>
      <c r="G45" s="24"/>
      <c r="H45" s="24"/>
      <c r="I45" s="24"/>
      <c r="J45" s="24"/>
      <c r="K45" s="24"/>
      <c r="L45" s="24"/>
      <c r="M45" s="24"/>
      <c r="O45" s="24"/>
      <c r="P45" s="24"/>
      <c r="Q45" s="24"/>
      <c r="R45" s="24"/>
      <c r="S45" s="24"/>
      <c r="T45" s="24"/>
      <c r="U45" s="24"/>
      <c r="W45" s="24"/>
      <c r="X45" s="24"/>
      <c r="Y45" s="24"/>
      <c r="Z45" s="24"/>
      <c r="AA45" s="24"/>
      <c r="AB45" s="24"/>
      <c r="AC45" s="24"/>
    </row>
    <row r="46" spans="2:36" x14ac:dyDescent="0.2">
      <c r="B46" t="s">
        <v>395</v>
      </c>
      <c r="D46" s="1">
        <f>D37+D35+D25</f>
        <v>381</v>
      </c>
      <c r="E46" s="7">
        <f>E37+E35+E25</f>
        <v>192</v>
      </c>
      <c r="F46" s="1">
        <f t="shared" ref="F46:AC46" si="79">F37+F35+F25</f>
        <v>433</v>
      </c>
      <c r="G46" s="1">
        <f t="shared" si="79"/>
        <v>24</v>
      </c>
      <c r="H46" s="1">
        <f t="shared" si="79"/>
        <v>35</v>
      </c>
      <c r="I46" s="1">
        <f t="shared" si="79"/>
        <v>39</v>
      </c>
      <c r="J46" s="1">
        <f t="shared" si="79"/>
        <v>18</v>
      </c>
      <c r="K46" s="1">
        <f t="shared" si="79"/>
        <v>308</v>
      </c>
      <c r="L46" s="1">
        <f t="shared" si="79"/>
        <v>8</v>
      </c>
      <c r="M46" s="1">
        <f t="shared" si="79"/>
        <v>1</v>
      </c>
      <c r="N46" s="1">
        <f t="shared" si="79"/>
        <v>437</v>
      </c>
      <c r="O46" s="1">
        <f t="shared" si="79"/>
        <v>27</v>
      </c>
      <c r="P46" s="1">
        <f t="shared" si="79"/>
        <v>35</v>
      </c>
      <c r="Q46" s="1">
        <f t="shared" si="79"/>
        <v>39</v>
      </c>
      <c r="R46" s="1">
        <f t="shared" si="79"/>
        <v>18</v>
      </c>
      <c r="S46" s="1">
        <f t="shared" si="79"/>
        <v>309</v>
      </c>
      <c r="T46" s="1">
        <f t="shared" si="79"/>
        <v>8</v>
      </c>
      <c r="U46" s="1">
        <f t="shared" si="79"/>
        <v>1</v>
      </c>
      <c r="V46" s="1">
        <f t="shared" si="79"/>
        <v>0</v>
      </c>
      <c r="W46" s="1">
        <f t="shared" si="79"/>
        <v>0</v>
      </c>
      <c r="X46" s="1">
        <f t="shared" si="79"/>
        <v>0</v>
      </c>
      <c r="Y46" s="1">
        <f t="shared" si="79"/>
        <v>0</v>
      </c>
      <c r="Z46" s="1">
        <f t="shared" si="79"/>
        <v>0</v>
      </c>
      <c r="AA46" s="1">
        <f t="shared" si="79"/>
        <v>0</v>
      </c>
      <c r="AB46" s="1">
        <f t="shared" si="79"/>
        <v>0</v>
      </c>
      <c r="AC46" s="1">
        <f t="shared" si="79"/>
        <v>0</v>
      </c>
    </row>
    <row r="47" spans="2:36" ht="14.25" customHeight="1" x14ac:dyDescent="0.2">
      <c r="B47"/>
      <c r="D47" s="1">
        <f>D39+D27+D25</f>
        <v>381</v>
      </c>
      <c r="E47" s="1">
        <f t="shared" ref="E47:AC47" si="80">E39+E27+E25</f>
        <v>192</v>
      </c>
      <c r="F47" s="1">
        <f t="shared" si="80"/>
        <v>433</v>
      </c>
      <c r="G47" s="1">
        <f t="shared" si="80"/>
        <v>24</v>
      </c>
      <c r="H47" s="1">
        <f t="shared" si="80"/>
        <v>35</v>
      </c>
      <c r="I47" s="1">
        <f t="shared" si="80"/>
        <v>39</v>
      </c>
      <c r="J47" s="1">
        <f t="shared" si="80"/>
        <v>18</v>
      </c>
      <c r="K47" s="1">
        <f t="shared" si="80"/>
        <v>308</v>
      </c>
      <c r="L47" s="1">
        <f t="shared" si="80"/>
        <v>8</v>
      </c>
      <c r="M47" s="1">
        <f t="shared" si="80"/>
        <v>1</v>
      </c>
      <c r="N47" s="1">
        <f t="shared" si="80"/>
        <v>437</v>
      </c>
      <c r="O47" s="1">
        <f t="shared" si="80"/>
        <v>27</v>
      </c>
      <c r="P47" s="1">
        <f t="shared" si="80"/>
        <v>35</v>
      </c>
      <c r="Q47" s="1">
        <f t="shared" si="80"/>
        <v>39</v>
      </c>
      <c r="R47" s="1">
        <f t="shared" si="80"/>
        <v>18</v>
      </c>
      <c r="S47" s="1">
        <f t="shared" si="80"/>
        <v>309</v>
      </c>
      <c r="T47" s="1">
        <f t="shared" si="80"/>
        <v>8</v>
      </c>
      <c r="U47" s="1">
        <f t="shared" si="80"/>
        <v>1</v>
      </c>
      <c r="V47" s="1">
        <f t="shared" si="80"/>
        <v>0</v>
      </c>
      <c r="W47" s="1">
        <f t="shared" si="80"/>
        <v>0</v>
      </c>
      <c r="X47" s="1">
        <f t="shared" si="80"/>
        <v>0</v>
      </c>
      <c r="Y47" s="1">
        <f t="shared" si="80"/>
        <v>0</v>
      </c>
      <c r="Z47" s="1">
        <f t="shared" si="80"/>
        <v>0</v>
      </c>
      <c r="AA47" s="1">
        <f t="shared" si="80"/>
        <v>0</v>
      </c>
      <c r="AB47" s="1">
        <f t="shared" si="80"/>
        <v>0</v>
      </c>
      <c r="AC47" s="1">
        <f t="shared" si="80"/>
        <v>0</v>
      </c>
    </row>
    <row r="48" spans="2:36" s="619" customFormat="1" ht="12" x14ac:dyDescent="0.15">
      <c r="B48" s="1098"/>
    </row>
    <row r="49" spans="2:29" s="619" customFormat="1" ht="12" x14ac:dyDescent="0.15">
      <c r="B49" s="1099" t="s">
        <v>239</v>
      </c>
      <c r="D49" s="1095">
        <f t="shared" ref="D49:AC49" si="81">D43-D11</f>
        <v>0</v>
      </c>
      <c r="E49" s="1095">
        <f t="shared" si="81"/>
        <v>0</v>
      </c>
      <c r="F49" s="1095">
        <f t="shared" si="81"/>
        <v>-4</v>
      </c>
      <c r="G49" s="1095">
        <f t="shared" si="81"/>
        <v>-3</v>
      </c>
      <c r="H49" s="1095">
        <f t="shared" si="81"/>
        <v>0</v>
      </c>
      <c r="I49" s="1095">
        <f t="shared" si="81"/>
        <v>0</v>
      </c>
      <c r="J49" s="1095">
        <f t="shared" si="81"/>
        <v>0</v>
      </c>
      <c r="K49" s="1095">
        <f t="shared" si="81"/>
        <v>-1</v>
      </c>
      <c r="L49" s="1095">
        <f t="shared" si="81"/>
        <v>0</v>
      </c>
      <c r="M49" s="1095">
        <f t="shared" si="81"/>
        <v>0</v>
      </c>
      <c r="N49" s="1095">
        <f t="shared" si="81"/>
        <v>0</v>
      </c>
      <c r="O49" s="1095">
        <f t="shared" si="81"/>
        <v>0</v>
      </c>
      <c r="P49" s="1095">
        <f t="shared" si="81"/>
        <v>0</v>
      </c>
      <c r="Q49" s="1095">
        <f t="shared" si="81"/>
        <v>0</v>
      </c>
      <c r="R49" s="1095">
        <f t="shared" si="81"/>
        <v>0</v>
      </c>
      <c r="S49" s="1095">
        <f t="shared" si="81"/>
        <v>0</v>
      </c>
      <c r="T49" s="1095">
        <f t="shared" si="81"/>
        <v>0</v>
      </c>
      <c r="U49" s="1095">
        <f t="shared" si="81"/>
        <v>0</v>
      </c>
      <c r="V49" s="1095">
        <f t="shared" si="81"/>
        <v>0</v>
      </c>
      <c r="W49" s="1095">
        <f t="shared" si="81"/>
        <v>0</v>
      </c>
      <c r="X49" s="1095">
        <f t="shared" si="81"/>
        <v>0</v>
      </c>
      <c r="Y49" s="1095">
        <f t="shared" si="81"/>
        <v>0</v>
      </c>
      <c r="Z49" s="1095">
        <f t="shared" si="81"/>
        <v>0</v>
      </c>
      <c r="AA49" s="1095">
        <f t="shared" si="81"/>
        <v>0</v>
      </c>
      <c r="AB49" s="1095">
        <f t="shared" si="81"/>
        <v>0</v>
      </c>
      <c r="AC49" s="1095">
        <f t="shared" si="81"/>
        <v>0</v>
      </c>
    </row>
    <row r="50" spans="2:29" s="619" customFormat="1" ht="12" x14ac:dyDescent="0.15">
      <c r="D50" s="1095">
        <f>D44-D12</f>
        <v>0</v>
      </c>
      <c r="E50" s="1095"/>
      <c r="F50" s="1095"/>
      <c r="G50" s="1095">
        <f t="shared" ref="G50:M50" si="82">G44-G12</f>
        <v>-6.3576452930700078E-3</v>
      </c>
      <c r="H50" s="1095">
        <f t="shared" si="82"/>
        <v>7.3987559520348467E-4</v>
      </c>
      <c r="I50" s="1095">
        <f t="shared" si="82"/>
        <v>8.2443280608389402E-4</v>
      </c>
      <c r="J50" s="1095">
        <f t="shared" si="82"/>
        <v>3.805074489617935E-4</v>
      </c>
      <c r="K50" s="1095">
        <f t="shared" si="82"/>
        <v>4.2225757183398382E-3</v>
      </c>
      <c r="L50" s="1095">
        <f t="shared" si="82"/>
        <v>1.6911442176079788E-4</v>
      </c>
      <c r="M50" s="1095">
        <f t="shared" si="82"/>
        <v>2.1139302720099735E-5</v>
      </c>
      <c r="N50" s="1095"/>
      <c r="O50" s="1095">
        <f t="shared" ref="O50:U50" si="83">O44-O12</f>
        <v>0</v>
      </c>
      <c r="P50" s="1095">
        <f t="shared" si="83"/>
        <v>0</v>
      </c>
      <c r="Q50" s="1095">
        <f t="shared" si="83"/>
        <v>0</v>
      </c>
      <c r="R50" s="1095">
        <f t="shared" si="83"/>
        <v>0</v>
      </c>
      <c r="S50" s="1095">
        <f t="shared" si="83"/>
        <v>0</v>
      </c>
      <c r="T50" s="1095">
        <f t="shared" si="83"/>
        <v>0</v>
      </c>
      <c r="U50" s="1095">
        <f t="shared" si="83"/>
        <v>0</v>
      </c>
      <c r="V50" s="1095"/>
      <c r="W50" s="1095" t="e">
        <f t="shared" ref="W50:AC50" si="84">W44-W12</f>
        <v>#DIV/0!</v>
      </c>
      <c r="X50" s="1095" t="e">
        <f t="shared" si="84"/>
        <v>#DIV/0!</v>
      </c>
      <c r="Y50" s="1095" t="e">
        <f t="shared" si="84"/>
        <v>#DIV/0!</v>
      </c>
      <c r="Z50" s="1095" t="e">
        <f t="shared" si="84"/>
        <v>#DIV/0!</v>
      </c>
      <c r="AA50" s="1095" t="e">
        <f t="shared" si="84"/>
        <v>#DIV/0!</v>
      </c>
      <c r="AB50" s="1095" t="e">
        <f t="shared" si="84"/>
        <v>#DIV/0!</v>
      </c>
      <c r="AC50" s="1095" t="e">
        <f t="shared" si="84"/>
        <v>#DIV/0!</v>
      </c>
    </row>
    <row r="51" spans="2:29" s="619" customFormat="1" ht="13.5" customHeight="1" x14ac:dyDescent="0.15">
      <c r="D51" s="1095"/>
      <c r="E51" s="1095"/>
      <c r="F51" s="1095"/>
      <c r="G51" s="1095"/>
      <c r="H51" s="1095"/>
      <c r="I51" s="1095"/>
      <c r="J51" s="1095"/>
      <c r="K51" s="1095"/>
      <c r="L51" s="1095"/>
      <c r="M51" s="1095"/>
      <c r="N51" s="1095"/>
      <c r="O51" s="1095"/>
      <c r="P51" s="1095"/>
      <c r="Q51" s="1095"/>
      <c r="R51" s="1095"/>
      <c r="S51" s="1095"/>
      <c r="T51" s="1095"/>
      <c r="U51" s="1095"/>
      <c r="V51" s="1095"/>
      <c r="W51" s="1095"/>
      <c r="X51" s="1095"/>
      <c r="Y51" s="1095"/>
      <c r="Z51" s="1095"/>
      <c r="AA51" s="1095"/>
      <c r="AB51" s="1095"/>
      <c r="AC51" s="1095"/>
    </row>
    <row r="52" spans="2:29" s="619" customFormat="1" ht="12" x14ac:dyDescent="0.15">
      <c r="D52" s="1095">
        <f>D46-D43</f>
        <v>0</v>
      </c>
      <c r="E52" s="1095">
        <f t="shared" ref="E52:AC52" si="85">E46-E43</f>
        <v>0</v>
      </c>
      <c r="F52" s="1095">
        <f t="shared" si="85"/>
        <v>0</v>
      </c>
      <c r="G52" s="1095">
        <f t="shared" si="85"/>
        <v>0</v>
      </c>
      <c r="H52" s="1095">
        <f t="shared" si="85"/>
        <v>0</v>
      </c>
      <c r="I52" s="1095">
        <f t="shared" si="85"/>
        <v>0</v>
      </c>
      <c r="J52" s="1095">
        <f t="shared" si="85"/>
        <v>0</v>
      </c>
      <c r="K52" s="1095">
        <f t="shared" si="85"/>
        <v>0</v>
      </c>
      <c r="L52" s="1095">
        <f t="shared" si="85"/>
        <v>0</v>
      </c>
      <c r="M52" s="1095">
        <f t="shared" si="85"/>
        <v>0</v>
      </c>
      <c r="N52" s="1095">
        <f t="shared" si="85"/>
        <v>0</v>
      </c>
      <c r="O52" s="1095">
        <f t="shared" si="85"/>
        <v>0</v>
      </c>
      <c r="P52" s="1095">
        <f t="shared" si="85"/>
        <v>0</v>
      </c>
      <c r="Q52" s="1095">
        <f t="shared" si="85"/>
        <v>0</v>
      </c>
      <c r="R52" s="1095">
        <f t="shared" si="85"/>
        <v>0</v>
      </c>
      <c r="S52" s="1095">
        <f t="shared" si="85"/>
        <v>0</v>
      </c>
      <c r="T52" s="1095">
        <f t="shared" si="85"/>
        <v>0</v>
      </c>
      <c r="U52" s="1095">
        <f t="shared" si="85"/>
        <v>0</v>
      </c>
      <c r="V52" s="1095">
        <f t="shared" si="85"/>
        <v>0</v>
      </c>
      <c r="W52" s="1095">
        <f t="shared" si="85"/>
        <v>0</v>
      </c>
      <c r="X52" s="1095">
        <f t="shared" si="85"/>
        <v>0</v>
      </c>
      <c r="Y52" s="1095">
        <f t="shared" si="85"/>
        <v>0</v>
      </c>
      <c r="Z52" s="1095">
        <f t="shared" si="85"/>
        <v>0</v>
      </c>
      <c r="AA52" s="1095">
        <f t="shared" si="85"/>
        <v>0</v>
      </c>
      <c r="AB52" s="1095">
        <f t="shared" si="85"/>
        <v>0</v>
      </c>
      <c r="AC52" s="1095">
        <f t="shared" si="85"/>
        <v>0</v>
      </c>
    </row>
    <row r="53" spans="2:29" s="619" customFormat="1" ht="13.5" customHeight="1" x14ac:dyDescent="0.15">
      <c r="D53" s="1095">
        <f>D47-D43</f>
        <v>0</v>
      </c>
      <c r="E53" s="1095">
        <f t="shared" ref="E53:AC53" si="86">E47-E43</f>
        <v>0</v>
      </c>
      <c r="F53" s="1095">
        <f t="shared" si="86"/>
        <v>0</v>
      </c>
      <c r="G53" s="1095">
        <f t="shared" si="86"/>
        <v>0</v>
      </c>
      <c r="H53" s="1095">
        <f t="shared" si="86"/>
        <v>0</v>
      </c>
      <c r="I53" s="1095">
        <f t="shared" si="86"/>
        <v>0</v>
      </c>
      <c r="J53" s="1095">
        <f t="shared" si="86"/>
        <v>0</v>
      </c>
      <c r="K53" s="1095">
        <f t="shared" si="86"/>
        <v>0</v>
      </c>
      <c r="L53" s="1095">
        <f t="shared" si="86"/>
        <v>0</v>
      </c>
      <c r="M53" s="1095">
        <f t="shared" si="86"/>
        <v>0</v>
      </c>
      <c r="N53" s="1095">
        <f t="shared" si="86"/>
        <v>0</v>
      </c>
      <c r="O53" s="1095">
        <f t="shared" si="86"/>
        <v>0</v>
      </c>
      <c r="P53" s="1095">
        <f t="shared" si="86"/>
        <v>0</v>
      </c>
      <c r="Q53" s="1095">
        <f t="shared" si="86"/>
        <v>0</v>
      </c>
      <c r="R53" s="1095">
        <f t="shared" si="86"/>
        <v>0</v>
      </c>
      <c r="S53" s="1095">
        <f t="shared" si="86"/>
        <v>0</v>
      </c>
      <c r="T53" s="1095">
        <f t="shared" si="86"/>
        <v>0</v>
      </c>
      <c r="U53" s="1095">
        <f t="shared" si="86"/>
        <v>0</v>
      </c>
      <c r="V53" s="1095">
        <f t="shared" si="86"/>
        <v>0</v>
      </c>
      <c r="W53" s="1095">
        <f t="shared" si="86"/>
        <v>0</v>
      </c>
      <c r="X53" s="1095">
        <f t="shared" si="86"/>
        <v>0</v>
      </c>
      <c r="Y53" s="1095">
        <f t="shared" si="86"/>
        <v>0</v>
      </c>
      <c r="Z53" s="1095">
        <f t="shared" si="86"/>
        <v>0</v>
      </c>
      <c r="AA53" s="1095">
        <f t="shared" si="86"/>
        <v>0</v>
      </c>
      <c r="AB53" s="1095">
        <f t="shared" si="86"/>
        <v>0</v>
      </c>
      <c r="AC53" s="1095">
        <f t="shared" si="86"/>
        <v>0</v>
      </c>
    </row>
    <row r="54" spans="2:29" s="619" customFormat="1" ht="12" x14ac:dyDescent="0.15"/>
    <row r="55" spans="2:29" ht="36" customHeight="1" x14ac:dyDescent="0.2"/>
    <row r="56" spans="2:29" x14ac:dyDescent="0.2">
      <c r="G56" s="24"/>
      <c r="H56" s="24"/>
      <c r="I56" s="24"/>
      <c r="J56" s="24"/>
      <c r="K56" s="24"/>
      <c r="L56" s="24"/>
      <c r="M56" s="24"/>
      <c r="O56" s="24"/>
      <c r="P56" s="24"/>
      <c r="Q56" s="24"/>
      <c r="R56" s="24"/>
      <c r="S56" s="24"/>
      <c r="T56" s="24"/>
      <c r="U56" s="24"/>
      <c r="W56" s="24"/>
      <c r="X56" s="24"/>
      <c r="Y56" s="24"/>
      <c r="Z56" s="24"/>
      <c r="AA56" s="24"/>
      <c r="AB56" s="24"/>
      <c r="AC56" s="24"/>
    </row>
    <row r="57" spans="2:29" x14ac:dyDescent="0.2">
      <c r="G57" s="45"/>
      <c r="H57" s="45"/>
      <c r="I57" s="45"/>
      <c r="J57" s="45"/>
      <c r="K57" s="45"/>
      <c r="L57" s="45"/>
      <c r="M57" s="45"/>
      <c r="O57" s="45"/>
      <c r="P57" s="45"/>
      <c r="Q57" s="45"/>
      <c r="R57" s="45"/>
      <c r="S57" s="45"/>
      <c r="T57" s="45"/>
      <c r="U57" s="45"/>
      <c r="W57" s="45"/>
      <c r="X57" s="45"/>
      <c r="Y57" s="45"/>
      <c r="Z57" s="45"/>
      <c r="AA57" s="45"/>
      <c r="AB57" s="45"/>
      <c r="AC57" s="45"/>
    </row>
    <row r="58" spans="2:29" ht="14.25" customHeight="1" x14ac:dyDescent="0.2"/>
    <row r="62" spans="2:29" ht="13.5" customHeight="1" x14ac:dyDescent="0.2"/>
    <row r="64" spans="2:29" ht="13.5" customHeight="1" x14ac:dyDescent="0.2"/>
    <row r="66" ht="13.5" customHeight="1" x14ac:dyDescent="0.2"/>
    <row r="70" ht="13.5" customHeight="1" x14ac:dyDescent="0.2"/>
  </sheetData>
  <mergeCells count="23">
    <mergeCell ref="D7:D10"/>
    <mergeCell ref="E7:E10"/>
    <mergeCell ref="F7:M8"/>
    <mergeCell ref="N8:U8"/>
    <mergeCell ref="V8:AC8"/>
    <mergeCell ref="F9:F10"/>
    <mergeCell ref="N9:N10"/>
    <mergeCell ref="V9:V10"/>
    <mergeCell ref="B11:C12"/>
    <mergeCell ref="B13:B24"/>
    <mergeCell ref="C13:C14"/>
    <mergeCell ref="C15:C16"/>
    <mergeCell ref="C17:C18"/>
    <mergeCell ref="C19:C20"/>
    <mergeCell ref="C21:C22"/>
    <mergeCell ref="C23:C24"/>
    <mergeCell ref="B25:B40"/>
    <mergeCell ref="C25:C26"/>
    <mergeCell ref="C27:C28"/>
    <mergeCell ref="C29:C30"/>
    <mergeCell ref="C31:C32"/>
    <mergeCell ref="C33:C34"/>
    <mergeCell ref="C35:C36"/>
  </mergeCells>
  <phoneticPr fontId="2"/>
  <pageMargins left="0.70866141732283472" right="0.19685039370078741" top="0.6692913385826772" bottom="0.39370078740157483" header="0.35433070866141736" footer="0.19685039370078741"/>
  <pageSetup paperSize="9" scale="53" firstPageNumber="36" orientation="landscape"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F07FE-BA7D-4E7E-9F18-A95BB0967CA7}">
  <sheetPr codeName="Sheet55">
    <tabColor rgb="FF00B0F0"/>
    <pageSetUpPr fitToPage="1"/>
  </sheetPr>
  <dimension ref="B2:AJ64"/>
  <sheetViews>
    <sheetView view="pageBreakPreview" zoomScaleNormal="100" zoomScaleSheetLayoutView="100" workbookViewId="0">
      <pane xSplit="3" ySplit="10" topLeftCell="D11" activePane="bottomRight" state="frozen"/>
      <selection activeCell="B2" sqref="B2"/>
      <selection pane="topRight" activeCell="B2" sqref="B2"/>
      <selection pane="bottomLeft" activeCell="B2" sqref="B2"/>
      <selection pane="bottomRight" activeCell="B2" sqref="B2"/>
    </sheetView>
  </sheetViews>
  <sheetFormatPr defaultColWidth="9" defaultRowHeight="13.2" x14ac:dyDescent="0.2"/>
  <cols>
    <col min="1" max="1" width="4.6640625" style="1" customWidth="1"/>
    <col min="2" max="2" width="3.109375" style="1" customWidth="1"/>
    <col min="3" max="3" width="16.6640625" style="1" customWidth="1"/>
    <col min="4" max="5" width="9.44140625" style="1" customWidth="1"/>
    <col min="6" max="29" width="7.6640625" style="1" customWidth="1"/>
    <col min="30" max="30" width="4.6640625" style="1" customWidth="1"/>
    <col min="31" max="33" width="6.6640625" style="1" customWidth="1"/>
    <col min="34" max="36" width="6.44140625" style="1" customWidth="1"/>
    <col min="37" max="38" width="4.6640625" style="1" customWidth="1"/>
    <col min="39" max="16384" width="9" style="1"/>
  </cols>
  <sheetData>
    <row r="2" spans="2:36" ht="14.4" x14ac:dyDescent="0.2">
      <c r="B2" s="26" t="s">
        <v>486</v>
      </c>
    </row>
    <row r="3" spans="2:36" ht="14.4" x14ac:dyDescent="0.2">
      <c r="B3" s="26"/>
      <c r="Y3" s="43" t="s">
        <v>473</v>
      </c>
    </row>
    <row r="4" spans="2:36" ht="14.4" x14ac:dyDescent="0.2">
      <c r="B4" s="26"/>
      <c r="F4" s="1375"/>
      <c r="G4" s="1376"/>
      <c r="H4" s="1376"/>
      <c r="I4" s="1376"/>
      <c r="J4" s="1376"/>
      <c r="K4" s="1376"/>
      <c r="L4" s="1376"/>
      <c r="M4" s="1376"/>
      <c r="Y4" s="43" t="s">
        <v>474</v>
      </c>
    </row>
    <row r="5" spans="2:36" ht="11.25" customHeight="1" x14ac:dyDescent="0.2">
      <c r="B5" s="26"/>
      <c r="X5" s="49"/>
    </row>
    <row r="6" spans="2:36" ht="13.8" thickBot="1" x14ac:dyDescent="0.25">
      <c r="B6" s="1" t="s">
        <v>475</v>
      </c>
      <c r="AC6" s="2" t="s">
        <v>265</v>
      </c>
    </row>
    <row r="7" spans="2:36" ht="23.1" customHeight="1" thickBot="1" x14ac:dyDescent="0.25">
      <c r="B7" s="8"/>
      <c r="C7" s="4"/>
      <c r="D7" s="1591" t="s">
        <v>437</v>
      </c>
      <c r="E7" s="1507" t="s">
        <v>438</v>
      </c>
      <c r="F7" s="1823" t="s">
        <v>439</v>
      </c>
      <c r="G7" s="1824"/>
      <c r="H7" s="1824"/>
      <c r="I7" s="1824"/>
      <c r="J7" s="1824"/>
      <c r="K7" s="1824"/>
      <c r="L7" s="1824"/>
      <c r="M7" s="1824"/>
      <c r="N7" s="13"/>
      <c r="O7" s="13"/>
      <c r="P7" s="13"/>
      <c r="Q7" s="13"/>
      <c r="R7" s="13"/>
      <c r="S7" s="13"/>
      <c r="T7" s="13"/>
      <c r="U7" s="13"/>
      <c r="V7" s="13"/>
      <c r="W7" s="13"/>
      <c r="X7" s="13"/>
      <c r="Y7" s="13"/>
      <c r="Z7" s="13"/>
      <c r="AA7" s="13"/>
      <c r="AB7" s="13"/>
      <c r="AC7" s="273"/>
    </row>
    <row r="8" spans="2:36" ht="23.1" customHeight="1" x14ac:dyDescent="0.2">
      <c r="B8" s="18"/>
      <c r="C8" s="11"/>
      <c r="D8" s="1551"/>
      <c r="E8" s="1508"/>
      <c r="F8" s="1825"/>
      <c r="G8" s="1826"/>
      <c r="H8" s="1826"/>
      <c r="I8" s="1826"/>
      <c r="J8" s="1826"/>
      <c r="K8" s="1826"/>
      <c r="L8" s="1826"/>
      <c r="M8" s="1826"/>
      <c r="N8" s="1827" t="s">
        <v>440</v>
      </c>
      <c r="O8" s="1828"/>
      <c r="P8" s="1828"/>
      <c r="Q8" s="1828"/>
      <c r="R8" s="1828"/>
      <c r="S8" s="1828"/>
      <c r="T8" s="1828"/>
      <c r="U8" s="1828"/>
      <c r="V8" s="1827" t="s">
        <v>441</v>
      </c>
      <c r="W8" s="1828"/>
      <c r="X8" s="1828"/>
      <c r="Y8" s="1828"/>
      <c r="Z8" s="1828"/>
      <c r="AA8" s="1828"/>
      <c r="AB8" s="1828"/>
      <c r="AC8" s="1829"/>
    </row>
    <row r="9" spans="2:36" ht="23.1" customHeight="1" x14ac:dyDescent="0.2">
      <c r="B9" s="18"/>
      <c r="C9" s="11"/>
      <c r="D9" s="1551"/>
      <c r="E9" s="1508"/>
      <c r="F9" s="1830" t="s">
        <v>477</v>
      </c>
      <c r="G9" s="3"/>
      <c r="H9" s="3"/>
      <c r="I9" s="3"/>
      <c r="J9" s="3"/>
      <c r="K9" s="3"/>
      <c r="L9" s="3"/>
      <c r="M9" s="3"/>
      <c r="N9" s="1830" t="s">
        <v>477</v>
      </c>
      <c r="O9" s="3"/>
      <c r="P9" s="3"/>
      <c r="Q9" s="3"/>
      <c r="R9" s="3"/>
      <c r="S9" s="3"/>
      <c r="T9" s="3"/>
      <c r="U9" s="3"/>
      <c r="V9" s="1830" t="s">
        <v>477</v>
      </c>
      <c r="W9" s="3"/>
      <c r="X9" s="3"/>
      <c r="Y9" s="3"/>
      <c r="Z9" s="3"/>
      <c r="AA9" s="3"/>
      <c r="AB9" s="3"/>
      <c r="AC9" s="274"/>
    </row>
    <row r="10" spans="2:36" ht="42" customHeight="1" x14ac:dyDescent="0.2">
      <c r="B10" s="36"/>
      <c r="C10" s="37"/>
      <c r="D10" s="1552"/>
      <c r="E10" s="1610"/>
      <c r="F10" s="1831"/>
      <c r="G10" s="272" t="s">
        <v>478</v>
      </c>
      <c r="H10" s="272" t="s">
        <v>479</v>
      </c>
      <c r="I10" s="272" t="s">
        <v>480</v>
      </c>
      <c r="J10" s="272" t="s">
        <v>481</v>
      </c>
      <c r="K10" s="272" t="s">
        <v>482</v>
      </c>
      <c r="L10" s="272" t="s">
        <v>483</v>
      </c>
      <c r="M10" s="272" t="s">
        <v>484</v>
      </c>
      <c r="N10" s="1831"/>
      <c r="O10" s="272" t="s">
        <v>478</v>
      </c>
      <c r="P10" s="272" t="s">
        <v>479</v>
      </c>
      <c r="Q10" s="272" t="s">
        <v>480</v>
      </c>
      <c r="R10" s="272" t="s">
        <v>481</v>
      </c>
      <c r="S10" s="272" t="s">
        <v>482</v>
      </c>
      <c r="T10" s="272" t="s">
        <v>483</v>
      </c>
      <c r="U10" s="272" t="s">
        <v>484</v>
      </c>
      <c r="V10" s="1831"/>
      <c r="W10" s="272" t="s">
        <v>478</v>
      </c>
      <c r="X10" s="272" t="s">
        <v>479</v>
      </c>
      <c r="Y10" s="272" t="s">
        <v>480</v>
      </c>
      <c r="Z10" s="272" t="s">
        <v>481</v>
      </c>
      <c r="AA10" s="272" t="s">
        <v>482</v>
      </c>
      <c r="AB10" s="272" t="s">
        <v>483</v>
      </c>
      <c r="AC10" s="243" t="s">
        <v>484</v>
      </c>
      <c r="AE10" s="1" t="s">
        <v>327</v>
      </c>
      <c r="AF10" s="1" t="s">
        <v>425</v>
      </c>
      <c r="AG10" s="1" t="s">
        <v>426</v>
      </c>
      <c r="AH10" s="360" t="s">
        <v>328</v>
      </c>
    </row>
    <row r="11" spans="2:36" ht="27.9" customHeight="1" x14ac:dyDescent="0.2">
      <c r="B11" s="1603" t="s">
        <v>455</v>
      </c>
      <c r="C11" s="1628"/>
      <c r="D11" s="1285">
        <f>D15+D17+D19+D21+D23+D13</f>
        <v>387</v>
      </c>
      <c r="E11" s="1285">
        <f>E15+E17+E19+E21+E23+E13</f>
        <v>274</v>
      </c>
      <c r="F11" s="1238">
        <f>SUM(G11:M11)</f>
        <v>324</v>
      </c>
      <c r="G11" s="1239">
        <f t="shared" ref="G11:M11" si="0">G13+G15+G17+G19+G21+G23</f>
        <v>35</v>
      </c>
      <c r="H11" s="1239">
        <f t="shared" si="0"/>
        <v>36</v>
      </c>
      <c r="I11" s="1239">
        <f t="shared" si="0"/>
        <v>33</v>
      </c>
      <c r="J11" s="1239">
        <f t="shared" si="0"/>
        <v>34</v>
      </c>
      <c r="K11" s="1239">
        <f t="shared" si="0"/>
        <v>123</v>
      </c>
      <c r="L11" s="1239">
        <f t="shared" si="0"/>
        <v>32</v>
      </c>
      <c r="M11" s="1239">
        <f t="shared" si="0"/>
        <v>31</v>
      </c>
      <c r="N11" s="1238">
        <f>SUM(O11:U11)</f>
        <v>265</v>
      </c>
      <c r="O11" s="1239">
        <f t="shared" ref="O11:U11" si="1">O13+O15+O17+O19+O21+O23</f>
        <v>31</v>
      </c>
      <c r="P11" s="1239">
        <f>P13+P15+P17+P19+P21+P23</f>
        <v>32</v>
      </c>
      <c r="Q11" s="1239">
        <f t="shared" si="1"/>
        <v>25</v>
      </c>
      <c r="R11" s="1239">
        <f t="shared" si="1"/>
        <v>31</v>
      </c>
      <c r="S11" s="1239">
        <f t="shared" si="1"/>
        <v>99</v>
      </c>
      <c r="T11" s="1239">
        <f t="shared" si="1"/>
        <v>27</v>
      </c>
      <c r="U11" s="1239">
        <f t="shared" si="1"/>
        <v>20</v>
      </c>
      <c r="V11" s="1238">
        <f>SUM(W11:AC11)</f>
        <v>59</v>
      </c>
      <c r="W11" s="1239">
        <f t="shared" ref="W11:AC11" si="2">W13+W15+W17+W19+W21+W23</f>
        <v>4</v>
      </c>
      <c r="X11" s="1239">
        <f t="shared" si="2"/>
        <v>4</v>
      </c>
      <c r="Y11" s="1239">
        <f t="shared" si="2"/>
        <v>8</v>
      </c>
      <c r="Z11" s="1239">
        <f t="shared" si="2"/>
        <v>3</v>
      </c>
      <c r="AA11" s="1239">
        <f t="shared" si="2"/>
        <v>24</v>
      </c>
      <c r="AB11" s="1239">
        <f t="shared" si="2"/>
        <v>5</v>
      </c>
      <c r="AC11" s="1241">
        <f t="shared" si="2"/>
        <v>11</v>
      </c>
      <c r="AE11" s="1">
        <f t="shared" ref="AE11:AE40" si="3">SUM(G11:M11)</f>
        <v>324</v>
      </c>
      <c r="AF11" s="1">
        <f t="shared" ref="AF11:AF40" si="4">SUM(O11:U11)</f>
        <v>265</v>
      </c>
      <c r="AG11" s="1">
        <f t="shared" ref="AG11:AG40" si="5">SUM(W11:AC11)</f>
        <v>59</v>
      </c>
      <c r="AH11" s="367">
        <f>AE11-F11</f>
        <v>0</v>
      </c>
      <c r="AI11" s="367">
        <f>AF11-N11</f>
        <v>0</v>
      </c>
      <c r="AJ11" s="367">
        <f>AG11-V11</f>
        <v>0</v>
      </c>
    </row>
    <row r="12" spans="2:36" ht="27.9" customHeight="1" thickBot="1" x14ac:dyDescent="0.25">
      <c r="B12" s="1607"/>
      <c r="C12" s="1669"/>
      <c r="D12" s="1286"/>
      <c r="E12" s="1287"/>
      <c r="F12" s="1242"/>
      <c r="G12" s="1243">
        <f>IFERROR(G11/$F11,"-")</f>
        <v>0.10802469135802469</v>
      </c>
      <c r="H12" s="1243">
        <f t="shared" ref="H12:M12" si="6">IFERROR(H11/$F11,"-")</f>
        <v>0.1111111111111111</v>
      </c>
      <c r="I12" s="1243">
        <f t="shared" si="6"/>
        <v>0.10185185185185185</v>
      </c>
      <c r="J12" s="1243">
        <f t="shared" si="6"/>
        <v>0.10493827160493827</v>
      </c>
      <c r="K12" s="1243">
        <f t="shared" si="6"/>
        <v>0.37962962962962965</v>
      </c>
      <c r="L12" s="1243">
        <f t="shared" si="6"/>
        <v>9.8765432098765427E-2</v>
      </c>
      <c r="M12" s="1243">
        <f t="shared" si="6"/>
        <v>9.5679012345679007E-2</v>
      </c>
      <c r="N12" s="1242"/>
      <c r="O12" s="1243">
        <f>IFERROR(O11/$N11,"-")</f>
        <v>0.1169811320754717</v>
      </c>
      <c r="P12" s="1243">
        <f t="shared" ref="P12:U12" si="7">IFERROR(P11/$N11,"-")</f>
        <v>0.12075471698113208</v>
      </c>
      <c r="Q12" s="1243">
        <f t="shared" si="7"/>
        <v>9.4339622641509441E-2</v>
      </c>
      <c r="R12" s="1243">
        <f t="shared" si="7"/>
        <v>0.1169811320754717</v>
      </c>
      <c r="S12" s="1243">
        <f t="shared" si="7"/>
        <v>0.37358490566037733</v>
      </c>
      <c r="T12" s="1243">
        <f t="shared" si="7"/>
        <v>0.10188679245283019</v>
      </c>
      <c r="U12" s="1243">
        <f t="shared" si="7"/>
        <v>7.5471698113207544E-2</v>
      </c>
      <c r="V12" s="1242"/>
      <c r="W12" s="1243">
        <f>IFERROR(W11/$V11,"-")</f>
        <v>6.7796610169491525E-2</v>
      </c>
      <c r="X12" s="1243">
        <f t="shared" ref="X12:AC12" si="8">IFERROR(X11/$V11,"-")</f>
        <v>6.7796610169491525E-2</v>
      </c>
      <c r="Y12" s="1243">
        <f t="shared" si="8"/>
        <v>0.13559322033898305</v>
      </c>
      <c r="Z12" s="1243">
        <f t="shared" si="8"/>
        <v>5.0847457627118647E-2</v>
      </c>
      <c r="AA12" s="1243">
        <f t="shared" si="8"/>
        <v>0.40677966101694918</v>
      </c>
      <c r="AB12" s="1243">
        <f t="shared" si="8"/>
        <v>8.4745762711864403E-2</v>
      </c>
      <c r="AC12" s="1246">
        <f t="shared" si="8"/>
        <v>0.1864406779661017</v>
      </c>
      <c r="AE12" s="45">
        <f t="shared" si="3"/>
        <v>1</v>
      </c>
      <c r="AF12" s="45">
        <f t="shared" si="4"/>
        <v>1</v>
      </c>
      <c r="AG12" s="45">
        <f t="shared" si="5"/>
        <v>1</v>
      </c>
      <c r="AH12" s="367">
        <f>1-AE12</f>
        <v>0</v>
      </c>
      <c r="AI12" s="367">
        <f t="shared" ref="AI12" si="9">1-AF12</f>
        <v>0</v>
      </c>
      <c r="AJ12" s="367">
        <f>1-AG12</f>
        <v>0</v>
      </c>
    </row>
    <row r="13" spans="2:36" ht="27.9" customHeight="1" thickTop="1" x14ac:dyDescent="0.2">
      <c r="B13" s="1503" t="s">
        <v>274</v>
      </c>
      <c r="C13" s="1649" t="s">
        <v>184</v>
      </c>
      <c r="D13" s="1288">
        <f>表1!U14</f>
        <v>45</v>
      </c>
      <c r="E13" s="1289">
        <f>表1!W14</f>
        <v>16</v>
      </c>
      <c r="F13" s="1247">
        <f>SUM(G13:M13)</f>
        <v>2</v>
      </c>
      <c r="G13" s="1248">
        <f t="shared" ref="G13:M13" si="10">O13+W13</f>
        <v>0</v>
      </c>
      <c r="H13" s="1248">
        <f t="shared" si="10"/>
        <v>0</v>
      </c>
      <c r="I13" s="1248">
        <f t="shared" si="10"/>
        <v>0</v>
      </c>
      <c r="J13" s="1248">
        <f t="shared" si="10"/>
        <v>1</v>
      </c>
      <c r="K13" s="1248">
        <f t="shared" si="10"/>
        <v>1</v>
      </c>
      <c r="L13" s="1248">
        <f t="shared" si="10"/>
        <v>0</v>
      </c>
      <c r="M13" s="1248">
        <f t="shared" si="10"/>
        <v>0</v>
      </c>
      <c r="N13" s="1247">
        <f>SUM(O13:U13)</f>
        <v>2</v>
      </c>
      <c r="O13" s="1248">
        <v>0</v>
      </c>
      <c r="P13" s="1248">
        <v>0</v>
      </c>
      <c r="Q13" s="1248">
        <v>0</v>
      </c>
      <c r="R13" s="1248">
        <v>1</v>
      </c>
      <c r="S13" s="1248">
        <v>1</v>
      </c>
      <c r="T13" s="1248">
        <v>0</v>
      </c>
      <c r="U13" s="1248">
        <v>0</v>
      </c>
      <c r="V13" s="1247">
        <f>SUM(W13:AC13)</f>
        <v>0</v>
      </c>
      <c r="W13" s="1248">
        <v>0</v>
      </c>
      <c r="X13" s="1248">
        <v>0</v>
      </c>
      <c r="Y13" s="1248">
        <v>0</v>
      </c>
      <c r="Z13" s="1248">
        <v>0</v>
      </c>
      <c r="AA13" s="1248">
        <v>0</v>
      </c>
      <c r="AB13" s="1248">
        <v>0</v>
      </c>
      <c r="AC13" s="1249">
        <v>0</v>
      </c>
      <c r="AE13" s="1">
        <f t="shared" si="3"/>
        <v>2</v>
      </c>
      <c r="AF13" s="1">
        <f t="shared" si="4"/>
        <v>2</v>
      </c>
      <c r="AG13" s="1">
        <f t="shared" si="5"/>
        <v>0</v>
      </c>
      <c r="AH13" s="367">
        <f>AE13-F13</f>
        <v>0</v>
      </c>
      <c r="AI13" s="367">
        <f>AF13-N13</f>
        <v>0</v>
      </c>
      <c r="AJ13" s="367">
        <f>AG13-V13</f>
        <v>0</v>
      </c>
    </row>
    <row r="14" spans="2:36" ht="27.9" customHeight="1" x14ac:dyDescent="0.2">
      <c r="B14" s="1504"/>
      <c r="C14" s="1551"/>
      <c r="D14" s="1290"/>
      <c r="E14" s="1291"/>
      <c r="F14" s="1251"/>
      <c r="G14" s="731">
        <f>IFERROR(G13/$F13,"-")</f>
        <v>0</v>
      </c>
      <c r="H14" s="731">
        <f t="shared" ref="H14:M14" si="11">IFERROR(H13/$F13,"-")</f>
        <v>0</v>
      </c>
      <c r="I14" s="731">
        <f t="shared" si="11"/>
        <v>0</v>
      </c>
      <c r="J14" s="731">
        <f t="shared" si="11"/>
        <v>0.5</v>
      </c>
      <c r="K14" s="731">
        <f t="shared" si="11"/>
        <v>0.5</v>
      </c>
      <c r="L14" s="731">
        <f t="shared" si="11"/>
        <v>0</v>
      </c>
      <c r="M14" s="727">
        <f t="shared" si="11"/>
        <v>0</v>
      </c>
      <c r="N14" s="1251"/>
      <c r="O14" s="731">
        <f>IFERROR(O13/$N13,"-")</f>
        <v>0</v>
      </c>
      <c r="P14" s="731">
        <f t="shared" ref="P14:U14" si="12">IFERROR(P13/$N13,"-")</f>
        <v>0</v>
      </c>
      <c r="Q14" s="731">
        <f t="shared" si="12"/>
        <v>0</v>
      </c>
      <c r="R14" s="731">
        <f t="shared" si="12"/>
        <v>0.5</v>
      </c>
      <c r="S14" s="731">
        <f t="shared" si="12"/>
        <v>0.5</v>
      </c>
      <c r="T14" s="731">
        <f t="shared" si="12"/>
        <v>0</v>
      </c>
      <c r="U14" s="727">
        <f t="shared" si="12"/>
        <v>0</v>
      </c>
      <c r="V14" s="1251"/>
      <c r="W14" s="1138" t="str">
        <f>IFERROR(W13/$V13,"-")</f>
        <v>-</v>
      </c>
      <c r="X14" s="1138" t="str">
        <f t="shared" ref="X14:AC14" si="13">IFERROR(X13/$V13,"-")</f>
        <v>-</v>
      </c>
      <c r="Y14" s="1138" t="str">
        <f t="shared" si="13"/>
        <v>-</v>
      </c>
      <c r="Z14" s="1138" t="str">
        <f t="shared" si="13"/>
        <v>-</v>
      </c>
      <c r="AA14" s="1138" t="str">
        <f t="shared" si="13"/>
        <v>-</v>
      </c>
      <c r="AB14" s="1138" t="str">
        <f t="shared" si="13"/>
        <v>-</v>
      </c>
      <c r="AC14" s="1311" t="str">
        <f t="shared" si="13"/>
        <v>-</v>
      </c>
      <c r="AE14" s="45">
        <f t="shared" si="3"/>
        <v>1</v>
      </c>
      <c r="AF14" s="45">
        <f t="shared" si="4"/>
        <v>1</v>
      </c>
      <c r="AG14" s="45">
        <f t="shared" si="5"/>
        <v>0</v>
      </c>
      <c r="AH14" s="367">
        <f t="shared" ref="AH14:AJ14" si="14">1-AE14</f>
        <v>0</v>
      </c>
      <c r="AI14" s="367">
        <f t="shared" si="14"/>
        <v>0</v>
      </c>
      <c r="AJ14" s="367">
        <f t="shared" si="14"/>
        <v>1</v>
      </c>
    </row>
    <row r="15" spans="2:36" ht="27.9" customHeight="1" x14ac:dyDescent="0.2">
      <c r="B15" s="1504"/>
      <c r="C15" s="1591" t="s">
        <v>185</v>
      </c>
      <c r="D15" s="1285">
        <f>表1!U17</f>
        <v>82</v>
      </c>
      <c r="E15" s="1295">
        <f>表1!W17</f>
        <v>54</v>
      </c>
      <c r="F15" s="1238">
        <f>SUM(G15:M15)</f>
        <v>30</v>
      </c>
      <c r="G15" s="1239">
        <f t="shared" ref="G15:M15" si="15">O15+W15</f>
        <v>0</v>
      </c>
      <c r="H15" s="1239">
        <f t="shared" si="15"/>
        <v>4</v>
      </c>
      <c r="I15" s="1239">
        <f t="shared" si="15"/>
        <v>7</v>
      </c>
      <c r="J15" s="1239">
        <f t="shared" si="15"/>
        <v>3</v>
      </c>
      <c r="K15" s="1239">
        <f t="shared" si="15"/>
        <v>10</v>
      </c>
      <c r="L15" s="1239">
        <f t="shared" si="15"/>
        <v>0</v>
      </c>
      <c r="M15" s="1239">
        <f t="shared" si="15"/>
        <v>6</v>
      </c>
      <c r="N15" s="1238">
        <f>SUM(O15:U15)</f>
        <v>27</v>
      </c>
      <c r="O15" s="1239">
        <v>0</v>
      </c>
      <c r="P15" s="1239">
        <v>4</v>
      </c>
      <c r="Q15" s="1239">
        <v>6</v>
      </c>
      <c r="R15" s="1239">
        <v>3</v>
      </c>
      <c r="S15" s="1239">
        <v>10</v>
      </c>
      <c r="T15" s="1239">
        <v>0</v>
      </c>
      <c r="U15" s="1239">
        <v>4</v>
      </c>
      <c r="V15" s="1238">
        <f>SUM(W15:AC15)</f>
        <v>3</v>
      </c>
      <c r="W15" s="1239">
        <v>0</v>
      </c>
      <c r="X15" s="1239">
        <v>0</v>
      </c>
      <c r="Y15" s="1239">
        <v>1</v>
      </c>
      <c r="Z15" s="1239">
        <v>0</v>
      </c>
      <c r="AA15" s="1239">
        <v>0</v>
      </c>
      <c r="AB15" s="1239">
        <v>0</v>
      </c>
      <c r="AC15" s="1241">
        <v>2</v>
      </c>
      <c r="AE15" s="1">
        <f t="shared" si="3"/>
        <v>30</v>
      </c>
      <c r="AF15" s="1">
        <f t="shared" si="4"/>
        <v>27</v>
      </c>
      <c r="AG15" s="1">
        <f t="shared" si="5"/>
        <v>3</v>
      </c>
      <c r="AH15" s="367">
        <f>AE15-F15</f>
        <v>0</v>
      </c>
      <c r="AI15" s="367">
        <f>AF15-N15</f>
        <v>0</v>
      </c>
      <c r="AJ15" s="367">
        <f>AG15-V15</f>
        <v>0</v>
      </c>
    </row>
    <row r="16" spans="2:36" ht="27.9" customHeight="1" x14ac:dyDescent="0.2">
      <c r="B16" s="1504"/>
      <c r="C16" s="1551"/>
      <c r="D16" s="1290"/>
      <c r="E16" s="1291"/>
      <c r="F16" s="1256"/>
      <c r="G16" s="1296">
        <f>IFERROR(G15/$F15,"-")</f>
        <v>0</v>
      </c>
      <c r="H16" s="1296">
        <f t="shared" ref="H16:M16" si="16">IFERROR(H15/$F15,"-")</f>
        <v>0.13333333333333333</v>
      </c>
      <c r="I16" s="1296">
        <f t="shared" si="16"/>
        <v>0.23333333333333334</v>
      </c>
      <c r="J16" s="1296">
        <f t="shared" si="16"/>
        <v>0.1</v>
      </c>
      <c r="K16" s="1296">
        <f t="shared" si="16"/>
        <v>0.33333333333333331</v>
      </c>
      <c r="L16" s="1296">
        <f t="shared" si="16"/>
        <v>0</v>
      </c>
      <c r="M16" s="727">
        <f t="shared" si="16"/>
        <v>0.2</v>
      </c>
      <c r="N16" s="1256"/>
      <c r="O16" s="1292">
        <f>IFERROR(O15/$N15,"-")</f>
        <v>0</v>
      </c>
      <c r="P16" s="1292">
        <f t="shared" ref="P16:U16" si="17">IFERROR(P15/$N15,"-")</f>
        <v>0.14814814814814814</v>
      </c>
      <c r="Q16" s="1292">
        <f t="shared" si="17"/>
        <v>0.22222222222222221</v>
      </c>
      <c r="R16" s="1292">
        <f t="shared" si="17"/>
        <v>0.1111111111111111</v>
      </c>
      <c r="S16" s="1292">
        <f t="shared" si="17"/>
        <v>0.37037037037037035</v>
      </c>
      <c r="T16" s="1292">
        <f t="shared" si="17"/>
        <v>0</v>
      </c>
      <c r="U16" s="727">
        <f t="shared" si="17"/>
        <v>0.14814814814814814</v>
      </c>
      <c r="V16" s="1256"/>
      <c r="W16" s="730">
        <f>IFERROR(W15/$V15,"-")</f>
        <v>0</v>
      </c>
      <c r="X16" s="730">
        <f t="shared" ref="X16:AC16" si="18">IFERROR(X15/$V15,"-")</f>
        <v>0</v>
      </c>
      <c r="Y16" s="730">
        <f t="shared" si="18"/>
        <v>0.33333333333333331</v>
      </c>
      <c r="Z16" s="730">
        <f t="shared" si="18"/>
        <v>0</v>
      </c>
      <c r="AA16" s="730">
        <f t="shared" si="18"/>
        <v>0</v>
      </c>
      <c r="AB16" s="730">
        <f t="shared" si="18"/>
        <v>0</v>
      </c>
      <c r="AC16" s="729">
        <f t="shared" si="18"/>
        <v>0.66666666666666663</v>
      </c>
      <c r="AE16" s="45">
        <f t="shared" si="3"/>
        <v>1</v>
      </c>
      <c r="AF16" s="45">
        <f t="shared" si="4"/>
        <v>1</v>
      </c>
      <c r="AG16" s="45">
        <f t="shared" si="5"/>
        <v>1</v>
      </c>
      <c r="AH16" s="367">
        <f t="shared" ref="AH16:AJ16" si="19">1-AE16</f>
        <v>0</v>
      </c>
      <c r="AI16" s="367">
        <f t="shared" si="19"/>
        <v>0</v>
      </c>
      <c r="AJ16" s="367">
        <f t="shared" si="19"/>
        <v>0</v>
      </c>
    </row>
    <row r="17" spans="2:36" ht="27.9" customHeight="1" x14ac:dyDescent="0.2">
      <c r="B17" s="1504"/>
      <c r="C17" s="1591" t="s">
        <v>463</v>
      </c>
      <c r="D17" s="1285">
        <f>表1!U20</f>
        <v>23</v>
      </c>
      <c r="E17" s="1295">
        <f>表1!W20</f>
        <v>12</v>
      </c>
      <c r="F17" s="1238">
        <f>SUM(G17:M17)</f>
        <v>1</v>
      </c>
      <c r="G17" s="1239">
        <f t="shared" ref="G17:M17" si="20">O17+W17</f>
        <v>0</v>
      </c>
      <c r="H17" s="1239">
        <f t="shared" si="20"/>
        <v>0</v>
      </c>
      <c r="I17" s="1239">
        <f t="shared" si="20"/>
        <v>0</v>
      </c>
      <c r="J17" s="1239">
        <f t="shared" si="20"/>
        <v>0</v>
      </c>
      <c r="K17" s="1239">
        <f t="shared" si="20"/>
        <v>1</v>
      </c>
      <c r="L17" s="1239">
        <f t="shared" si="20"/>
        <v>0</v>
      </c>
      <c r="M17" s="1239">
        <f t="shared" si="20"/>
        <v>0</v>
      </c>
      <c r="N17" s="1258">
        <f>SUM(O17:U17)</f>
        <v>1</v>
      </c>
      <c r="O17" s="1239">
        <v>0</v>
      </c>
      <c r="P17" s="1239">
        <v>0</v>
      </c>
      <c r="Q17" s="1239">
        <v>0</v>
      </c>
      <c r="R17" s="1239">
        <v>0</v>
      </c>
      <c r="S17" s="1239">
        <v>1</v>
      </c>
      <c r="T17" s="1239">
        <v>0</v>
      </c>
      <c r="U17" s="1239">
        <v>0</v>
      </c>
      <c r="V17" s="1258">
        <f>SUM(W17:AC17)</f>
        <v>0</v>
      </c>
      <c r="W17" s="1239">
        <v>0</v>
      </c>
      <c r="X17" s="1239">
        <v>0</v>
      </c>
      <c r="Y17" s="1239">
        <v>0</v>
      </c>
      <c r="Z17" s="1239">
        <v>0</v>
      </c>
      <c r="AA17" s="1239">
        <v>0</v>
      </c>
      <c r="AB17" s="1239">
        <v>0</v>
      </c>
      <c r="AC17" s="1241">
        <v>0</v>
      </c>
      <c r="AE17" s="1">
        <f t="shared" si="3"/>
        <v>1</v>
      </c>
      <c r="AF17" s="1">
        <f t="shared" si="4"/>
        <v>1</v>
      </c>
      <c r="AG17" s="1">
        <f t="shared" si="5"/>
        <v>0</v>
      </c>
      <c r="AH17" s="367">
        <f>AE17-F17</f>
        <v>0</v>
      </c>
      <c r="AI17" s="367">
        <f>AF17-N17</f>
        <v>0</v>
      </c>
      <c r="AJ17" s="367">
        <f>AG17-V17</f>
        <v>0</v>
      </c>
    </row>
    <row r="18" spans="2:36" ht="27.9" customHeight="1" x14ac:dyDescent="0.2">
      <c r="B18" s="1504"/>
      <c r="C18" s="1551"/>
      <c r="D18" s="1290"/>
      <c r="E18" s="1291"/>
      <c r="F18" s="1251"/>
      <c r="G18" s="1292">
        <f>IFERROR(G17/$F17,"-")</f>
        <v>0</v>
      </c>
      <c r="H18" s="1292">
        <f t="shared" ref="H18:M18" si="21">IFERROR(H17/$F17,"-")</f>
        <v>0</v>
      </c>
      <c r="I18" s="1292">
        <f t="shared" si="21"/>
        <v>0</v>
      </c>
      <c r="J18" s="1292">
        <f t="shared" si="21"/>
        <v>0</v>
      </c>
      <c r="K18" s="1292">
        <f t="shared" si="21"/>
        <v>1</v>
      </c>
      <c r="L18" s="1292">
        <f t="shared" si="21"/>
        <v>0</v>
      </c>
      <c r="M18" s="727">
        <f t="shared" si="21"/>
        <v>0</v>
      </c>
      <c r="N18" s="1253"/>
      <c r="O18" s="1292">
        <f>IFERROR(O17/$N17,"-")</f>
        <v>0</v>
      </c>
      <c r="P18" s="1292">
        <f t="shared" ref="P18:U18" si="22">IFERROR(P17/$N17,"-")</f>
        <v>0</v>
      </c>
      <c r="Q18" s="1292">
        <f t="shared" si="22"/>
        <v>0</v>
      </c>
      <c r="R18" s="1292">
        <f t="shared" si="22"/>
        <v>0</v>
      </c>
      <c r="S18" s="1292">
        <f t="shared" si="22"/>
        <v>1</v>
      </c>
      <c r="T18" s="1292">
        <f t="shared" si="22"/>
        <v>0</v>
      </c>
      <c r="U18" s="727">
        <f t="shared" si="22"/>
        <v>0</v>
      </c>
      <c r="V18" s="1253"/>
      <c r="W18" s="731" t="str">
        <f>IFERROR(W17/$V17,"-")</f>
        <v>-</v>
      </c>
      <c r="X18" s="731" t="str">
        <f t="shared" ref="X18:AC18" si="23">IFERROR(X17/$V17,"-")</f>
        <v>-</v>
      </c>
      <c r="Y18" s="731" t="str">
        <f t="shared" si="23"/>
        <v>-</v>
      </c>
      <c r="Z18" s="731" t="str">
        <f t="shared" si="23"/>
        <v>-</v>
      </c>
      <c r="AA18" s="731" t="str">
        <f t="shared" si="23"/>
        <v>-</v>
      </c>
      <c r="AB18" s="731" t="str">
        <f t="shared" si="23"/>
        <v>-</v>
      </c>
      <c r="AC18" s="1267" t="str">
        <f t="shared" si="23"/>
        <v>-</v>
      </c>
      <c r="AE18" s="45">
        <f t="shared" si="3"/>
        <v>1</v>
      </c>
      <c r="AF18" s="45">
        <f t="shared" si="4"/>
        <v>1</v>
      </c>
      <c r="AG18" s="45">
        <f t="shared" si="5"/>
        <v>0</v>
      </c>
      <c r="AH18" s="367">
        <f t="shared" ref="AH18:AI18" si="24">1-AE18</f>
        <v>0</v>
      </c>
      <c r="AI18" s="367">
        <f t="shared" si="24"/>
        <v>0</v>
      </c>
      <c r="AJ18" s="367">
        <f>1-AG18</f>
        <v>1</v>
      </c>
    </row>
    <row r="19" spans="2:36" ht="27.9" customHeight="1" x14ac:dyDescent="0.2">
      <c r="B19" s="1504"/>
      <c r="C19" s="1591" t="s">
        <v>340</v>
      </c>
      <c r="D19" s="1285">
        <f>表1!U23</f>
        <v>69</v>
      </c>
      <c r="E19" s="1295">
        <f>表1!W23</f>
        <v>48</v>
      </c>
      <c r="F19" s="1238">
        <f>SUM(G19:M19)</f>
        <v>15</v>
      </c>
      <c r="G19" s="1239">
        <f t="shared" ref="G19:M19" si="25">O19+W19</f>
        <v>0</v>
      </c>
      <c r="H19" s="1239">
        <f t="shared" si="25"/>
        <v>1</v>
      </c>
      <c r="I19" s="1239">
        <f t="shared" si="25"/>
        <v>0</v>
      </c>
      <c r="J19" s="1239">
        <f t="shared" si="25"/>
        <v>0</v>
      </c>
      <c r="K19" s="1239">
        <f t="shared" si="25"/>
        <v>7</v>
      </c>
      <c r="L19" s="1239">
        <f t="shared" si="25"/>
        <v>1</v>
      </c>
      <c r="M19" s="1239">
        <f t="shared" si="25"/>
        <v>6</v>
      </c>
      <c r="N19" s="1238">
        <f>SUM(O19:U19)</f>
        <v>14</v>
      </c>
      <c r="O19" s="1239">
        <v>0</v>
      </c>
      <c r="P19" s="1239">
        <v>1</v>
      </c>
      <c r="Q19" s="1239">
        <v>0</v>
      </c>
      <c r="R19" s="1239">
        <v>0</v>
      </c>
      <c r="S19" s="1239">
        <v>6</v>
      </c>
      <c r="T19" s="1239">
        <v>1</v>
      </c>
      <c r="U19" s="1239">
        <v>6</v>
      </c>
      <c r="V19" s="1238">
        <f>SUM(W19:AC19)</f>
        <v>1</v>
      </c>
      <c r="W19" s="1239">
        <v>0</v>
      </c>
      <c r="X19" s="1239">
        <v>0</v>
      </c>
      <c r="Y19" s="1239">
        <v>0</v>
      </c>
      <c r="Z19" s="1239">
        <v>0</v>
      </c>
      <c r="AA19" s="1239">
        <v>1</v>
      </c>
      <c r="AB19" s="1239">
        <v>0</v>
      </c>
      <c r="AC19" s="1241">
        <v>0</v>
      </c>
      <c r="AE19" s="1">
        <f t="shared" si="3"/>
        <v>15</v>
      </c>
      <c r="AF19" s="1">
        <f t="shared" si="4"/>
        <v>14</v>
      </c>
      <c r="AG19" s="1">
        <f t="shared" si="5"/>
        <v>1</v>
      </c>
      <c r="AH19" s="367">
        <f>AE19-F19</f>
        <v>0</v>
      </c>
      <c r="AI19" s="367">
        <f>AF19-N19</f>
        <v>0</v>
      </c>
      <c r="AJ19" s="367">
        <f>AG19-V19</f>
        <v>0</v>
      </c>
    </row>
    <row r="20" spans="2:36" ht="27.9" customHeight="1" x14ac:dyDescent="0.2">
      <c r="B20" s="1504"/>
      <c r="C20" s="1551"/>
      <c r="D20" s="1290"/>
      <c r="E20" s="1291"/>
      <c r="F20" s="1256"/>
      <c r="G20" s="1296">
        <f>IFERROR(G19/$F19,"-")</f>
        <v>0</v>
      </c>
      <c r="H20" s="1296">
        <f t="shared" ref="H20:M20" si="26">IFERROR(H19/$F19,"-")</f>
        <v>6.6666666666666666E-2</v>
      </c>
      <c r="I20" s="1296">
        <f t="shared" si="26"/>
        <v>0</v>
      </c>
      <c r="J20" s="1296">
        <f t="shared" si="26"/>
        <v>0</v>
      </c>
      <c r="K20" s="1296">
        <f t="shared" si="26"/>
        <v>0.46666666666666667</v>
      </c>
      <c r="L20" s="1296">
        <f t="shared" si="26"/>
        <v>6.6666666666666666E-2</v>
      </c>
      <c r="M20" s="727">
        <f t="shared" si="26"/>
        <v>0.4</v>
      </c>
      <c r="N20" s="1259"/>
      <c r="O20" s="1292">
        <f>IFERROR(O19/$N19,"-")</f>
        <v>0</v>
      </c>
      <c r="P20" s="1292">
        <f t="shared" ref="P20:U20" si="27">IFERROR(P19/$N19,"-")</f>
        <v>7.1428571428571425E-2</v>
      </c>
      <c r="Q20" s="1292">
        <f t="shared" si="27"/>
        <v>0</v>
      </c>
      <c r="R20" s="1292">
        <f t="shared" si="27"/>
        <v>0</v>
      </c>
      <c r="S20" s="1292">
        <f t="shared" si="27"/>
        <v>0.42857142857142855</v>
      </c>
      <c r="T20" s="1292">
        <f t="shared" si="27"/>
        <v>7.1428571428571425E-2</v>
      </c>
      <c r="U20" s="727">
        <f t="shared" si="27"/>
        <v>0.42857142857142855</v>
      </c>
      <c r="V20" s="1259"/>
      <c r="W20" s="1296">
        <f>IFERROR(W19/$V19,"-")</f>
        <v>0</v>
      </c>
      <c r="X20" s="1296">
        <f t="shared" ref="X20:AC20" si="28">IFERROR(X19/$V19,"-")</f>
        <v>0</v>
      </c>
      <c r="Y20" s="1296">
        <f t="shared" si="28"/>
        <v>0</v>
      </c>
      <c r="Z20" s="1296">
        <f t="shared" si="28"/>
        <v>0</v>
      </c>
      <c r="AA20" s="1296">
        <f t="shared" si="28"/>
        <v>1</v>
      </c>
      <c r="AB20" s="1296">
        <f t="shared" si="28"/>
        <v>0</v>
      </c>
      <c r="AC20" s="729">
        <f t="shared" si="28"/>
        <v>0</v>
      </c>
      <c r="AE20" s="45">
        <f t="shared" si="3"/>
        <v>1</v>
      </c>
      <c r="AF20" s="45">
        <f t="shared" si="4"/>
        <v>1</v>
      </c>
      <c r="AG20" s="45">
        <f t="shared" si="5"/>
        <v>1</v>
      </c>
      <c r="AH20" s="367">
        <f t="shared" ref="AH20:AJ20" si="29">1-AE20</f>
        <v>0</v>
      </c>
      <c r="AI20" s="367">
        <f t="shared" si="29"/>
        <v>0</v>
      </c>
      <c r="AJ20" s="367">
        <f t="shared" si="29"/>
        <v>0</v>
      </c>
    </row>
    <row r="21" spans="2:36" ht="27.9" customHeight="1" x14ac:dyDescent="0.2">
      <c r="B21" s="1504"/>
      <c r="C21" s="1591" t="s">
        <v>341</v>
      </c>
      <c r="D21" s="1285">
        <f>表1!U26</f>
        <v>8</v>
      </c>
      <c r="E21" s="1295">
        <f>表1!W26</f>
        <v>4</v>
      </c>
      <c r="F21" s="1238">
        <f>SUM(G21:M21)</f>
        <v>172</v>
      </c>
      <c r="G21" s="1239">
        <f t="shared" ref="G21:M21" si="30">O21+W21</f>
        <v>22</v>
      </c>
      <c r="H21" s="1239">
        <f t="shared" si="30"/>
        <v>21</v>
      </c>
      <c r="I21" s="1239">
        <f t="shared" si="30"/>
        <v>14</v>
      </c>
      <c r="J21" s="1239">
        <f t="shared" si="30"/>
        <v>19</v>
      </c>
      <c r="K21" s="1239">
        <f t="shared" si="30"/>
        <v>76</v>
      </c>
      <c r="L21" s="1239">
        <f t="shared" si="30"/>
        <v>20</v>
      </c>
      <c r="M21" s="1239">
        <f t="shared" si="30"/>
        <v>0</v>
      </c>
      <c r="N21" s="1258">
        <f>SUM(O21:U21)</f>
        <v>132</v>
      </c>
      <c r="O21" s="1239">
        <v>18</v>
      </c>
      <c r="P21" s="1239">
        <v>18</v>
      </c>
      <c r="Q21" s="1239">
        <v>9</v>
      </c>
      <c r="R21" s="1239">
        <v>17</v>
      </c>
      <c r="S21" s="1239">
        <v>55</v>
      </c>
      <c r="T21" s="1239">
        <v>15</v>
      </c>
      <c r="U21" s="1239">
        <v>0</v>
      </c>
      <c r="V21" s="1258">
        <f>SUM(W21:AC21)</f>
        <v>40</v>
      </c>
      <c r="W21" s="1239">
        <v>4</v>
      </c>
      <c r="X21" s="1239">
        <v>3</v>
      </c>
      <c r="Y21" s="1239">
        <v>5</v>
      </c>
      <c r="Z21" s="1239">
        <v>2</v>
      </c>
      <c r="AA21" s="1239">
        <v>21</v>
      </c>
      <c r="AB21" s="1239">
        <v>5</v>
      </c>
      <c r="AC21" s="1241">
        <v>0</v>
      </c>
      <c r="AE21" s="1">
        <f t="shared" si="3"/>
        <v>172</v>
      </c>
      <c r="AF21" s="1">
        <f t="shared" si="4"/>
        <v>132</v>
      </c>
      <c r="AG21" s="1">
        <f t="shared" si="5"/>
        <v>40</v>
      </c>
      <c r="AH21" s="367">
        <f>AE21-F21</f>
        <v>0</v>
      </c>
      <c r="AI21" s="367">
        <f>AF21-N21</f>
        <v>0</v>
      </c>
      <c r="AJ21" s="367">
        <f>AG21-V21</f>
        <v>0</v>
      </c>
    </row>
    <row r="22" spans="2:36" ht="27.9" customHeight="1" x14ac:dyDescent="0.2">
      <c r="B22" s="1504"/>
      <c r="C22" s="1551"/>
      <c r="D22" s="1290"/>
      <c r="E22" s="1291"/>
      <c r="F22" s="1251"/>
      <c r="G22" s="1292">
        <f>IFERROR(G21/$F21,"-")</f>
        <v>0.12790697674418605</v>
      </c>
      <c r="H22" s="1292">
        <f t="shared" ref="H22:M22" si="31">IFERROR(H21/$F21,"-")</f>
        <v>0.12209302325581395</v>
      </c>
      <c r="I22" s="1292">
        <f t="shared" si="31"/>
        <v>8.1395348837209308E-2</v>
      </c>
      <c r="J22" s="1292">
        <f t="shared" si="31"/>
        <v>0.11046511627906977</v>
      </c>
      <c r="K22" s="1292">
        <f t="shared" si="31"/>
        <v>0.44186046511627908</v>
      </c>
      <c r="L22" s="1292">
        <f t="shared" si="31"/>
        <v>0.11627906976744186</v>
      </c>
      <c r="M22" s="727">
        <f t="shared" si="31"/>
        <v>0</v>
      </c>
      <c r="N22" s="1253"/>
      <c r="O22" s="1292">
        <f>IFERROR(O21/$N21,"-")</f>
        <v>0.13636363636363635</v>
      </c>
      <c r="P22" s="1292">
        <f t="shared" ref="P22:U22" si="32">IFERROR(P21/$N21,"-")</f>
        <v>0.13636363636363635</v>
      </c>
      <c r="Q22" s="1292">
        <f t="shared" si="32"/>
        <v>6.8181818181818177E-2</v>
      </c>
      <c r="R22" s="1292">
        <f t="shared" si="32"/>
        <v>0.12878787878787878</v>
      </c>
      <c r="S22" s="1292">
        <f t="shared" si="32"/>
        <v>0.41666666666666669</v>
      </c>
      <c r="T22" s="1292">
        <f t="shared" si="32"/>
        <v>0.11363636363636363</v>
      </c>
      <c r="U22" s="727">
        <f t="shared" si="32"/>
        <v>0</v>
      </c>
      <c r="V22" s="1251"/>
      <c r="W22" s="1299">
        <f>IFERROR(W21/$V21,"-")</f>
        <v>0.1</v>
      </c>
      <c r="X22" s="1299">
        <f t="shared" ref="X22:AC22" si="33">IFERROR(X21/$V21,"-")</f>
        <v>7.4999999999999997E-2</v>
      </c>
      <c r="Y22" s="1299">
        <f t="shared" si="33"/>
        <v>0.125</v>
      </c>
      <c r="Z22" s="1299">
        <f t="shared" si="33"/>
        <v>0.05</v>
      </c>
      <c r="AA22" s="1299">
        <f t="shared" si="33"/>
        <v>0.52500000000000002</v>
      </c>
      <c r="AB22" s="1299">
        <f t="shared" si="33"/>
        <v>0.125</v>
      </c>
      <c r="AC22" s="1312">
        <f t="shared" si="33"/>
        <v>0</v>
      </c>
      <c r="AE22" s="45">
        <f t="shared" si="3"/>
        <v>1</v>
      </c>
      <c r="AF22" s="45">
        <f t="shared" si="4"/>
        <v>1</v>
      </c>
      <c r="AG22" s="45">
        <f t="shared" si="5"/>
        <v>1</v>
      </c>
      <c r="AH22" s="367">
        <f t="shared" ref="AH22:AI22" si="34">1-AE22</f>
        <v>0</v>
      </c>
      <c r="AI22" s="367">
        <f t="shared" si="34"/>
        <v>0</v>
      </c>
      <c r="AJ22" s="367">
        <f>1-AG22</f>
        <v>0</v>
      </c>
    </row>
    <row r="23" spans="2:36" ht="27.9" customHeight="1" x14ac:dyDescent="0.2">
      <c r="B23" s="1504"/>
      <c r="C23" s="1591" t="s">
        <v>189</v>
      </c>
      <c r="D23" s="1285">
        <f>表1!U29</f>
        <v>160</v>
      </c>
      <c r="E23" s="1295">
        <f>表1!W29</f>
        <v>140</v>
      </c>
      <c r="F23" s="1238">
        <f>SUM(G23:M23)</f>
        <v>104</v>
      </c>
      <c r="G23" s="1239">
        <f t="shared" ref="G23:M23" si="35">O23+W23</f>
        <v>13</v>
      </c>
      <c r="H23" s="1239">
        <f t="shared" si="35"/>
        <v>10</v>
      </c>
      <c r="I23" s="1239">
        <f t="shared" si="35"/>
        <v>12</v>
      </c>
      <c r="J23" s="1239">
        <f t="shared" si="35"/>
        <v>11</v>
      </c>
      <c r="K23" s="1239">
        <f t="shared" si="35"/>
        <v>28</v>
      </c>
      <c r="L23" s="1239">
        <f t="shared" si="35"/>
        <v>11</v>
      </c>
      <c r="M23" s="1239">
        <f t="shared" si="35"/>
        <v>19</v>
      </c>
      <c r="N23" s="1238">
        <f>SUM(O23:U23)</f>
        <v>89</v>
      </c>
      <c r="O23" s="1239">
        <v>13</v>
      </c>
      <c r="P23" s="1239">
        <v>9</v>
      </c>
      <c r="Q23" s="1239">
        <v>10</v>
      </c>
      <c r="R23" s="1239">
        <v>10</v>
      </c>
      <c r="S23" s="1239">
        <v>26</v>
      </c>
      <c r="T23" s="1239">
        <v>11</v>
      </c>
      <c r="U23" s="1239">
        <v>10</v>
      </c>
      <c r="V23" s="1238">
        <f>SUM(W23:AC23)</f>
        <v>15</v>
      </c>
      <c r="W23" s="1239">
        <v>0</v>
      </c>
      <c r="X23" s="1239">
        <v>1</v>
      </c>
      <c r="Y23" s="1239">
        <v>2</v>
      </c>
      <c r="Z23" s="1239">
        <v>1</v>
      </c>
      <c r="AA23" s="1239">
        <v>2</v>
      </c>
      <c r="AB23" s="1239">
        <v>0</v>
      </c>
      <c r="AC23" s="1241">
        <v>9</v>
      </c>
      <c r="AE23" s="1">
        <f t="shared" si="3"/>
        <v>104</v>
      </c>
      <c r="AF23" s="1">
        <f t="shared" si="4"/>
        <v>89</v>
      </c>
      <c r="AG23" s="1">
        <f t="shared" si="5"/>
        <v>15</v>
      </c>
      <c r="AH23" s="367">
        <f>AE23-F23</f>
        <v>0</v>
      </c>
      <c r="AI23" s="367">
        <f>AF23-N23</f>
        <v>0</v>
      </c>
      <c r="AJ23" s="367">
        <f>AG23-V23</f>
        <v>0</v>
      </c>
    </row>
    <row r="24" spans="2:36" ht="27.9" customHeight="1" thickBot="1" x14ac:dyDescent="0.25">
      <c r="B24" s="1505"/>
      <c r="C24" s="1655"/>
      <c r="D24" s="1290"/>
      <c r="E24" s="1291"/>
      <c r="F24" s="1242"/>
      <c r="G24" s="1243">
        <f>IFERROR(G23/$F23,"-")</f>
        <v>0.125</v>
      </c>
      <c r="H24" s="1243">
        <f t="shared" ref="H24:M24" si="36">IFERROR(H23/$F23,"-")</f>
        <v>9.6153846153846159E-2</v>
      </c>
      <c r="I24" s="1243">
        <f t="shared" si="36"/>
        <v>0.11538461538461539</v>
      </c>
      <c r="J24" s="1243">
        <f t="shared" si="36"/>
        <v>0.10576923076923077</v>
      </c>
      <c r="K24" s="1243">
        <f t="shared" si="36"/>
        <v>0.26923076923076922</v>
      </c>
      <c r="L24" s="1243">
        <f t="shared" si="36"/>
        <v>0.10576923076923077</v>
      </c>
      <c r="M24" s="732">
        <f t="shared" si="36"/>
        <v>0.18269230769230768</v>
      </c>
      <c r="N24" s="1245"/>
      <c r="O24" s="1243">
        <f>IFERROR(O23/$N23,"-")</f>
        <v>0.14606741573033707</v>
      </c>
      <c r="P24" s="1243">
        <f t="shared" ref="P24:U24" si="37">IFERROR(P23/$N23,"-")</f>
        <v>0.10112359550561797</v>
      </c>
      <c r="Q24" s="1243">
        <f t="shared" si="37"/>
        <v>0.11235955056179775</v>
      </c>
      <c r="R24" s="1243">
        <f t="shared" si="37"/>
        <v>0.11235955056179775</v>
      </c>
      <c r="S24" s="1243">
        <f t="shared" si="37"/>
        <v>0.29213483146067415</v>
      </c>
      <c r="T24" s="1243">
        <f t="shared" si="37"/>
        <v>0.12359550561797752</v>
      </c>
      <c r="U24" s="732">
        <f t="shared" si="37"/>
        <v>0.11235955056179775</v>
      </c>
      <c r="V24" s="1242"/>
      <c r="W24" s="1243">
        <f>IFERROR(W23/$V23,"-")</f>
        <v>0</v>
      </c>
      <c r="X24" s="1243">
        <f t="shared" ref="X24:AC24" si="38">IFERROR(X23/$V23,"-")</f>
        <v>6.6666666666666666E-2</v>
      </c>
      <c r="Y24" s="1243">
        <f t="shared" si="38"/>
        <v>0.13333333333333333</v>
      </c>
      <c r="Z24" s="1243">
        <f t="shared" si="38"/>
        <v>6.6666666666666666E-2</v>
      </c>
      <c r="AA24" s="1243">
        <f t="shared" si="38"/>
        <v>0.13333333333333333</v>
      </c>
      <c r="AB24" s="1243">
        <f t="shared" si="38"/>
        <v>0</v>
      </c>
      <c r="AC24" s="1447">
        <f t="shared" si="38"/>
        <v>0.6</v>
      </c>
      <c r="AE24" s="45">
        <f t="shared" si="3"/>
        <v>1</v>
      </c>
      <c r="AF24" s="45">
        <f t="shared" si="4"/>
        <v>1</v>
      </c>
      <c r="AG24" s="45">
        <f t="shared" si="5"/>
        <v>1</v>
      </c>
      <c r="AH24" s="367">
        <f t="shared" ref="AH24:AJ24" si="39">1-AE24</f>
        <v>0</v>
      </c>
      <c r="AI24" s="367">
        <f>1-AF24</f>
        <v>0</v>
      </c>
      <c r="AJ24" s="367">
        <f t="shared" si="39"/>
        <v>0</v>
      </c>
    </row>
    <row r="25" spans="2:36" ht="27.9" customHeight="1" thickTop="1" x14ac:dyDescent="0.2">
      <c r="B25" s="1503" t="s">
        <v>312</v>
      </c>
      <c r="C25" s="1551" t="s">
        <v>282</v>
      </c>
      <c r="D25" s="1288">
        <f>表1!U32</f>
        <v>86</v>
      </c>
      <c r="E25" s="1289">
        <f>表1!W32</f>
        <v>45</v>
      </c>
      <c r="F25" s="1258">
        <f>SUM(G25:M25)</f>
        <v>2</v>
      </c>
      <c r="G25" s="1264">
        <f t="shared" ref="G25:M25" si="40">O25+W25</f>
        <v>0</v>
      </c>
      <c r="H25" s="1264">
        <f t="shared" si="40"/>
        <v>0</v>
      </c>
      <c r="I25" s="1264">
        <f t="shared" si="40"/>
        <v>1</v>
      </c>
      <c r="J25" s="1264">
        <f t="shared" si="40"/>
        <v>0</v>
      </c>
      <c r="K25" s="1264">
        <f t="shared" si="40"/>
        <v>1</v>
      </c>
      <c r="L25" s="1264">
        <f t="shared" si="40"/>
        <v>0</v>
      </c>
      <c r="M25" s="1264">
        <f t="shared" si="40"/>
        <v>0</v>
      </c>
      <c r="N25" s="1258">
        <f>SUM(O25:U25)</f>
        <v>1</v>
      </c>
      <c r="O25" s="1264">
        <v>0</v>
      </c>
      <c r="P25" s="1264">
        <v>0</v>
      </c>
      <c r="Q25" s="1264">
        <v>0</v>
      </c>
      <c r="R25" s="1264">
        <v>0</v>
      </c>
      <c r="S25" s="1264">
        <v>1</v>
      </c>
      <c r="T25" s="1264">
        <v>0</v>
      </c>
      <c r="U25" s="1264">
        <v>0</v>
      </c>
      <c r="V25" s="1247">
        <f>SUM(W25:AC25)</f>
        <v>1</v>
      </c>
      <c r="W25" s="1248">
        <v>0</v>
      </c>
      <c r="X25" s="1248">
        <v>0</v>
      </c>
      <c r="Y25" s="1248">
        <v>1</v>
      </c>
      <c r="Z25" s="1248">
        <v>0</v>
      </c>
      <c r="AA25" s="1248">
        <v>0</v>
      </c>
      <c r="AB25" s="1248">
        <v>0</v>
      </c>
      <c r="AC25" s="1249">
        <v>0</v>
      </c>
      <c r="AE25" s="1">
        <f t="shared" si="3"/>
        <v>2</v>
      </c>
      <c r="AF25" s="1">
        <f t="shared" si="4"/>
        <v>1</v>
      </c>
      <c r="AG25" s="1">
        <f t="shared" si="5"/>
        <v>1</v>
      </c>
      <c r="AH25" s="367">
        <f>AE25-F25</f>
        <v>0</v>
      </c>
      <c r="AI25" s="367">
        <f>AF25-N25</f>
        <v>0</v>
      </c>
      <c r="AJ25" s="367">
        <f>AG25-V25</f>
        <v>0</v>
      </c>
    </row>
    <row r="26" spans="2:36" ht="27.9" customHeight="1" x14ac:dyDescent="0.2">
      <c r="B26" s="1504"/>
      <c r="C26" s="1551"/>
      <c r="D26" s="1290"/>
      <c r="E26" s="1291"/>
      <c r="F26" s="1251"/>
      <c r="G26" s="1292">
        <f>IFERROR(G25/$F25,"-")</f>
        <v>0</v>
      </c>
      <c r="H26" s="1292">
        <f t="shared" ref="H26:M26" si="41">IFERROR(H25/$F25,"-")</f>
        <v>0</v>
      </c>
      <c r="I26" s="1292">
        <f t="shared" si="41"/>
        <v>0.5</v>
      </c>
      <c r="J26" s="1292">
        <f t="shared" si="41"/>
        <v>0</v>
      </c>
      <c r="K26" s="1292">
        <f t="shared" si="41"/>
        <v>0.5</v>
      </c>
      <c r="L26" s="1292">
        <f t="shared" si="41"/>
        <v>0</v>
      </c>
      <c r="M26" s="1292">
        <f t="shared" si="41"/>
        <v>0</v>
      </c>
      <c r="N26" s="1251"/>
      <c r="O26" s="731">
        <f>IFERROR(O25/$N25,"-")</f>
        <v>0</v>
      </c>
      <c r="P26" s="731">
        <f t="shared" ref="P26:U26" si="42">IFERROR(P25/$N25,"-")</f>
        <v>0</v>
      </c>
      <c r="Q26" s="731">
        <f t="shared" si="42"/>
        <v>0</v>
      </c>
      <c r="R26" s="731">
        <f t="shared" si="42"/>
        <v>0</v>
      </c>
      <c r="S26" s="731">
        <f t="shared" si="42"/>
        <v>1</v>
      </c>
      <c r="T26" s="731">
        <f t="shared" si="42"/>
        <v>0</v>
      </c>
      <c r="U26" s="731">
        <f t="shared" si="42"/>
        <v>0</v>
      </c>
      <c r="V26" s="1256"/>
      <c r="W26" s="731">
        <f>IFERROR(W25/$V25,"-")</f>
        <v>0</v>
      </c>
      <c r="X26" s="731">
        <f t="shared" ref="X26:AC26" si="43">IFERROR(X25/$V25,"-")</f>
        <v>0</v>
      </c>
      <c r="Y26" s="731">
        <f t="shared" si="43"/>
        <v>1</v>
      </c>
      <c r="Z26" s="731">
        <f t="shared" si="43"/>
        <v>0</v>
      </c>
      <c r="AA26" s="731">
        <f t="shared" si="43"/>
        <v>0</v>
      </c>
      <c r="AB26" s="731">
        <f t="shared" si="43"/>
        <v>0</v>
      </c>
      <c r="AC26" s="1267">
        <f t="shared" si="43"/>
        <v>0</v>
      </c>
      <c r="AE26" s="45">
        <f t="shared" si="3"/>
        <v>1</v>
      </c>
      <c r="AF26" s="45">
        <f t="shared" si="4"/>
        <v>1</v>
      </c>
      <c r="AG26" s="45">
        <f t="shared" si="5"/>
        <v>1</v>
      </c>
      <c r="AH26" s="367">
        <f>1-AE26</f>
        <v>0</v>
      </c>
      <c r="AI26" s="367">
        <f t="shared" ref="AI26:AJ26" si="44">1-AF26</f>
        <v>0</v>
      </c>
      <c r="AJ26" s="367">
        <f t="shared" si="44"/>
        <v>0</v>
      </c>
    </row>
    <row r="27" spans="2:36" ht="27.9" customHeight="1" x14ac:dyDescent="0.2">
      <c r="B27" s="1504"/>
      <c r="C27" s="1591" t="s">
        <v>283</v>
      </c>
      <c r="D27" s="1285">
        <f>表1!U35</f>
        <v>155</v>
      </c>
      <c r="E27" s="1295">
        <f>表1!W35</f>
        <v>106</v>
      </c>
      <c r="F27" s="1238">
        <f>SUM(G27:M27)</f>
        <v>15</v>
      </c>
      <c r="G27" s="1239">
        <f t="shared" ref="G27:M27" si="45">O27+W27</f>
        <v>0</v>
      </c>
      <c r="H27" s="1239">
        <f t="shared" si="45"/>
        <v>0</v>
      </c>
      <c r="I27" s="1239">
        <f t="shared" si="45"/>
        <v>1</v>
      </c>
      <c r="J27" s="1239">
        <f t="shared" si="45"/>
        <v>1</v>
      </c>
      <c r="K27" s="1239">
        <f t="shared" si="45"/>
        <v>1</v>
      </c>
      <c r="L27" s="1239">
        <f t="shared" si="45"/>
        <v>1</v>
      </c>
      <c r="M27" s="1239">
        <f t="shared" si="45"/>
        <v>11</v>
      </c>
      <c r="N27" s="1238">
        <f>SUM(O27:U27)</f>
        <v>13</v>
      </c>
      <c r="O27" s="1239">
        <v>0</v>
      </c>
      <c r="P27" s="1239"/>
      <c r="Q27" s="1239"/>
      <c r="R27" s="1239">
        <v>1</v>
      </c>
      <c r="S27" s="1239">
        <v>1</v>
      </c>
      <c r="T27" s="1239">
        <v>1</v>
      </c>
      <c r="U27" s="1239">
        <v>10</v>
      </c>
      <c r="V27" s="1258">
        <f>SUM(W27:AC27)</f>
        <v>2</v>
      </c>
      <c r="W27" s="1239">
        <v>0</v>
      </c>
      <c r="X27" s="1239">
        <v>0</v>
      </c>
      <c r="Y27" s="1239">
        <v>1</v>
      </c>
      <c r="Z27" s="1239">
        <v>0</v>
      </c>
      <c r="AA27" s="1239">
        <v>0</v>
      </c>
      <c r="AB27" s="1239">
        <v>0</v>
      </c>
      <c r="AC27" s="1241">
        <v>1</v>
      </c>
      <c r="AE27" s="1">
        <f t="shared" si="3"/>
        <v>15</v>
      </c>
      <c r="AF27" s="1">
        <f t="shared" si="4"/>
        <v>13</v>
      </c>
      <c r="AG27" s="1">
        <f t="shared" si="5"/>
        <v>2</v>
      </c>
      <c r="AH27" s="367">
        <f>AE27-F27</f>
        <v>0</v>
      </c>
      <c r="AI27" s="367">
        <f>AF27-N27</f>
        <v>0</v>
      </c>
      <c r="AJ27" s="367">
        <f>AG27-V27</f>
        <v>0</v>
      </c>
    </row>
    <row r="28" spans="2:36" ht="27.9" customHeight="1" x14ac:dyDescent="0.2">
      <c r="B28" s="1504"/>
      <c r="C28" s="1551"/>
      <c r="D28" s="1290"/>
      <c r="E28" s="1291"/>
      <c r="F28" s="1256"/>
      <c r="G28" s="1292">
        <f>IFERROR(G27/$F27,"-")</f>
        <v>0</v>
      </c>
      <c r="H28" s="1292">
        <f t="shared" ref="H28:M28" si="46">IFERROR(H27/$F27,"-")</f>
        <v>0</v>
      </c>
      <c r="I28" s="1292">
        <f t="shared" si="46"/>
        <v>6.6666666666666666E-2</v>
      </c>
      <c r="J28" s="1292">
        <f t="shared" si="46"/>
        <v>6.6666666666666666E-2</v>
      </c>
      <c r="K28" s="1292">
        <f t="shared" si="46"/>
        <v>6.6666666666666666E-2</v>
      </c>
      <c r="L28" s="1292">
        <f t="shared" si="46"/>
        <v>6.6666666666666666E-2</v>
      </c>
      <c r="M28" s="727">
        <f t="shared" si="46"/>
        <v>0.73333333333333328</v>
      </c>
      <c r="N28" s="1256"/>
      <c r="O28" s="1292">
        <f>IFERROR(O27/$N27,"-")</f>
        <v>0</v>
      </c>
      <c r="P28" s="1292">
        <f t="shared" ref="P28:U28" si="47">IFERROR(P27/$N27,"-")</f>
        <v>0</v>
      </c>
      <c r="Q28" s="1292">
        <f t="shared" si="47"/>
        <v>0</v>
      </c>
      <c r="R28" s="1292">
        <f t="shared" si="47"/>
        <v>7.6923076923076927E-2</v>
      </c>
      <c r="S28" s="1292">
        <f t="shared" si="47"/>
        <v>7.6923076923076927E-2</v>
      </c>
      <c r="T28" s="1292">
        <f t="shared" si="47"/>
        <v>7.6923076923076927E-2</v>
      </c>
      <c r="U28" s="1301">
        <f t="shared" si="47"/>
        <v>0.76923076923076927</v>
      </c>
      <c r="V28" s="1256"/>
      <c r="W28" s="1268">
        <f>IFERROR(W27/$V27,"-")</f>
        <v>0</v>
      </c>
      <c r="X28" s="1268">
        <f t="shared" ref="X28:AC28" si="48">IFERROR(X27/$V27,"-")</f>
        <v>0</v>
      </c>
      <c r="Y28" s="1268">
        <f t="shared" si="48"/>
        <v>0.5</v>
      </c>
      <c r="Z28" s="1268">
        <f t="shared" si="48"/>
        <v>0</v>
      </c>
      <c r="AA28" s="1268">
        <f t="shared" si="48"/>
        <v>0</v>
      </c>
      <c r="AB28" s="1268">
        <f t="shared" si="48"/>
        <v>0</v>
      </c>
      <c r="AC28" s="729">
        <f t="shared" si="48"/>
        <v>0.5</v>
      </c>
      <c r="AE28" s="45">
        <f t="shared" si="3"/>
        <v>1</v>
      </c>
      <c r="AF28" s="45">
        <f t="shared" si="4"/>
        <v>1</v>
      </c>
      <c r="AG28" s="45">
        <f t="shared" si="5"/>
        <v>1</v>
      </c>
      <c r="AH28" s="367">
        <f t="shared" ref="AH28:AJ28" si="49">1-AE28</f>
        <v>0</v>
      </c>
      <c r="AI28" s="367">
        <f t="shared" si="49"/>
        <v>0</v>
      </c>
      <c r="AJ28" s="367">
        <f t="shared" si="49"/>
        <v>0</v>
      </c>
    </row>
    <row r="29" spans="2:36" ht="27.9" customHeight="1" x14ac:dyDescent="0.2">
      <c r="B29" s="1504"/>
      <c r="C29" s="1591" t="s">
        <v>284</v>
      </c>
      <c r="D29" s="1285">
        <f>表1!U38</f>
        <v>47</v>
      </c>
      <c r="E29" s="1295">
        <f>表1!W38</f>
        <v>38</v>
      </c>
      <c r="F29" s="1238">
        <f>SUM(G29:M29)</f>
        <v>11</v>
      </c>
      <c r="G29" s="1239">
        <f>O29+W29</f>
        <v>0</v>
      </c>
      <c r="H29" s="1239">
        <f>P29+X29</f>
        <v>0</v>
      </c>
      <c r="I29" s="1239">
        <f>R29+Y29</f>
        <v>0</v>
      </c>
      <c r="J29" s="1239">
        <f>R29+Z29</f>
        <v>0</v>
      </c>
      <c r="K29" s="1239">
        <f>S29+AA29</f>
        <v>3</v>
      </c>
      <c r="L29" s="1239">
        <f>T29+AB29</f>
        <v>0</v>
      </c>
      <c r="M29" s="1239">
        <f>U29+AC29</f>
        <v>8</v>
      </c>
      <c r="N29" s="1238">
        <f>SUM(O29:U29)</f>
        <v>6</v>
      </c>
      <c r="O29" s="1239">
        <v>0</v>
      </c>
      <c r="P29" s="1239">
        <v>0</v>
      </c>
      <c r="Q29" s="1239">
        <v>0</v>
      </c>
      <c r="R29" s="1239">
        <v>0</v>
      </c>
      <c r="S29" s="1239">
        <v>2</v>
      </c>
      <c r="T29" s="1239">
        <v>0</v>
      </c>
      <c r="U29" s="1239">
        <v>4</v>
      </c>
      <c r="V29" s="1238">
        <f>SUM(W29:AC29)</f>
        <v>5</v>
      </c>
      <c r="W29" s="1239">
        <v>0</v>
      </c>
      <c r="X29" s="1239">
        <v>0</v>
      </c>
      <c r="Y29" s="1239">
        <v>0</v>
      </c>
      <c r="Z29" s="1239">
        <v>0</v>
      </c>
      <c r="AA29" s="1239">
        <v>1</v>
      </c>
      <c r="AB29" s="1239">
        <v>0</v>
      </c>
      <c r="AC29" s="1241">
        <v>4</v>
      </c>
      <c r="AE29" s="1">
        <f t="shared" si="3"/>
        <v>11</v>
      </c>
      <c r="AF29" s="1">
        <f t="shared" si="4"/>
        <v>6</v>
      </c>
      <c r="AG29" s="1">
        <f t="shared" si="5"/>
        <v>5</v>
      </c>
      <c r="AH29" s="367">
        <f>AE29-F29</f>
        <v>0</v>
      </c>
      <c r="AI29" s="367">
        <f>AF29-N29</f>
        <v>0</v>
      </c>
      <c r="AJ29" s="367">
        <f>AG29-V29</f>
        <v>0</v>
      </c>
    </row>
    <row r="30" spans="2:36" ht="27.9" customHeight="1" x14ac:dyDescent="0.2">
      <c r="B30" s="1504"/>
      <c r="C30" s="1551"/>
      <c r="D30" s="1290"/>
      <c r="E30" s="1291"/>
      <c r="F30" s="1256"/>
      <c r="G30" s="1296">
        <f>IFERROR(G29/$F29,"-")</f>
        <v>0</v>
      </c>
      <c r="H30" s="1296">
        <f t="shared" ref="H30:M30" si="50">IFERROR(H29/$F29,"-")</f>
        <v>0</v>
      </c>
      <c r="I30" s="1296">
        <f t="shared" si="50"/>
        <v>0</v>
      </c>
      <c r="J30" s="1296">
        <f t="shared" si="50"/>
        <v>0</v>
      </c>
      <c r="K30" s="1296">
        <f t="shared" si="50"/>
        <v>0.27272727272727271</v>
      </c>
      <c r="L30" s="1296">
        <f t="shared" si="50"/>
        <v>0</v>
      </c>
      <c r="M30" s="727">
        <f t="shared" si="50"/>
        <v>0.72727272727272729</v>
      </c>
      <c r="N30" s="1256"/>
      <c r="O30" s="1296">
        <f>IFERROR(O29/$N29,"-")</f>
        <v>0</v>
      </c>
      <c r="P30" s="1296">
        <f>IFERROR(P29/$N29,"-")</f>
        <v>0</v>
      </c>
      <c r="Q30" s="1296">
        <f>IFERROR(Q29/$N29,"-")</f>
        <v>0</v>
      </c>
      <c r="R30" s="1296">
        <f>IFERROR(R29/$N29,"-")</f>
        <v>0</v>
      </c>
      <c r="S30" s="1296">
        <f>IFERROR(S29/$N29,"-")</f>
        <v>0.33333333333333331</v>
      </c>
      <c r="T30" s="1296">
        <f t="shared" ref="T30:U30" si="51">IFERROR(T29/$N29,"-")</f>
        <v>0</v>
      </c>
      <c r="U30" s="1299">
        <f t="shared" si="51"/>
        <v>0.66666666666666663</v>
      </c>
      <c r="V30" s="1256"/>
      <c r="W30" s="730">
        <f>IFERROR(W29/$V29,"-")</f>
        <v>0</v>
      </c>
      <c r="X30" s="730">
        <f t="shared" ref="X30:AC30" si="52">IFERROR(X29/$V29,"-")</f>
        <v>0</v>
      </c>
      <c r="Y30" s="730">
        <f t="shared" si="52"/>
        <v>0</v>
      </c>
      <c r="Z30" s="730">
        <f t="shared" si="52"/>
        <v>0</v>
      </c>
      <c r="AA30" s="730">
        <f t="shared" si="52"/>
        <v>0.2</v>
      </c>
      <c r="AB30" s="730">
        <f t="shared" si="52"/>
        <v>0</v>
      </c>
      <c r="AC30" s="729">
        <f t="shared" si="52"/>
        <v>0.8</v>
      </c>
      <c r="AE30" s="45">
        <f t="shared" si="3"/>
        <v>1</v>
      </c>
      <c r="AF30" s="45">
        <f t="shared" si="4"/>
        <v>1</v>
      </c>
      <c r="AG30" s="45">
        <f t="shared" si="5"/>
        <v>1</v>
      </c>
      <c r="AH30" s="367">
        <f t="shared" ref="AH30:AJ30" si="53">1-AE30</f>
        <v>0</v>
      </c>
      <c r="AI30" s="367">
        <f t="shared" si="53"/>
        <v>0</v>
      </c>
      <c r="AJ30" s="367">
        <f t="shared" si="53"/>
        <v>0</v>
      </c>
    </row>
    <row r="31" spans="2:36" ht="27.9" customHeight="1" x14ac:dyDescent="0.2">
      <c r="B31" s="1504"/>
      <c r="C31" s="1591" t="s">
        <v>285</v>
      </c>
      <c r="D31" s="1285">
        <f>表1!U41</f>
        <v>38</v>
      </c>
      <c r="E31" s="1295">
        <f>表1!W41</f>
        <v>35</v>
      </c>
      <c r="F31" s="1238">
        <f>SUM(G31:M31)</f>
        <v>25</v>
      </c>
      <c r="G31" s="1239">
        <f t="shared" ref="G31:M31" si="54">O31+W31</f>
        <v>0</v>
      </c>
      <c r="H31" s="1239">
        <f t="shared" si="54"/>
        <v>0</v>
      </c>
      <c r="I31" s="1239">
        <f t="shared" si="54"/>
        <v>5</v>
      </c>
      <c r="J31" s="1239">
        <f t="shared" si="54"/>
        <v>3</v>
      </c>
      <c r="K31" s="1239">
        <f t="shared" si="54"/>
        <v>8</v>
      </c>
      <c r="L31" s="1239">
        <f t="shared" si="54"/>
        <v>0</v>
      </c>
      <c r="M31" s="1239">
        <f t="shared" si="54"/>
        <v>9</v>
      </c>
      <c r="N31" s="1258">
        <f>SUM(O31:U31)</f>
        <v>17</v>
      </c>
      <c r="O31" s="1239">
        <v>0</v>
      </c>
      <c r="P31" s="1239">
        <v>0</v>
      </c>
      <c r="Q31" s="1239">
        <v>5</v>
      </c>
      <c r="R31" s="1239">
        <v>2</v>
      </c>
      <c r="S31" s="1239">
        <v>6</v>
      </c>
      <c r="T31" s="1239">
        <v>0</v>
      </c>
      <c r="U31" s="1239">
        <v>4</v>
      </c>
      <c r="V31" s="1258">
        <f>SUM(W31:AC31)</f>
        <v>8</v>
      </c>
      <c r="W31" s="1239">
        <v>0</v>
      </c>
      <c r="X31" s="1239">
        <v>0</v>
      </c>
      <c r="Y31" s="1239">
        <v>0</v>
      </c>
      <c r="Z31" s="1239">
        <v>1</v>
      </c>
      <c r="AA31" s="1239">
        <v>2</v>
      </c>
      <c r="AB31" s="1239">
        <v>0</v>
      </c>
      <c r="AC31" s="1241">
        <v>5</v>
      </c>
      <c r="AE31" s="1">
        <f t="shared" si="3"/>
        <v>25</v>
      </c>
      <c r="AF31" s="1">
        <f t="shared" si="4"/>
        <v>17</v>
      </c>
      <c r="AG31" s="1">
        <f t="shared" si="5"/>
        <v>8</v>
      </c>
      <c r="AH31" s="367">
        <f>AE31-F31</f>
        <v>0</v>
      </c>
      <c r="AI31" s="367">
        <f>AF31-N31</f>
        <v>0</v>
      </c>
      <c r="AJ31" s="367">
        <f>AG31-V31</f>
        <v>0</v>
      </c>
    </row>
    <row r="32" spans="2:36" ht="27.9" customHeight="1" x14ac:dyDescent="0.2">
      <c r="B32" s="1504"/>
      <c r="C32" s="1551"/>
      <c r="D32" s="1290"/>
      <c r="E32" s="1291"/>
      <c r="F32" s="1251"/>
      <c r="G32" s="1292">
        <f>IFERROR(G31/$F31,"-")</f>
        <v>0</v>
      </c>
      <c r="H32" s="1292">
        <f>IFERROR(H31/$F31,"-")</f>
        <v>0</v>
      </c>
      <c r="I32" s="1292">
        <f t="shared" ref="I32:M32" si="55">IFERROR(I31/$F31,"-")</f>
        <v>0.2</v>
      </c>
      <c r="J32" s="1292">
        <f t="shared" si="55"/>
        <v>0.12</v>
      </c>
      <c r="K32" s="1292">
        <f t="shared" si="55"/>
        <v>0.32</v>
      </c>
      <c r="L32" s="1292">
        <f t="shared" si="55"/>
        <v>0</v>
      </c>
      <c r="M32" s="727">
        <f t="shared" si="55"/>
        <v>0.36</v>
      </c>
      <c r="N32" s="1251"/>
      <c r="O32" s="1292">
        <f>IFERROR(O31/$N31,"-")</f>
        <v>0</v>
      </c>
      <c r="P32" s="1292">
        <f t="shared" ref="P32:U32" si="56">IFERROR(P31/$N31,"-")</f>
        <v>0</v>
      </c>
      <c r="Q32" s="1292">
        <f t="shared" si="56"/>
        <v>0.29411764705882354</v>
      </c>
      <c r="R32" s="1292">
        <f t="shared" si="56"/>
        <v>0.11764705882352941</v>
      </c>
      <c r="S32" s="1292">
        <f t="shared" si="56"/>
        <v>0.35294117647058826</v>
      </c>
      <c r="T32" s="1292">
        <f t="shared" si="56"/>
        <v>0</v>
      </c>
      <c r="U32" s="1301">
        <f t="shared" si="56"/>
        <v>0.23529411764705882</v>
      </c>
      <c r="V32" s="1251"/>
      <c r="W32" s="731">
        <f>IFERROR(W31/$V31,"-")</f>
        <v>0</v>
      </c>
      <c r="X32" s="731">
        <f t="shared" ref="X32:AC32" si="57">IFERROR(X31/$V31,"-")</f>
        <v>0</v>
      </c>
      <c r="Y32" s="731">
        <f t="shared" si="57"/>
        <v>0</v>
      </c>
      <c r="Z32" s="731">
        <f t="shared" si="57"/>
        <v>0.125</v>
      </c>
      <c r="AA32" s="731">
        <f t="shared" si="57"/>
        <v>0.25</v>
      </c>
      <c r="AB32" s="731">
        <f t="shared" si="57"/>
        <v>0</v>
      </c>
      <c r="AC32" s="729">
        <f t="shared" si="57"/>
        <v>0.625</v>
      </c>
      <c r="AE32" s="45">
        <f t="shared" si="3"/>
        <v>1</v>
      </c>
      <c r="AF32" s="45">
        <f t="shared" si="4"/>
        <v>1</v>
      </c>
      <c r="AG32" s="45">
        <f t="shared" si="5"/>
        <v>1</v>
      </c>
      <c r="AH32" s="367">
        <f t="shared" ref="AH32:AJ32" si="58">1-AE32</f>
        <v>0</v>
      </c>
      <c r="AI32" s="367">
        <f t="shared" si="58"/>
        <v>0</v>
      </c>
      <c r="AJ32" s="367">
        <f t="shared" si="58"/>
        <v>0</v>
      </c>
    </row>
    <row r="33" spans="2:36" ht="27.9" customHeight="1" x14ac:dyDescent="0.2">
      <c r="B33" s="1504"/>
      <c r="C33" s="1591" t="s">
        <v>286</v>
      </c>
      <c r="D33" s="1285">
        <f>表1!U44</f>
        <v>32</v>
      </c>
      <c r="E33" s="1295">
        <f>表1!W44</f>
        <v>23</v>
      </c>
      <c r="F33" s="1238">
        <f>SUM(G33:M33)</f>
        <v>12</v>
      </c>
      <c r="G33" s="1239">
        <f t="shared" ref="G33:M33" si="59">O33+W33</f>
        <v>3</v>
      </c>
      <c r="H33" s="1239">
        <f t="shared" si="59"/>
        <v>3</v>
      </c>
      <c r="I33" s="1239">
        <f t="shared" si="59"/>
        <v>0</v>
      </c>
      <c r="J33" s="1239">
        <f t="shared" si="59"/>
        <v>1</v>
      </c>
      <c r="K33" s="1239">
        <f t="shared" si="59"/>
        <v>3</v>
      </c>
      <c r="L33" s="1239">
        <f t="shared" si="59"/>
        <v>1</v>
      </c>
      <c r="M33" s="1239">
        <f t="shared" si="59"/>
        <v>1</v>
      </c>
      <c r="N33" s="1238">
        <f>SUM(O33:U33)</f>
        <v>12</v>
      </c>
      <c r="O33" s="1239">
        <v>3</v>
      </c>
      <c r="P33" s="1239">
        <v>3</v>
      </c>
      <c r="Q33" s="1239">
        <v>0</v>
      </c>
      <c r="R33" s="1239">
        <v>1</v>
      </c>
      <c r="S33" s="1239">
        <v>3</v>
      </c>
      <c r="T33" s="1239">
        <v>1</v>
      </c>
      <c r="U33" s="1239">
        <v>1</v>
      </c>
      <c r="V33" s="1238">
        <f>SUM(W33:AC33)</f>
        <v>0</v>
      </c>
      <c r="W33" s="1239">
        <v>0</v>
      </c>
      <c r="X33" s="1239">
        <v>0</v>
      </c>
      <c r="Y33" s="1239">
        <v>0</v>
      </c>
      <c r="Z33" s="1239">
        <v>0</v>
      </c>
      <c r="AA33" s="1239">
        <v>0</v>
      </c>
      <c r="AB33" s="1239">
        <v>0</v>
      </c>
      <c r="AC33" s="1241">
        <v>0</v>
      </c>
      <c r="AE33" s="1">
        <f t="shared" si="3"/>
        <v>12</v>
      </c>
      <c r="AF33" s="1">
        <f t="shared" si="4"/>
        <v>12</v>
      </c>
      <c r="AG33" s="1">
        <f t="shared" si="5"/>
        <v>0</v>
      </c>
      <c r="AH33" s="367">
        <f>AE33-F33</f>
        <v>0</v>
      </c>
      <c r="AI33" s="367">
        <f>AF33-N33</f>
        <v>0</v>
      </c>
      <c r="AJ33" s="367">
        <f>AG33-V33</f>
        <v>0</v>
      </c>
    </row>
    <row r="34" spans="2:36" ht="27.9" customHeight="1" x14ac:dyDescent="0.2">
      <c r="B34" s="1504"/>
      <c r="C34" s="1552"/>
      <c r="D34" s="1290"/>
      <c r="E34" s="1291"/>
      <c r="F34" s="1256"/>
      <c r="G34" s="1292">
        <f>IFERROR(G33/$F33,"-")</f>
        <v>0.25</v>
      </c>
      <c r="H34" s="1292">
        <f t="shared" ref="H34:M34" si="60">IFERROR(H33/$F33,"-")</f>
        <v>0.25</v>
      </c>
      <c r="I34" s="1292">
        <f t="shared" si="60"/>
        <v>0</v>
      </c>
      <c r="J34" s="1292">
        <f t="shared" si="60"/>
        <v>8.3333333333333329E-2</v>
      </c>
      <c r="K34" s="1292">
        <f t="shared" si="60"/>
        <v>0.25</v>
      </c>
      <c r="L34" s="1292">
        <f t="shared" si="60"/>
        <v>8.3333333333333329E-2</v>
      </c>
      <c r="M34" s="727">
        <f t="shared" si="60"/>
        <v>8.3333333333333329E-2</v>
      </c>
      <c r="N34" s="1256"/>
      <c r="O34" s="1292">
        <f>IFERROR(O33/$N33,"-")</f>
        <v>0.25</v>
      </c>
      <c r="P34" s="1292">
        <f t="shared" ref="P34:U34" si="61">IFERROR(P33/$N33,"-")</f>
        <v>0.25</v>
      </c>
      <c r="Q34" s="1292">
        <f t="shared" si="61"/>
        <v>0</v>
      </c>
      <c r="R34" s="1292">
        <f t="shared" si="61"/>
        <v>8.3333333333333329E-2</v>
      </c>
      <c r="S34" s="1292">
        <f t="shared" si="61"/>
        <v>0.25</v>
      </c>
      <c r="T34" s="1292">
        <f t="shared" si="61"/>
        <v>8.3333333333333329E-2</v>
      </c>
      <c r="U34" s="1301">
        <f t="shared" si="61"/>
        <v>8.3333333333333329E-2</v>
      </c>
      <c r="V34" s="1256"/>
      <c r="W34" s="1268" t="str">
        <f>IFERROR(W33/$V33,"-")</f>
        <v>-</v>
      </c>
      <c r="X34" s="1268" t="str">
        <f t="shared" ref="X34:AC34" si="62">IFERROR(X33/$V33,"-")</f>
        <v>-</v>
      </c>
      <c r="Y34" s="1268" t="str">
        <f t="shared" si="62"/>
        <v>-</v>
      </c>
      <c r="Z34" s="1268" t="str">
        <f t="shared" si="62"/>
        <v>-</v>
      </c>
      <c r="AA34" s="1268" t="str">
        <f t="shared" si="62"/>
        <v>-</v>
      </c>
      <c r="AB34" s="1268" t="str">
        <f t="shared" si="62"/>
        <v>-</v>
      </c>
      <c r="AC34" s="729" t="str">
        <f t="shared" si="62"/>
        <v>-</v>
      </c>
      <c r="AE34" s="45">
        <f t="shared" si="3"/>
        <v>1</v>
      </c>
      <c r="AF34" s="45">
        <f t="shared" si="4"/>
        <v>1</v>
      </c>
      <c r="AG34" s="45">
        <f t="shared" si="5"/>
        <v>0</v>
      </c>
      <c r="AH34" s="367">
        <f t="shared" ref="AH34:AJ34" si="63">1-AE34</f>
        <v>0</v>
      </c>
      <c r="AI34" s="367">
        <f t="shared" si="63"/>
        <v>0</v>
      </c>
      <c r="AJ34" s="367">
        <f t="shared" si="63"/>
        <v>1</v>
      </c>
    </row>
    <row r="35" spans="2:36" ht="27.9" customHeight="1" x14ac:dyDescent="0.2">
      <c r="B35" s="1504"/>
      <c r="C35" s="1551" t="s">
        <v>287</v>
      </c>
      <c r="D35" s="1285">
        <f>表1!U47</f>
        <v>29</v>
      </c>
      <c r="E35" s="1295">
        <f>表1!W47</f>
        <v>27</v>
      </c>
      <c r="F35" s="1238">
        <f>SUM(G35:M35)</f>
        <v>259</v>
      </c>
      <c r="G35" s="1239">
        <f t="shared" ref="G35:M35" si="64">O35+W35</f>
        <v>32</v>
      </c>
      <c r="H35" s="1239">
        <f t="shared" si="64"/>
        <v>33</v>
      </c>
      <c r="I35" s="1239">
        <f t="shared" si="64"/>
        <v>26</v>
      </c>
      <c r="J35" s="1239">
        <f t="shared" si="64"/>
        <v>29</v>
      </c>
      <c r="K35" s="1239">
        <f t="shared" si="64"/>
        <v>107</v>
      </c>
      <c r="L35" s="1239">
        <f t="shared" si="64"/>
        <v>30</v>
      </c>
      <c r="M35" s="1239">
        <f t="shared" si="64"/>
        <v>2</v>
      </c>
      <c r="N35" s="1238">
        <f>SUM(O35:U35)</f>
        <v>216</v>
      </c>
      <c r="O35" s="1239">
        <v>28</v>
      </c>
      <c r="P35" s="1239">
        <v>29</v>
      </c>
      <c r="Q35" s="1239">
        <v>20</v>
      </c>
      <c r="R35" s="1239">
        <v>27</v>
      </c>
      <c r="S35" s="1239">
        <v>86</v>
      </c>
      <c r="T35" s="1239">
        <v>25</v>
      </c>
      <c r="U35" s="1239">
        <v>1</v>
      </c>
      <c r="V35" s="1238">
        <f>SUM(W35:AC35)</f>
        <v>43</v>
      </c>
      <c r="W35" s="1239">
        <v>4</v>
      </c>
      <c r="X35" s="1239">
        <v>4</v>
      </c>
      <c r="Y35" s="1239">
        <v>6</v>
      </c>
      <c r="Z35" s="1239">
        <v>2</v>
      </c>
      <c r="AA35" s="1239">
        <v>21</v>
      </c>
      <c r="AB35" s="1239">
        <v>5</v>
      </c>
      <c r="AC35" s="1241">
        <v>1</v>
      </c>
      <c r="AE35" s="1">
        <f t="shared" si="3"/>
        <v>259</v>
      </c>
      <c r="AF35" s="1">
        <f t="shared" si="4"/>
        <v>216</v>
      </c>
      <c r="AG35" s="1">
        <f t="shared" si="5"/>
        <v>43</v>
      </c>
      <c r="AH35" s="367">
        <f>AE35-F35</f>
        <v>0</v>
      </c>
      <c r="AI35" s="367">
        <f>AF35-N35</f>
        <v>0</v>
      </c>
      <c r="AJ35" s="367">
        <f>AG35-V35</f>
        <v>0</v>
      </c>
    </row>
    <row r="36" spans="2:36" ht="27.9" customHeight="1" thickBot="1" x14ac:dyDescent="0.25">
      <c r="B36" s="1504"/>
      <c r="C36" s="1655"/>
      <c r="D36" s="1286"/>
      <c r="E36" s="1302"/>
      <c r="F36" s="1242"/>
      <c r="G36" s="1243">
        <f>IFERROR(G35/$F35,"-")</f>
        <v>0.12355212355212356</v>
      </c>
      <c r="H36" s="1243">
        <f t="shared" ref="H36:M36" si="65">IFERROR(H35/$F35,"-")</f>
        <v>0.12741312741312741</v>
      </c>
      <c r="I36" s="1243">
        <f t="shared" si="65"/>
        <v>0.10038610038610038</v>
      </c>
      <c r="J36" s="1243">
        <f t="shared" si="65"/>
        <v>0.11196911196911197</v>
      </c>
      <c r="K36" s="1243">
        <f t="shared" si="65"/>
        <v>0.41312741312741313</v>
      </c>
      <c r="L36" s="1243">
        <f t="shared" si="65"/>
        <v>0.11583011583011583</v>
      </c>
      <c r="M36" s="732">
        <f t="shared" si="65"/>
        <v>7.7220077220077222E-3</v>
      </c>
      <c r="N36" s="1242"/>
      <c r="O36" s="1243">
        <f>IFERROR(O35/$N35,"-")</f>
        <v>0.12962962962962962</v>
      </c>
      <c r="P36" s="1243">
        <f t="shared" ref="P36:U36" si="66">IFERROR(P35/$N35,"-")</f>
        <v>0.13425925925925927</v>
      </c>
      <c r="Q36" s="1243">
        <f t="shared" si="66"/>
        <v>9.2592592592592587E-2</v>
      </c>
      <c r="R36" s="1243">
        <f t="shared" si="66"/>
        <v>0.125</v>
      </c>
      <c r="S36" s="1243">
        <f t="shared" si="66"/>
        <v>0.39814814814814814</v>
      </c>
      <c r="T36" s="1243">
        <f t="shared" si="66"/>
        <v>0.11574074074074074</v>
      </c>
      <c r="U36" s="1303">
        <f t="shared" si="66"/>
        <v>4.6296296296296294E-3</v>
      </c>
      <c r="V36" s="1242"/>
      <c r="W36" s="1243">
        <f>IFERROR(W35/$V35,"-")</f>
        <v>9.3023255813953487E-2</v>
      </c>
      <c r="X36" s="1243">
        <f t="shared" ref="X36:AC36" si="67">IFERROR(X35/$V35,"-")</f>
        <v>9.3023255813953487E-2</v>
      </c>
      <c r="Y36" s="1243">
        <f t="shared" si="67"/>
        <v>0.13953488372093023</v>
      </c>
      <c r="Z36" s="1243">
        <f t="shared" si="67"/>
        <v>4.6511627906976744E-2</v>
      </c>
      <c r="AA36" s="1243">
        <f t="shared" si="67"/>
        <v>0.48837209302325579</v>
      </c>
      <c r="AB36" s="1243">
        <f t="shared" si="67"/>
        <v>0.11627906976744186</v>
      </c>
      <c r="AC36" s="1447">
        <f t="shared" si="67"/>
        <v>2.3255813953488372E-2</v>
      </c>
      <c r="AE36" s="45">
        <f t="shared" si="3"/>
        <v>1</v>
      </c>
      <c r="AF36" s="45">
        <f t="shared" si="4"/>
        <v>1</v>
      </c>
      <c r="AG36" s="45">
        <f t="shared" si="5"/>
        <v>1</v>
      </c>
      <c r="AH36" s="367">
        <f t="shared" ref="AH36:AJ36" si="68">1-AE36</f>
        <v>0</v>
      </c>
      <c r="AI36" s="367">
        <f t="shared" si="68"/>
        <v>0</v>
      </c>
      <c r="AJ36" s="367">
        <f t="shared" si="68"/>
        <v>0</v>
      </c>
    </row>
    <row r="37" spans="2:36" ht="27.9" customHeight="1" thickTop="1" x14ac:dyDescent="0.2">
      <c r="B37" s="1504"/>
      <c r="C37" s="38" t="s">
        <v>288</v>
      </c>
      <c r="D37" s="1304">
        <f>D27+D29+D31+D33</f>
        <v>272</v>
      </c>
      <c r="E37" s="1304">
        <f>E27+E29+E31+E33</f>
        <v>202</v>
      </c>
      <c r="F37" s="1258">
        <f>SUM(G37:M37)</f>
        <v>63</v>
      </c>
      <c r="G37" s="1264">
        <f t="shared" ref="G37:M37" si="69">O37+W37</f>
        <v>3</v>
      </c>
      <c r="H37" s="1264">
        <f t="shared" si="69"/>
        <v>3</v>
      </c>
      <c r="I37" s="1264">
        <f t="shared" si="69"/>
        <v>6</v>
      </c>
      <c r="J37" s="1264">
        <f t="shared" si="69"/>
        <v>5</v>
      </c>
      <c r="K37" s="1264">
        <f t="shared" si="69"/>
        <v>15</v>
      </c>
      <c r="L37" s="1264">
        <f t="shared" si="69"/>
        <v>2</v>
      </c>
      <c r="M37" s="1264">
        <f t="shared" si="69"/>
        <v>29</v>
      </c>
      <c r="N37" s="1258">
        <f>SUM(O37:U37)</f>
        <v>48</v>
      </c>
      <c r="O37" s="1264">
        <f t="shared" ref="O37:U37" si="70">O27+O29+O31+O33</f>
        <v>3</v>
      </c>
      <c r="P37" s="1264">
        <f>P27+Q29+P31+P33</f>
        <v>3</v>
      </c>
      <c r="Q37" s="1264">
        <f>Q27+Q29+Q31+Q33</f>
        <v>5</v>
      </c>
      <c r="R37" s="1264">
        <f t="shared" si="70"/>
        <v>4</v>
      </c>
      <c r="S37" s="1264">
        <f t="shared" si="70"/>
        <v>12</v>
      </c>
      <c r="T37" s="1264">
        <f t="shared" si="70"/>
        <v>2</v>
      </c>
      <c r="U37" s="1264">
        <f t="shared" si="70"/>
        <v>19</v>
      </c>
      <c r="V37" s="1258">
        <f>SUM(W37:AC37)</f>
        <v>15</v>
      </c>
      <c r="W37" s="1264">
        <f t="shared" ref="W37:AC37" si="71">W27+W29+W31+W33</f>
        <v>0</v>
      </c>
      <c r="X37" s="1264">
        <f t="shared" si="71"/>
        <v>0</v>
      </c>
      <c r="Y37" s="1264">
        <f t="shared" si="71"/>
        <v>1</v>
      </c>
      <c r="Z37" s="1264">
        <f t="shared" si="71"/>
        <v>1</v>
      </c>
      <c r="AA37" s="1264">
        <f t="shared" si="71"/>
        <v>3</v>
      </c>
      <c r="AB37" s="1264">
        <f t="shared" si="71"/>
        <v>0</v>
      </c>
      <c r="AC37" s="1266">
        <f t="shared" si="71"/>
        <v>10</v>
      </c>
      <c r="AE37" s="1">
        <f t="shared" si="3"/>
        <v>63</v>
      </c>
      <c r="AF37" s="1">
        <f t="shared" si="4"/>
        <v>48</v>
      </c>
      <c r="AG37" s="1">
        <f t="shared" si="5"/>
        <v>15</v>
      </c>
      <c r="AH37" s="367">
        <f>AE37-F37</f>
        <v>0</v>
      </c>
      <c r="AI37" s="367">
        <f>AF37-N37</f>
        <v>0</v>
      </c>
      <c r="AJ37" s="367">
        <f>AG37-V37</f>
        <v>0</v>
      </c>
    </row>
    <row r="38" spans="2:36" ht="27.9" customHeight="1" x14ac:dyDescent="0.2">
      <c r="B38" s="1504"/>
      <c r="C38" s="39" t="s">
        <v>289</v>
      </c>
      <c r="D38" s="1305"/>
      <c r="E38" s="1305"/>
      <c r="F38" s="1256"/>
      <c r="G38" s="1296">
        <f>IFERROR(G37/$F37,"-")</f>
        <v>4.7619047619047616E-2</v>
      </c>
      <c r="H38" s="1296">
        <f t="shared" ref="H38:M38" si="72">IFERROR(H37/$F37,"-")</f>
        <v>4.7619047619047616E-2</v>
      </c>
      <c r="I38" s="1296">
        <f t="shared" si="72"/>
        <v>9.5238095238095233E-2</v>
      </c>
      <c r="J38" s="1296">
        <f t="shared" si="72"/>
        <v>7.9365079365079361E-2</v>
      </c>
      <c r="K38" s="1296">
        <f t="shared" si="72"/>
        <v>0.23809523809523808</v>
      </c>
      <c r="L38" s="1296">
        <f t="shared" si="72"/>
        <v>3.1746031746031744E-2</v>
      </c>
      <c r="M38" s="727">
        <f t="shared" si="72"/>
        <v>0.46031746031746029</v>
      </c>
      <c r="N38" s="1256"/>
      <c r="O38" s="1296">
        <f>IFERROR(O37/$N37,"-")</f>
        <v>6.25E-2</v>
      </c>
      <c r="P38" s="1296">
        <f t="shared" ref="P38:U38" si="73">IFERROR(P37/$N37,"-")</f>
        <v>6.25E-2</v>
      </c>
      <c r="Q38" s="1296">
        <f t="shared" si="73"/>
        <v>0.10416666666666667</v>
      </c>
      <c r="R38" s="1296">
        <f t="shared" si="73"/>
        <v>8.3333333333333329E-2</v>
      </c>
      <c r="S38" s="1296">
        <f t="shared" si="73"/>
        <v>0.25</v>
      </c>
      <c r="T38" s="1296">
        <f t="shared" si="73"/>
        <v>4.1666666666666664E-2</v>
      </c>
      <c r="U38" s="1299">
        <f t="shared" si="73"/>
        <v>0.39583333333333331</v>
      </c>
      <c r="V38" s="1256"/>
      <c r="W38" s="1296">
        <f>IFERROR(W37/$V37,"-")</f>
        <v>0</v>
      </c>
      <c r="X38" s="1296">
        <f t="shared" ref="X38:AC38" si="74">IFERROR(X37/$V37,"-")</f>
        <v>0</v>
      </c>
      <c r="Y38" s="1296">
        <f t="shared" si="74"/>
        <v>6.6666666666666666E-2</v>
      </c>
      <c r="Z38" s="1296">
        <f t="shared" si="74"/>
        <v>6.6666666666666666E-2</v>
      </c>
      <c r="AA38" s="1296">
        <f t="shared" si="74"/>
        <v>0.2</v>
      </c>
      <c r="AB38" s="1296">
        <f t="shared" si="74"/>
        <v>0</v>
      </c>
      <c r="AC38" s="729">
        <f t="shared" si="74"/>
        <v>0.66666666666666663</v>
      </c>
      <c r="AE38" s="45">
        <f t="shared" si="3"/>
        <v>1</v>
      </c>
      <c r="AF38" s="45">
        <f t="shared" si="4"/>
        <v>1</v>
      </c>
      <c r="AG38" s="45">
        <f t="shared" si="5"/>
        <v>1</v>
      </c>
      <c r="AH38" s="367">
        <f t="shared" ref="AH38:AJ38" si="75">1-AE38</f>
        <v>0</v>
      </c>
      <c r="AI38" s="367">
        <f t="shared" si="75"/>
        <v>0</v>
      </c>
      <c r="AJ38" s="367">
        <f t="shared" si="75"/>
        <v>0</v>
      </c>
    </row>
    <row r="39" spans="2:36" ht="27.9" customHeight="1" x14ac:dyDescent="0.2">
      <c r="B39" s="1504"/>
      <c r="C39" s="38" t="s">
        <v>288</v>
      </c>
      <c r="D39" s="1306">
        <f>D29+D31+D33+D35</f>
        <v>146</v>
      </c>
      <c r="E39" s="1306">
        <f>E29+E31+E33+E35</f>
        <v>123</v>
      </c>
      <c r="F39" s="1258">
        <f>SUM(G39:M39)</f>
        <v>307</v>
      </c>
      <c r="G39" s="1264">
        <f t="shared" ref="G39:M39" si="76">O39+W39</f>
        <v>35</v>
      </c>
      <c r="H39" s="1264">
        <f t="shared" si="76"/>
        <v>36</v>
      </c>
      <c r="I39" s="1264">
        <f t="shared" si="76"/>
        <v>31</v>
      </c>
      <c r="J39" s="1264">
        <f t="shared" si="76"/>
        <v>33</v>
      </c>
      <c r="K39" s="1264">
        <f t="shared" si="76"/>
        <v>121</v>
      </c>
      <c r="L39" s="1264">
        <f t="shared" si="76"/>
        <v>31</v>
      </c>
      <c r="M39" s="1264">
        <f t="shared" si="76"/>
        <v>20</v>
      </c>
      <c r="N39" s="1258">
        <f>SUM(O39:U39)</f>
        <v>251</v>
      </c>
      <c r="O39" s="1264">
        <f t="shared" ref="O39:U39" si="77">O29+O31+O33+O35</f>
        <v>31</v>
      </c>
      <c r="P39" s="1264">
        <f>Q29+P31+P33+P35</f>
        <v>32</v>
      </c>
      <c r="Q39" s="1264">
        <f>Q29+Q31+Q33+Q35</f>
        <v>25</v>
      </c>
      <c r="R39" s="1264">
        <f t="shared" si="77"/>
        <v>30</v>
      </c>
      <c r="S39" s="1264">
        <f t="shared" si="77"/>
        <v>97</v>
      </c>
      <c r="T39" s="1264">
        <f t="shared" si="77"/>
        <v>26</v>
      </c>
      <c r="U39" s="1264">
        <f t="shared" si="77"/>
        <v>10</v>
      </c>
      <c r="V39" s="1258">
        <f>SUM(W39:AC39)</f>
        <v>56</v>
      </c>
      <c r="W39" s="1264">
        <f t="shared" ref="W39:AC39" si="78">W29+W31+W33+W35</f>
        <v>4</v>
      </c>
      <c r="X39" s="1264">
        <f t="shared" si="78"/>
        <v>4</v>
      </c>
      <c r="Y39" s="1264">
        <f t="shared" si="78"/>
        <v>6</v>
      </c>
      <c r="Z39" s="1264">
        <f t="shared" si="78"/>
        <v>3</v>
      </c>
      <c r="AA39" s="1264">
        <f t="shared" si="78"/>
        <v>24</v>
      </c>
      <c r="AB39" s="1264">
        <f t="shared" si="78"/>
        <v>5</v>
      </c>
      <c r="AC39" s="1266">
        <f t="shared" si="78"/>
        <v>10</v>
      </c>
      <c r="AE39" s="1">
        <f t="shared" si="3"/>
        <v>307</v>
      </c>
      <c r="AF39" s="1">
        <f t="shared" si="4"/>
        <v>251</v>
      </c>
      <c r="AG39" s="1">
        <f t="shared" si="5"/>
        <v>56</v>
      </c>
      <c r="AH39" s="367">
        <f>AE39-F39</f>
        <v>0</v>
      </c>
      <c r="AI39" s="367">
        <f>AF39-N39</f>
        <v>0</v>
      </c>
      <c r="AJ39" s="367">
        <f>AG39-V39</f>
        <v>0</v>
      </c>
    </row>
    <row r="40" spans="2:36" ht="27.9" customHeight="1" thickBot="1" x14ac:dyDescent="0.25">
      <c r="B40" s="1510"/>
      <c r="C40" s="39" t="s">
        <v>290</v>
      </c>
      <c r="D40" s="1305"/>
      <c r="E40" s="1305"/>
      <c r="F40" s="1278"/>
      <c r="G40" s="1279">
        <f>IFERROR(G39/$F39,"-")</f>
        <v>0.11400651465798045</v>
      </c>
      <c r="H40" s="1279">
        <f t="shared" ref="H40:M40" si="79">IFERROR(H39/$F39,"-")</f>
        <v>0.11726384364820847</v>
      </c>
      <c r="I40" s="1279">
        <f t="shared" si="79"/>
        <v>0.10097719869706841</v>
      </c>
      <c r="J40" s="1279">
        <f t="shared" si="79"/>
        <v>0.10749185667752444</v>
      </c>
      <c r="K40" s="1279">
        <f t="shared" si="79"/>
        <v>0.39413680781758959</v>
      </c>
      <c r="L40" s="1279">
        <f t="shared" si="79"/>
        <v>0.10097719869706841</v>
      </c>
      <c r="M40" s="737">
        <f t="shared" si="79"/>
        <v>6.5146579804560262E-2</v>
      </c>
      <c r="N40" s="1281"/>
      <c r="O40" s="1279">
        <f>IFERROR(O39/$N39,"-")</f>
        <v>0.12350597609561753</v>
      </c>
      <c r="P40" s="1279">
        <f t="shared" ref="P40:U40" si="80">IFERROR(P39/$N39,"-")</f>
        <v>0.12749003984063745</v>
      </c>
      <c r="Q40" s="1279">
        <f t="shared" si="80"/>
        <v>9.9601593625498003E-2</v>
      </c>
      <c r="R40" s="1279">
        <f t="shared" si="80"/>
        <v>0.11952191235059761</v>
      </c>
      <c r="S40" s="1279">
        <f t="shared" si="80"/>
        <v>0.38645418326693226</v>
      </c>
      <c r="T40" s="1279">
        <f t="shared" si="80"/>
        <v>0.10358565737051793</v>
      </c>
      <c r="U40" s="1307">
        <f t="shared" si="80"/>
        <v>3.9840637450199202E-2</v>
      </c>
      <c r="V40" s="1281"/>
      <c r="W40" s="1279">
        <f>IFERROR(W39/$V39,"-")</f>
        <v>7.1428571428571425E-2</v>
      </c>
      <c r="X40" s="1279">
        <f t="shared" ref="X40:AC40" si="81">IFERROR(X39/$V39,"-")</f>
        <v>7.1428571428571425E-2</v>
      </c>
      <c r="Y40" s="1279">
        <f t="shared" si="81"/>
        <v>0.10714285714285714</v>
      </c>
      <c r="Z40" s="1279">
        <f t="shared" si="81"/>
        <v>5.3571428571428568E-2</v>
      </c>
      <c r="AA40" s="1279">
        <f t="shared" si="81"/>
        <v>0.42857142857142855</v>
      </c>
      <c r="AB40" s="1279">
        <f t="shared" si="81"/>
        <v>8.9285714285714288E-2</v>
      </c>
      <c r="AC40" s="1448">
        <f t="shared" si="81"/>
        <v>0.17857142857142858</v>
      </c>
      <c r="AE40" s="45">
        <f t="shared" si="3"/>
        <v>1</v>
      </c>
      <c r="AF40" s="45">
        <f t="shared" si="4"/>
        <v>1</v>
      </c>
      <c r="AG40" s="45">
        <f t="shared" si="5"/>
        <v>1</v>
      </c>
      <c r="AH40" s="367">
        <f t="shared" ref="AH40:AJ40" si="82">1-AE40</f>
        <v>0</v>
      </c>
      <c r="AI40" s="367">
        <f t="shared" si="82"/>
        <v>0</v>
      </c>
      <c r="AJ40" s="367">
        <f t="shared" si="82"/>
        <v>0</v>
      </c>
    </row>
    <row r="41" spans="2:36" x14ac:dyDescent="0.2">
      <c r="B41" s="1" t="s">
        <v>456</v>
      </c>
    </row>
    <row r="43" spans="2:36" x14ac:dyDescent="0.2">
      <c r="B43" s="1" t="s">
        <v>429</v>
      </c>
      <c r="D43" s="1">
        <f t="shared" ref="D43:E43" si="83">D25+D27+D29+D31+D33+D35</f>
        <v>387</v>
      </c>
      <c r="E43" s="1">
        <f t="shared" si="83"/>
        <v>274</v>
      </c>
      <c r="F43" s="1">
        <f>F25+F27+F29+F31+F33+F35</f>
        <v>324</v>
      </c>
      <c r="G43" s="1">
        <f t="shared" ref="G43:AC43" si="84">G25+G27+G29+G31+G33+G35</f>
        <v>35</v>
      </c>
      <c r="H43" s="1">
        <f>H25+H27+H29+H31+H33+H35</f>
        <v>36</v>
      </c>
      <c r="I43" s="1">
        <f>I25+I27+I29+I31+I33+I35</f>
        <v>33</v>
      </c>
      <c r="J43" s="1">
        <f t="shared" si="84"/>
        <v>34</v>
      </c>
      <c r="K43" s="1">
        <f t="shared" si="84"/>
        <v>123</v>
      </c>
      <c r="L43" s="1">
        <f t="shared" si="84"/>
        <v>32</v>
      </c>
      <c r="M43" s="1">
        <f t="shared" si="84"/>
        <v>31</v>
      </c>
      <c r="N43" s="1">
        <f t="shared" si="84"/>
        <v>265</v>
      </c>
      <c r="O43" s="1">
        <f t="shared" si="84"/>
        <v>31</v>
      </c>
      <c r="P43" s="1">
        <f>P25+P27+Q29+P31+P33+P35</f>
        <v>32</v>
      </c>
      <c r="Q43" s="1">
        <f>Q25+Q27+R29+Q31+Q33+Q35</f>
        <v>25</v>
      </c>
      <c r="R43" s="1">
        <f t="shared" si="84"/>
        <v>31</v>
      </c>
      <c r="S43" s="1">
        <f t="shared" si="84"/>
        <v>99</v>
      </c>
      <c r="T43" s="1">
        <f t="shared" si="84"/>
        <v>27</v>
      </c>
      <c r="U43" s="1">
        <f t="shared" si="84"/>
        <v>20</v>
      </c>
      <c r="V43" s="1">
        <f t="shared" si="84"/>
        <v>59</v>
      </c>
      <c r="W43" s="1">
        <f t="shared" si="84"/>
        <v>4</v>
      </c>
      <c r="X43" s="1">
        <f t="shared" si="84"/>
        <v>4</v>
      </c>
      <c r="Y43" s="1">
        <f t="shared" si="84"/>
        <v>8</v>
      </c>
      <c r="Z43" s="1">
        <f t="shared" si="84"/>
        <v>3</v>
      </c>
      <c r="AA43" s="1">
        <f t="shared" si="84"/>
        <v>24</v>
      </c>
      <c r="AB43" s="1">
        <f t="shared" si="84"/>
        <v>5</v>
      </c>
      <c r="AC43" s="1">
        <f t="shared" si="84"/>
        <v>11</v>
      </c>
    </row>
    <row r="44" spans="2:36" ht="15" customHeight="1" x14ac:dyDescent="0.2">
      <c r="B44" t="s">
        <v>457</v>
      </c>
      <c r="G44" s="45">
        <f>G43/F43</f>
        <v>0.10802469135802469</v>
      </c>
      <c r="H44" s="45">
        <f>H43/F43</f>
        <v>0.1111111111111111</v>
      </c>
      <c r="I44" s="45">
        <f>I43/F43</f>
        <v>0.10185185185185185</v>
      </c>
      <c r="J44" s="45">
        <f>J43/F43</f>
        <v>0.10493827160493827</v>
      </c>
      <c r="K44" s="45">
        <f>K43/F43</f>
        <v>0.37962962962962965</v>
      </c>
      <c r="L44" s="45">
        <f>L43/F43</f>
        <v>9.8765432098765427E-2</v>
      </c>
      <c r="M44" s="45">
        <f>M43/F43</f>
        <v>9.5679012345679007E-2</v>
      </c>
      <c r="N44" s="45"/>
      <c r="O44" s="45">
        <f>O43/N43</f>
        <v>0.1169811320754717</v>
      </c>
      <c r="P44" s="45">
        <f>P43/N43</f>
        <v>0.12075471698113208</v>
      </c>
      <c r="Q44" s="45">
        <f>Q43/N43</f>
        <v>9.4339622641509441E-2</v>
      </c>
      <c r="R44" s="45">
        <f>R43/N43</f>
        <v>0.1169811320754717</v>
      </c>
      <c r="S44" s="45">
        <f>S43/N43</f>
        <v>0.37358490566037733</v>
      </c>
      <c r="T44" s="45">
        <f>T43/N43</f>
        <v>0.10188679245283019</v>
      </c>
      <c r="U44" s="45">
        <f>U43/N43</f>
        <v>7.5471698113207544E-2</v>
      </c>
      <c r="V44" s="45"/>
      <c r="W44" s="45">
        <f>W43/V43</f>
        <v>6.7796610169491525E-2</v>
      </c>
      <c r="X44" s="45">
        <f>X43/V43</f>
        <v>6.7796610169491525E-2</v>
      </c>
      <c r="Y44" s="45">
        <f>Y43/V43</f>
        <v>0.13559322033898305</v>
      </c>
      <c r="Z44" s="45">
        <f>Z43/V43</f>
        <v>5.0847457627118647E-2</v>
      </c>
      <c r="AA44" s="45">
        <f>AA43/V43</f>
        <v>0.40677966101694918</v>
      </c>
      <c r="AB44" s="45">
        <f>AB43/V43</f>
        <v>8.4745762711864403E-2</v>
      </c>
      <c r="AC44" s="45">
        <f>AC43/V43</f>
        <v>0.1864406779661017</v>
      </c>
    </row>
    <row r="45" spans="2:36" x14ac:dyDescent="0.2">
      <c r="B45"/>
      <c r="G45" s="24"/>
      <c r="H45" s="24"/>
      <c r="I45" s="24"/>
      <c r="J45" s="24"/>
      <c r="K45" s="24"/>
      <c r="L45" s="24"/>
      <c r="M45" s="24"/>
      <c r="O45" s="24"/>
      <c r="P45" s="24"/>
      <c r="Q45" s="24"/>
      <c r="R45" s="24"/>
      <c r="S45" s="24"/>
      <c r="T45" s="24"/>
      <c r="U45" s="24"/>
      <c r="W45" s="24"/>
      <c r="X45" s="24"/>
      <c r="Y45" s="24"/>
      <c r="Z45" s="24"/>
      <c r="AA45" s="24"/>
      <c r="AB45" s="24"/>
      <c r="AC45" s="24"/>
    </row>
    <row r="46" spans="2:36" x14ac:dyDescent="0.2">
      <c r="B46" t="s">
        <v>395</v>
      </c>
      <c r="D46" s="1">
        <f>D37+D35+D25</f>
        <v>387</v>
      </c>
      <c r="E46" s="1">
        <f t="shared" ref="E46:AC46" si="85">E37+E35+E25</f>
        <v>274</v>
      </c>
      <c r="F46" s="1">
        <f t="shared" si="85"/>
        <v>324</v>
      </c>
      <c r="G46" s="1">
        <f t="shared" si="85"/>
        <v>35</v>
      </c>
      <c r="H46" s="1">
        <f t="shared" si="85"/>
        <v>36</v>
      </c>
      <c r="I46" s="1">
        <f t="shared" si="85"/>
        <v>33</v>
      </c>
      <c r="J46" s="1">
        <f t="shared" si="85"/>
        <v>34</v>
      </c>
      <c r="K46" s="1">
        <f t="shared" si="85"/>
        <v>123</v>
      </c>
      <c r="L46" s="1">
        <f t="shared" si="85"/>
        <v>32</v>
      </c>
      <c r="M46" s="1">
        <f t="shared" si="85"/>
        <v>31</v>
      </c>
      <c r="N46" s="1">
        <f t="shared" si="85"/>
        <v>265</v>
      </c>
      <c r="O46" s="1">
        <f t="shared" si="85"/>
        <v>31</v>
      </c>
      <c r="P46" s="1">
        <f t="shared" si="85"/>
        <v>32</v>
      </c>
      <c r="Q46" s="1">
        <f t="shared" si="85"/>
        <v>25</v>
      </c>
      <c r="R46" s="1">
        <f t="shared" si="85"/>
        <v>31</v>
      </c>
      <c r="S46" s="1">
        <f t="shared" si="85"/>
        <v>99</v>
      </c>
      <c r="T46" s="1">
        <f t="shared" si="85"/>
        <v>27</v>
      </c>
      <c r="U46" s="1">
        <f t="shared" si="85"/>
        <v>20</v>
      </c>
      <c r="V46" s="1">
        <f t="shared" si="85"/>
        <v>59</v>
      </c>
      <c r="W46" s="1">
        <f t="shared" si="85"/>
        <v>4</v>
      </c>
      <c r="X46" s="1">
        <f t="shared" si="85"/>
        <v>4</v>
      </c>
      <c r="Y46" s="1">
        <f t="shared" si="85"/>
        <v>8</v>
      </c>
      <c r="Z46" s="1">
        <f t="shared" si="85"/>
        <v>3</v>
      </c>
      <c r="AA46" s="1">
        <f t="shared" si="85"/>
        <v>24</v>
      </c>
      <c r="AB46" s="1">
        <f t="shared" si="85"/>
        <v>5</v>
      </c>
      <c r="AC46" s="1">
        <f t="shared" si="85"/>
        <v>11</v>
      </c>
    </row>
    <row r="47" spans="2:36" ht="14.25" customHeight="1" x14ac:dyDescent="0.2">
      <c r="B47"/>
      <c r="D47" s="1">
        <f>D39+D27+D25</f>
        <v>387</v>
      </c>
      <c r="E47" s="1">
        <f t="shared" ref="E47:AC47" si="86">E39+E27+E25</f>
        <v>274</v>
      </c>
      <c r="F47" s="1">
        <f t="shared" si="86"/>
        <v>324</v>
      </c>
      <c r="G47" s="1">
        <f t="shared" si="86"/>
        <v>35</v>
      </c>
      <c r="H47" s="1">
        <f t="shared" si="86"/>
        <v>36</v>
      </c>
      <c r="I47" s="1">
        <f t="shared" si="86"/>
        <v>33</v>
      </c>
      <c r="J47" s="1">
        <f t="shared" si="86"/>
        <v>34</v>
      </c>
      <c r="K47" s="1">
        <f t="shared" si="86"/>
        <v>123</v>
      </c>
      <c r="L47" s="1">
        <f t="shared" si="86"/>
        <v>32</v>
      </c>
      <c r="M47" s="1">
        <f t="shared" si="86"/>
        <v>31</v>
      </c>
      <c r="N47" s="1">
        <f t="shared" si="86"/>
        <v>265</v>
      </c>
      <c r="O47" s="1">
        <f t="shared" si="86"/>
        <v>31</v>
      </c>
      <c r="P47" s="1">
        <f t="shared" si="86"/>
        <v>32</v>
      </c>
      <c r="Q47" s="1">
        <f t="shared" si="86"/>
        <v>25</v>
      </c>
      <c r="R47" s="1">
        <f t="shared" si="86"/>
        <v>31</v>
      </c>
      <c r="S47" s="1">
        <f t="shared" si="86"/>
        <v>99</v>
      </c>
      <c r="T47" s="1">
        <f t="shared" si="86"/>
        <v>27</v>
      </c>
      <c r="U47" s="1">
        <f t="shared" si="86"/>
        <v>20</v>
      </c>
      <c r="V47" s="1">
        <f t="shared" si="86"/>
        <v>59</v>
      </c>
      <c r="W47" s="1">
        <f t="shared" si="86"/>
        <v>4</v>
      </c>
      <c r="X47" s="1">
        <f t="shared" si="86"/>
        <v>4</v>
      </c>
      <c r="Y47" s="1">
        <f t="shared" si="86"/>
        <v>8</v>
      </c>
      <c r="Z47" s="1">
        <f t="shared" si="86"/>
        <v>3</v>
      </c>
      <c r="AA47" s="1">
        <f t="shared" si="86"/>
        <v>24</v>
      </c>
      <c r="AB47" s="1">
        <f t="shared" si="86"/>
        <v>5</v>
      </c>
      <c r="AC47" s="1">
        <f t="shared" si="86"/>
        <v>11</v>
      </c>
    </row>
    <row r="48" spans="2:36" x14ac:dyDescent="0.2">
      <c r="B48"/>
    </row>
    <row r="49" spans="2:29" s="1101" customFormat="1" ht="10.8" x14ac:dyDescent="0.15">
      <c r="B49" s="1102" t="s">
        <v>239</v>
      </c>
      <c r="D49" s="1103">
        <f t="shared" ref="D49:AC49" si="87">D43-D11</f>
        <v>0</v>
      </c>
      <c r="E49" s="1103">
        <f t="shared" si="87"/>
        <v>0</v>
      </c>
      <c r="F49" s="1103">
        <f t="shared" si="87"/>
        <v>0</v>
      </c>
      <c r="G49" s="1103">
        <f t="shared" si="87"/>
        <v>0</v>
      </c>
      <c r="H49" s="1103">
        <f t="shared" si="87"/>
        <v>0</v>
      </c>
      <c r="I49" s="1103">
        <f t="shared" si="87"/>
        <v>0</v>
      </c>
      <c r="J49" s="1103">
        <f t="shared" si="87"/>
        <v>0</v>
      </c>
      <c r="K49" s="1103">
        <f t="shared" si="87"/>
        <v>0</v>
      </c>
      <c r="L49" s="1103">
        <f t="shared" si="87"/>
        <v>0</v>
      </c>
      <c r="M49" s="1103">
        <f t="shared" si="87"/>
        <v>0</v>
      </c>
      <c r="N49" s="1103">
        <f t="shared" si="87"/>
        <v>0</v>
      </c>
      <c r="O49" s="1103">
        <f t="shared" si="87"/>
        <v>0</v>
      </c>
      <c r="P49" s="1103">
        <f t="shared" si="87"/>
        <v>0</v>
      </c>
      <c r="Q49" s="1103">
        <f t="shared" si="87"/>
        <v>0</v>
      </c>
      <c r="R49" s="1103">
        <f t="shared" si="87"/>
        <v>0</v>
      </c>
      <c r="S49" s="1103">
        <f t="shared" si="87"/>
        <v>0</v>
      </c>
      <c r="T49" s="1103">
        <f t="shared" si="87"/>
        <v>0</v>
      </c>
      <c r="U49" s="1103">
        <f t="shared" si="87"/>
        <v>0</v>
      </c>
      <c r="V49" s="1103">
        <f t="shared" si="87"/>
        <v>0</v>
      </c>
      <c r="W49" s="1103">
        <f t="shared" si="87"/>
        <v>0</v>
      </c>
      <c r="X49" s="1103">
        <f t="shared" si="87"/>
        <v>0</v>
      </c>
      <c r="Y49" s="1103">
        <f t="shared" si="87"/>
        <v>0</v>
      </c>
      <c r="Z49" s="1103">
        <f t="shared" si="87"/>
        <v>0</v>
      </c>
      <c r="AA49" s="1103">
        <f t="shared" si="87"/>
        <v>0</v>
      </c>
      <c r="AB49" s="1103">
        <f t="shared" si="87"/>
        <v>0</v>
      </c>
      <c r="AC49" s="1103">
        <f t="shared" si="87"/>
        <v>0</v>
      </c>
    </row>
    <row r="50" spans="2:29" s="1101" customFormat="1" ht="10.8" x14ac:dyDescent="0.15">
      <c r="D50" s="1103">
        <f>D44-D12</f>
        <v>0</v>
      </c>
      <c r="E50" s="1103"/>
      <c r="F50" s="1103"/>
      <c r="G50" s="1103">
        <f t="shared" ref="G50:M50" si="88">G44-G12</f>
        <v>0</v>
      </c>
      <c r="H50" s="1103">
        <f t="shared" si="88"/>
        <v>0</v>
      </c>
      <c r="I50" s="1103">
        <f t="shared" si="88"/>
        <v>0</v>
      </c>
      <c r="J50" s="1103">
        <f t="shared" si="88"/>
        <v>0</v>
      </c>
      <c r="K50" s="1103">
        <f t="shared" si="88"/>
        <v>0</v>
      </c>
      <c r="L50" s="1103">
        <f t="shared" si="88"/>
        <v>0</v>
      </c>
      <c r="M50" s="1103">
        <f t="shared" si="88"/>
        <v>0</v>
      </c>
      <c r="N50" s="1103"/>
      <c r="O50" s="1103">
        <f t="shared" ref="O50:U50" si="89">O44-O12</f>
        <v>0</v>
      </c>
      <c r="P50" s="1103">
        <f t="shared" si="89"/>
        <v>0</v>
      </c>
      <c r="Q50" s="1103">
        <f t="shared" si="89"/>
        <v>0</v>
      </c>
      <c r="R50" s="1103">
        <f t="shared" si="89"/>
        <v>0</v>
      </c>
      <c r="S50" s="1103">
        <f t="shared" si="89"/>
        <v>0</v>
      </c>
      <c r="T50" s="1103">
        <f t="shared" si="89"/>
        <v>0</v>
      </c>
      <c r="U50" s="1103">
        <f t="shared" si="89"/>
        <v>0</v>
      </c>
      <c r="V50" s="1103"/>
      <c r="W50" s="1103">
        <f t="shared" ref="W50:AC50" si="90">W44-W12</f>
        <v>0</v>
      </c>
      <c r="X50" s="1103">
        <f t="shared" si="90"/>
        <v>0</v>
      </c>
      <c r="Y50" s="1103">
        <f t="shared" si="90"/>
        <v>0</v>
      </c>
      <c r="Z50" s="1103">
        <f t="shared" si="90"/>
        <v>0</v>
      </c>
      <c r="AA50" s="1103">
        <f t="shared" si="90"/>
        <v>0</v>
      </c>
      <c r="AB50" s="1103">
        <f t="shared" si="90"/>
        <v>0</v>
      </c>
      <c r="AC50" s="1103">
        <f t="shared" si="90"/>
        <v>0</v>
      </c>
    </row>
    <row r="51" spans="2:29" s="1101" customFormat="1" ht="13.5" customHeight="1" x14ac:dyDescent="0.15">
      <c r="D51" s="1103"/>
      <c r="E51" s="1103"/>
      <c r="F51" s="1103"/>
      <c r="G51" s="1103"/>
      <c r="H51" s="1103"/>
      <c r="I51" s="1103"/>
      <c r="J51" s="1103"/>
      <c r="K51" s="1103"/>
      <c r="L51" s="1103"/>
      <c r="M51" s="1103"/>
      <c r="N51" s="1103"/>
      <c r="O51" s="1103"/>
      <c r="P51" s="1103"/>
      <c r="Q51" s="1103"/>
      <c r="R51" s="1103"/>
      <c r="S51" s="1103"/>
      <c r="T51" s="1103"/>
      <c r="U51" s="1103"/>
      <c r="V51" s="1103"/>
      <c r="W51" s="1103"/>
      <c r="X51" s="1103"/>
      <c r="Y51" s="1103"/>
      <c r="Z51" s="1103"/>
      <c r="AA51" s="1103"/>
      <c r="AB51" s="1103"/>
      <c r="AC51" s="1103"/>
    </row>
    <row r="52" spans="2:29" s="1101" customFormat="1" ht="10.8" x14ac:dyDescent="0.15">
      <c r="D52" s="1103">
        <f>D46-D43</f>
        <v>0</v>
      </c>
      <c r="E52" s="1103">
        <f t="shared" ref="E52:AC52" si="91">E46-E43</f>
        <v>0</v>
      </c>
      <c r="F52" s="1103">
        <f t="shared" si="91"/>
        <v>0</v>
      </c>
      <c r="G52" s="1103">
        <f t="shared" si="91"/>
        <v>0</v>
      </c>
      <c r="H52" s="1103">
        <f t="shared" si="91"/>
        <v>0</v>
      </c>
      <c r="I52" s="1103">
        <f t="shared" si="91"/>
        <v>0</v>
      </c>
      <c r="J52" s="1103">
        <f t="shared" si="91"/>
        <v>0</v>
      </c>
      <c r="K52" s="1103">
        <f t="shared" si="91"/>
        <v>0</v>
      </c>
      <c r="L52" s="1103">
        <f t="shared" si="91"/>
        <v>0</v>
      </c>
      <c r="M52" s="1103">
        <f t="shared" si="91"/>
        <v>0</v>
      </c>
      <c r="N52" s="1103">
        <f t="shared" si="91"/>
        <v>0</v>
      </c>
      <c r="O52" s="1103">
        <f t="shared" si="91"/>
        <v>0</v>
      </c>
      <c r="P52" s="1103">
        <f t="shared" si="91"/>
        <v>0</v>
      </c>
      <c r="Q52" s="1103">
        <f t="shared" si="91"/>
        <v>0</v>
      </c>
      <c r="R52" s="1103">
        <f t="shared" si="91"/>
        <v>0</v>
      </c>
      <c r="S52" s="1103">
        <f t="shared" si="91"/>
        <v>0</v>
      </c>
      <c r="T52" s="1103">
        <f t="shared" si="91"/>
        <v>0</v>
      </c>
      <c r="U52" s="1103">
        <f t="shared" si="91"/>
        <v>0</v>
      </c>
      <c r="V52" s="1103">
        <f t="shared" si="91"/>
        <v>0</v>
      </c>
      <c r="W52" s="1103">
        <f t="shared" si="91"/>
        <v>0</v>
      </c>
      <c r="X52" s="1103">
        <f t="shared" si="91"/>
        <v>0</v>
      </c>
      <c r="Y52" s="1103">
        <f t="shared" si="91"/>
        <v>0</v>
      </c>
      <c r="Z52" s="1103">
        <f t="shared" si="91"/>
        <v>0</v>
      </c>
      <c r="AA52" s="1103">
        <f t="shared" si="91"/>
        <v>0</v>
      </c>
      <c r="AB52" s="1103">
        <f t="shared" si="91"/>
        <v>0</v>
      </c>
      <c r="AC52" s="1103">
        <f t="shared" si="91"/>
        <v>0</v>
      </c>
    </row>
    <row r="53" spans="2:29" s="1101" customFormat="1" ht="13.5" customHeight="1" x14ac:dyDescent="0.15">
      <c r="D53" s="1103">
        <f>D47-D43</f>
        <v>0</v>
      </c>
      <c r="E53" s="1103">
        <f t="shared" ref="E53:AC53" si="92">E47-E43</f>
        <v>0</v>
      </c>
      <c r="F53" s="1103">
        <f t="shared" si="92"/>
        <v>0</v>
      </c>
      <c r="G53" s="1103">
        <f t="shared" si="92"/>
        <v>0</v>
      </c>
      <c r="H53" s="1103">
        <f t="shared" si="92"/>
        <v>0</v>
      </c>
      <c r="I53" s="1103">
        <f t="shared" si="92"/>
        <v>0</v>
      </c>
      <c r="J53" s="1103">
        <f t="shared" si="92"/>
        <v>0</v>
      </c>
      <c r="K53" s="1103">
        <f t="shared" si="92"/>
        <v>0</v>
      </c>
      <c r="L53" s="1103">
        <f t="shared" si="92"/>
        <v>0</v>
      </c>
      <c r="M53" s="1103">
        <f t="shared" si="92"/>
        <v>0</v>
      </c>
      <c r="N53" s="1103">
        <f t="shared" si="92"/>
        <v>0</v>
      </c>
      <c r="O53" s="1103">
        <f t="shared" si="92"/>
        <v>0</v>
      </c>
      <c r="P53" s="1103">
        <f t="shared" si="92"/>
        <v>0</v>
      </c>
      <c r="Q53" s="1103">
        <f t="shared" si="92"/>
        <v>0</v>
      </c>
      <c r="R53" s="1103">
        <f t="shared" si="92"/>
        <v>0</v>
      </c>
      <c r="S53" s="1103">
        <f t="shared" si="92"/>
        <v>0</v>
      </c>
      <c r="T53" s="1103">
        <f t="shared" si="92"/>
        <v>0</v>
      </c>
      <c r="U53" s="1103">
        <f t="shared" si="92"/>
        <v>0</v>
      </c>
      <c r="V53" s="1103">
        <f t="shared" si="92"/>
        <v>0</v>
      </c>
      <c r="W53" s="1103">
        <f t="shared" si="92"/>
        <v>0</v>
      </c>
      <c r="X53" s="1103">
        <f t="shared" si="92"/>
        <v>0</v>
      </c>
      <c r="Y53" s="1103">
        <f t="shared" si="92"/>
        <v>0</v>
      </c>
      <c r="Z53" s="1103">
        <f t="shared" si="92"/>
        <v>0</v>
      </c>
      <c r="AA53" s="1103">
        <f t="shared" si="92"/>
        <v>0</v>
      </c>
      <c r="AB53" s="1103">
        <f t="shared" si="92"/>
        <v>0</v>
      </c>
      <c r="AC53" s="1103">
        <f t="shared" si="92"/>
        <v>0</v>
      </c>
    </row>
    <row r="56" spans="2:29" ht="13.5" customHeight="1" x14ac:dyDescent="0.2"/>
    <row r="58" spans="2:29" ht="13.5" customHeight="1" x14ac:dyDescent="0.2"/>
    <row r="60" spans="2:29" ht="13.5" customHeight="1" x14ac:dyDescent="0.2"/>
    <row r="64" spans="2:29" ht="13.5" customHeight="1" x14ac:dyDescent="0.2"/>
  </sheetData>
  <mergeCells count="23">
    <mergeCell ref="D7:D10"/>
    <mergeCell ref="E7:E10"/>
    <mergeCell ref="F7:M8"/>
    <mergeCell ref="N8:U8"/>
    <mergeCell ref="V8:AC8"/>
    <mergeCell ref="F9:F10"/>
    <mergeCell ref="N9:N10"/>
    <mergeCell ref="V9:V10"/>
    <mergeCell ref="B11:C12"/>
    <mergeCell ref="B13:B24"/>
    <mergeCell ref="C13:C14"/>
    <mergeCell ref="C15:C16"/>
    <mergeCell ref="C17:C18"/>
    <mergeCell ref="C19:C20"/>
    <mergeCell ref="C21:C22"/>
    <mergeCell ref="C23:C24"/>
    <mergeCell ref="B25:B40"/>
    <mergeCell ref="C25:C26"/>
    <mergeCell ref="C27:C28"/>
    <mergeCell ref="C29:C30"/>
    <mergeCell ref="C31:C32"/>
    <mergeCell ref="C33:C34"/>
    <mergeCell ref="C35:C36"/>
  </mergeCells>
  <phoneticPr fontId="2"/>
  <pageMargins left="0.70866141732283472" right="0.19685039370078741" top="0.62992125984251968" bottom="0.39370078740157483" header="0.35433070866141736" footer="0.19685039370078741"/>
  <pageSetup paperSize="9" scale="53"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rgb="FF00B0F0"/>
  </sheetPr>
  <dimension ref="B2:S94"/>
  <sheetViews>
    <sheetView view="pageBreakPreview" zoomScaleNormal="100" zoomScaleSheetLayoutView="100" workbookViewId="0">
      <pane xSplit="3" ySplit="12" topLeftCell="D18" activePane="bottomRight" state="frozen"/>
      <selection activeCell="B2" sqref="B2"/>
      <selection pane="topRight" activeCell="B2" sqref="B2"/>
      <selection pane="bottomLeft" activeCell="B2" sqref="B2"/>
      <selection pane="bottomRight" activeCell="B2" sqref="B2"/>
    </sheetView>
  </sheetViews>
  <sheetFormatPr defaultColWidth="9" defaultRowHeight="13.2" x14ac:dyDescent="0.2"/>
  <cols>
    <col min="1" max="1" width="4.6640625" style="1" customWidth="1"/>
    <col min="2" max="2" width="4.6640625" style="19" customWidth="1"/>
    <col min="3" max="3" width="18.109375" style="1" customWidth="1"/>
    <col min="4" max="4" width="9.33203125" style="1" customWidth="1"/>
    <col min="5" max="11" width="9" style="1"/>
    <col min="12" max="12" width="8.88671875" style="1" customWidth="1"/>
    <col min="13" max="14" width="9" style="1"/>
    <col min="15" max="16" width="9.6640625" style="1" customWidth="1"/>
    <col min="17" max="17" width="8.6640625" style="1" customWidth="1"/>
    <col min="18" max="16384" width="9" style="1"/>
  </cols>
  <sheetData>
    <row r="2" spans="2:19" x14ac:dyDescent="0.2">
      <c r="B2" s="1" t="s">
        <v>487</v>
      </c>
    </row>
    <row r="3" spans="2:19" x14ac:dyDescent="0.2">
      <c r="B3" s="1"/>
    </row>
    <row r="4" spans="2:19" x14ac:dyDescent="0.2">
      <c r="B4" s="1"/>
      <c r="K4" s="78" t="s">
        <v>167</v>
      </c>
    </row>
    <row r="5" spans="2:19" ht="13.5" customHeight="1" x14ac:dyDescent="0.2">
      <c r="B5" s="1"/>
      <c r="K5" s="78" t="s">
        <v>323</v>
      </c>
    </row>
    <row r="6" spans="2:19" ht="15.75" customHeight="1" x14ac:dyDescent="0.2">
      <c r="B6" s="1"/>
      <c r="K6" s="78" t="s">
        <v>488</v>
      </c>
    </row>
    <row r="7" spans="2:19" ht="15.75" customHeight="1" x14ac:dyDescent="0.2">
      <c r="B7" s="1"/>
      <c r="K7" s="78"/>
    </row>
    <row r="8" spans="2:19" ht="21.75" customHeight="1" thickBot="1" x14ac:dyDescent="0.25">
      <c r="B8" s="1" t="s">
        <v>489</v>
      </c>
      <c r="O8" s="2"/>
      <c r="P8" s="2" t="s">
        <v>348</v>
      </c>
    </row>
    <row r="9" spans="2:19" ht="15.75" customHeight="1" x14ac:dyDescent="0.2">
      <c r="B9" s="1619"/>
      <c r="C9" s="1619"/>
      <c r="D9" s="1507" t="s">
        <v>266</v>
      </c>
      <c r="E9" s="1676" t="s">
        <v>490</v>
      </c>
      <c r="F9" s="237"/>
      <c r="G9" s="237"/>
      <c r="H9" s="237"/>
      <c r="I9" s="237"/>
      <c r="J9" s="237"/>
      <c r="K9" s="237"/>
      <c r="L9" s="238"/>
      <c r="M9" s="238"/>
      <c r="N9" s="238"/>
      <c r="O9" s="1686" t="s">
        <v>350</v>
      </c>
      <c r="P9" s="1686" t="s">
        <v>326</v>
      </c>
    </row>
    <row r="10" spans="2:19" ht="15.75" customHeight="1" x14ac:dyDescent="0.2">
      <c r="B10" s="1619"/>
      <c r="C10" s="1619"/>
      <c r="D10" s="1508"/>
      <c r="E10" s="1677"/>
      <c r="F10" s="1680" t="s">
        <v>491</v>
      </c>
      <c r="G10" s="1680" t="s">
        <v>492</v>
      </c>
      <c r="H10" s="1680" t="s">
        <v>493</v>
      </c>
      <c r="I10" s="1680" t="s">
        <v>494</v>
      </c>
      <c r="J10" s="1680" t="s">
        <v>495</v>
      </c>
      <c r="K10" s="1680" t="s">
        <v>496</v>
      </c>
      <c r="L10" s="1680" t="s">
        <v>497</v>
      </c>
      <c r="M10" s="1683" t="s">
        <v>498</v>
      </c>
      <c r="N10" s="1683" t="s">
        <v>499</v>
      </c>
      <c r="O10" s="1687"/>
      <c r="P10" s="1687"/>
    </row>
    <row r="11" spans="2:19" ht="15.75" customHeight="1" x14ac:dyDescent="0.2">
      <c r="B11" s="1619"/>
      <c r="C11" s="1619"/>
      <c r="D11" s="1508"/>
      <c r="E11" s="1677"/>
      <c r="F11" s="1681"/>
      <c r="G11" s="1681"/>
      <c r="H11" s="1681"/>
      <c r="I11" s="1681"/>
      <c r="J11" s="1681"/>
      <c r="K11" s="1681"/>
      <c r="L11" s="1681"/>
      <c r="M11" s="1684"/>
      <c r="N11" s="1684"/>
      <c r="O11" s="1687"/>
      <c r="P11" s="1687"/>
    </row>
    <row r="12" spans="2:19" ht="48" customHeight="1" x14ac:dyDescent="0.2">
      <c r="B12" s="1619"/>
      <c r="C12" s="1619"/>
      <c r="D12" s="1610"/>
      <c r="E12" s="1678"/>
      <c r="F12" s="1682"/>
      <c r="G12" s="1682"/>
      <c r="H12" s="1682"/>
      <c r="I12" s="1682"/>
      <c r="J12" s="1682"/>
      <c r="K12" s="1682"/>
      <c r="L12" s="1682"/>
      <c r="M12" s="1685"/>
      <c r="N12" s="1685"/>
      <c r="O12" s="1688"/>
      <c r="P12" s="1688"/>
      <c r="R12" s="1" t="s">
        <v>327</v>
      </c>
      <c r="S12" s="360" t="s">
        <v>328</v>
      </c>
    </row>
    <row r="13" spans="2:19" s="337" customFormat="1" ht="15.75" customHeight="1" x14ac:dyDescent="0.2">
      <c r="B13" s="1603" t="s">
        <v>273</v>
      </c>
      <c r="C13" s="1628"/>
      <c r="D13" s="1149">
        <f>SUM(D16:D33)</f>
        <v>404</v>
      </c>
      <c r="E13" s="63">
        <f>E16+E19+E22+E25+E28+E31</f>
        <v>184</v>
      </c>
      <c r="F13" s="9">
        <f t="shared" ref="F13:N13" si="0">F16+F19+F22+F25+F28+F31</f>
        <v>1</v>
      </c>
      <c r="G13" s="9">
        <f t="shared" si="0"/>
        <v>13</v>
      </c>
      <c r="H13" s="9">
        <f>H16+H19+H22+H25+H28+H31</f>
        <v>88</v>
      </c>
      <c r="I13" s="9">
        <f>I16+I19+I22+I25+I28+I31</f>
        <v>58</v>
      </c>
      <c r="J13" s="9">
        <f>J16+J19+J22+J25+J28+J31</f>
        <v>26</v>
      </c>
      <c r="K13" s="9">
        <f t="shared" si="0"/>
        <v>41</v>
      </c>
      <c r="L13" s="9">
        <f t="shared" si="0"/>
        <v>78</v>
      </c>
      <c r="M13" s="9">
        <f t="shared" si="0"/>
        <v>20</v>
      </c>
      <c r="N13" s="8">
        <f t="shared" si="0"/>
        <v>17</v>
      </c>
      <c r="O13" s="245">
        <f>O16+O19+O22+O25+O28+O31</f>
        <v>145</v>
      </c>
      <c r="P13" s="245">
        <f>P16+P19+P22+P25+P28+P31</f>
        <v>75</v>
      </c>
      <c r="Q13" s="1"/>
      <c r="R13" s="1">
        <f>E13+O13+P13</f>
        <v>404</v>
      </c>
      <c r="S13" s="371">
        <f>R13-D13</f>
        <v>0</v>
      </c>
    </row>
    <row r="14" spans="2:19" s="337" customFormat="1" ht="15.75" customHeight="1" x14ac:dyDescent="0.2">
      <c r="B14" s="1605"/>
      <c r="C14" s="1629"/>
      <c r="D14" s="1086"/>
      <c r="E14" s="601">
        <f>E13/D13</f>
        <v>0.45544554455445546</v>
      </c>
      <c r="F14" s="483">
        <f>F13/D13</f>
        <v>2.4752475247524753E-3</v>
      </c>
      <c r="G14" s="483">
        <f>G13/D13</f>
        <v>3.2178217821782179E-2</v>
      </c>
      <c r="H14" s="483">
        <f>H13/D13</f>
        <v>0.21782178217821782</v>
      </c>
      <c r="I14" s="483">
        <f>I13/D13</f>
        <v>0.14356435643564355</v>
      </c>
      <c r="J14" s="483">
        <f>J13/D13</f>
        <v>6.4356435643564358E-2</v>
      </c>
      <c r="K14" s="483">
        <f>K13/D13</f>
        <v>0.10148514851485149</v>
      </c>
      <c r="L14" s="483">
        <f>L13/D13</f>
        <v>0.19306930693069307</v>
      </c>
      <c r="M14" s="483">
        <f>M13/D13</f>
        <v>4.9504950495049507E-2</v>
      </c>
      <c r="N14" s="602">
        <f>N13/D13</f>
        <v>4.2079207920792082E-2</v>
      </c>
      <c r="O14" s="603">
        <f>O13/D13</f>
        <v>0.3589108910891089</v>
      </c>
      <c r="P14" s="603">
        <f>P13/D13</f>
        <v>0.18564356435643564</v>
      </c>
      <c r="Q14" s="1"/>
      <c r="R14" s="45">
        <f t="shared" ref="R14:R17" si="1">E14+O14+P14</f>
        <v>1</v>
      </c>
      <c r="S14" s="371">
        <f>1-R14</f>
        <v>0</v>
      </c>
    </row>
    <row r="15" spans="2:19" s="337" customFormat="1" ht="15.75" customHeight="1" thickBot="1" x14ac:dyDescent="0.25">
      <c r="B15" s="1607"/>
      <c r="C15" s="1669"/>
      <c r="D15" s="1087"/>
      <c r="E15" s="605"/>
      <c r="F15" s="485">
        <f>F13/E13</f>
        <v>5.434782608695652E-3</v>
      </c>
      <c r="G15" s="485">
        <f>G13/E13</f>
        <v>7.0652173913043473E-2</v>
      </c>
      <c r="H15" s="485">
        <f>H13/E13</f>
        <v>0.47826086956521741</v>
      </c>
      <c r="I15" s="485">
        <f>I13/E13</f>
        <v>0.31521739130434784</v>
      </c>
      <c r="J15" s="485">
        <f>J13/E13</f>
        <v>0.14130434782608695</v>
      </c>
      <c r="K15" s="485">
        <f>K13/E13</f>
        <v>0.22282608695652173</v>
      </c>
      <c r="L15" s="485">
        <f>L13/E13</f>
        <v>0.42391304347826086</v>
      </c>
      <c r="M15" s="485">
        <f>M13/E13</f>
        <v>0.10869565217391304</v>
      </c>
      <c r="N15" s="635">
        <f>N13/E13</f>
        <v>9.2391304347826081E-2</v>
      </c>
      <c r="O15" s="607"/>
      <c r="P15" s="607"/>
      <c r="Q15" s="1"/>
      <c r="R15" s="382"/>
    </row>
    <row r="16" spans="2:19" s="337" customFormat="1" ht="15.75" customHeight="1" thickTop="1" x14ac:dyDescent="0.2">
      <c r="B16" s="1503" t="s">
        <v>274</v>
      </c>
      <c r="C16" s="1609" t="s">
        <v>275</v>
      </c>
      <c r="D16" s="1146">
        <f>表1!E14</f>
        <v>49</v>
      </c>
      <c r="E16" s="1151">
        <f>D16-O16-P16</f>
        <v>22</v>
      </c>
      <c r="F16" s="74">
        <v>0</v>
      </c>
      <c r="G16" s="74">
        <v>2</v>
      </c>
      <c r="H16" s="74">
        <v>10</v>
      </c>
      <c r="I16" s="74">
        <v>3</v>
      </c>
      <c r="J16" s="74">
        <v>0</v>
      </c>
      <c r="K16" s="74">
        <v>5</v>
      </c>
      <c r="L16" s="74">
        <v>8</v>
      </c>
      <c r="M16" s="74">
        <v>4</v>
      </c>
      <c r="N16" s="76">
        <v>6</v>
      </c>
      <c r="O16" s="248">
        <v>16</v>
      </c>
      <c r="P16" s="248">
        <v>11</v>
      </c>
      <c r="Q16" s="1"/>
      <c r="R16" s="1">
        <f>E16+O16+P16</f>
        <v>49</v>
      </c>
      <c r="S16" s="371">
        <f>R16-D16</f>
        <v>0</v>
      </c>
    </row>
    <row r="17" spans="2:19" s="337" customFormat="1" ht="15.75" customHeight="1" x14ac:dyDescent="0.2">
      <c r="B17" s="1504"/>
      <c r="C17" s="1508"/>
      <c r="D17" s="499"/>
      <c r="E17" s="601">
        <f>E16/D16</f>
        <v>0.44897959183673469</v>
      </c>
      <c r="F17" s="483">
        <f>F16/D16</f>
        <v>0</v>
      </c>
      <c r="G17" s="483">
        <f>G16/D16</f>
        <v>4.0816326530612242E-2</v>
      </c>
      <c r="H17" s="483">
        <f>H16/D16</f>
        <v>0.20408163265306123</v>
      </c>
      <c r="I17" s="483">
        <f>I16/D16</f>
        <v>6.1224489795918366E-2</v>
      </c>
      <c r="J17" s="483">
        <f>J16/D16</f>
        <v>0</v>
      </c>
      <c r="K17" s="483">
        <f>K16/D16</f>
        <v>0.10204081632653061</v>
      </c>
      <c r="L17" s="483">
        <f>L16/D16</f>
        <v>0.16326530612244897</v>
      </c>
      <c r="M17" s="483">
        <f>M16/D16</f>
        <v>8.1632653061224483E-2</v>
      </c>
      <c r="N17" s="602">
        <f>N16/D16</f>
        <v>0.12244897959183673</v>
      </c>
      <c r="O17" s="603">
        <f>O16/D16</f>
        <v>0.32653061224489793</v>
      </c>
      <c r="P17" s="603">
        <f>P16/D16</f>
        <v>0.22448979591836735</v>
      </c>
      <c r="Q17" s="1"/>
      <c r="R17" s="45">
        <f t="shared" si="1"/>
        <v>1</v>
      </c>
      <c r="S17" s="371">
        <f t="shared" ref="S17" si="2">1-R17</f>
        <v>0</v>
      </c>
    </row>
    <row r="18" spans="2:19" s="337" customFormat="1" ht="15.75" customHeight="1" x14ac:dyDescent="0.2">
      <c r="B18" s="1504"/>
      <c r="C18" s="1610"/>
      <c r="D18" s="307"/>
      <c r="E18" s="608"/>
      <c r="F18" s="489">
        <f>F16/E16</f>
        <v>0</v>
      </c>
      <c r="G18" s="489">
        <f>G16/E16</f>
        <v>9.0909090909090912E-2</v>
      </c>
      <c r="H18" s="489">
        <f>H16/E16</f>
        <v>0.45454545454545453</v>
      </c>
      <c r="I18" s="489">
        <f>I16/E16</f>
        <v>0.13636363636363635</v>
      </c>
      <c r="J18" s="489">
        <f>J16/E16</f>
        <v>0</v>
      </c>
      <c r="K18" s="489">
        <f>K16/E16</f>
        <v>0.22727272727272727</v>
      </c>
      <c r="L18" s="489">
        <f>L16/E16</f>
        <v>0.36363636363636365</v>
      </c>
      <c r="M18" s="489">
        <f>M16/E16</f>
        <v>0.18181818181818182</v>
      </c>
      <c r="N18" s="636">
        <f>N16/E16</f>
        <v>0.27272727272727271</v>
      </c>
      <c r="O18" s="609"/>
      <c r="P18" s="609"/>
      <c r="Q18" s="1"/>
      <c r="R18" s="382"/>
    </row>
    <row r="19" spans="2:19" s="337" customFormat="1" ht="15.75" customHeight="1" x14ac:dyDescent="0.2">
      <c r="B19" s="1504"/>
      <c r="C19" s="1507" t="s">
        <v>276</v>
      </c>
      <c r="D19" s="1147">
        <f>表1!E17</f>
        <v>85</v>
      </c>
      <c r="E19" s="64">
        <f>D19-O19-P19</f>
        <v>40</v>
      </c>
      <c r="F19" s="35">
        <v>0</v>
      </c>
      <c r="G19" s="35">
        <v>1</v>
      </c>
      <c r="H19" s="35">
        <v>21</v>
      </c>
      <c r="I19" s="35">
        <v>21</v>
      </c>
      <c r="J19" s="35">
        <v>7</v>
      </c>
      <c r="K19" s="35">
        <v>12</v>
      </c>
      <c r="L19" s="35">
        <v>18</v>
      </c>
      <c r="M19" s="35">
        <v>3</v>
      </c>
      <c r="N19" s="18">
        <v>3</v>
      </c>
      <c r="O19" s="249">
        <v>32</v>
      </c>
      <c r="P19" s="249">
        <v>13</v>
      </c>
      <c r="Q19" s="1"/>
      <c r="R19" s="1">
        <f>E19+O19+P19</f>
        <v>85</v>
      </c>
      <c r="S19" s="371">
        <f>R19-D19</f>
        <v>0</v>
      </c>
    </row>
    <row r="20" spans="2:19" s="337" customFormat="1" ht="15.75" customHeight="1" x14ac:dyDescent="0.2">
      <c r="B20" s="1504"/>
      <c r="C20" s="1508"/>
      <c r="D20" s="499"/>
      <c r="E20" s="601">
        <f>E19/D19</f>
        <v>0.47058823529411764</v>
      </c>
      <c r="F20" s="483">
        <f>F19/D19</f>
        <v>0</v>
      </c>
      <c r="G20" s="483">
        <f>G19/D19</f>
        <v>1.1764705882352941E-2</v>
      </c>
      <c r="H20" s="483">
        <f>H19/D19</f>
        <v>0.24705882352941178</v>
      </c>
      <c r="I20" s="483">
        <f>I19/D19</f>
        <v>0.24705882352941178</v>
      </c>
      <c r="J20" s="483">
        <f>J19/D19</f>
        <v>8.2352941176470587E-2</v>
      </c>
      <c r="K20" s="483">
        <f>K19/D19</f>
        <v>0.14117647058823529</v>
      </c>
      <c r="L20" s="483">
        <f>L19/D19</f>
        <v>0.21176470588235294</v>
      </c>
      <c r="M20" s="483">
        <f>M19/D19</f>
        <v>3.5294117647058823E-2</v>
      </c>
      <c r="N20" s="602">
        <f>N19/D19</f>
        <v>3.5294117647058823E-2</v>
      </c>
      <c r="O20" s="603">
        <f>O19/D19</f>
        <v>0.37647058823529411</v>
      </c>
      <c r="P20" s="603">
        <f>P19/D19</f>
        <v>0.15294117647058825</v>
      </c>
      <c r="Q20" s="1"/>
      <c r="R20" s="45">
        <f t="shared" ref="R20" si="3">E20+O20+P20</f>
        <v>1</v>
      </c>
      <c r="S20" s="371">
        <f t="shared" ref="S20" si="4">1-R20</f>
        <v>0</v>
      </c>
    </row>
    <row r="21" spans="2:19" s="337" customFormat="1" ht="15.75" customHeight="1" x14ac:dyDescent="0.2">
      <c r="B21" s="1504"/>
      <c r="C21" s="1610"/>
      <c r="D21" s="1123"/>
      <c r="E21" s="608"/>
      <c r="F21" s="489">
        <f>F19/E19</f>
        <v>0</v>
      </c>
      <c r="G21" s="489">
        <f>G19/E19</f>
        <v>2.5000000000000001E-2</v>
      </c>
      <c r="H21" s="489">
        <f>H19/E19</f>
        <v>0.52500000000000002</v>
      </c>
      <c r="I21" s="489">
        <f>I19/E19</f>
        <v>0.52500000000000002</v>
      </c>
      <c r="J21" s="489">
        <f>J19/E19</f>
        <v>0.17499999999999999</v>
      </c>
      <c r="K21" s="489">
        <f>K19/E19</f>
        <v>0.3</v>
      </c>
      <c r="L21" s="489">
        <f>L19/E19</f>
        <v>0.45</v>
      </c>
      <c r="M21" s="489">
        <f>M19/E19</f>
        <v>7.4999999999999997E-2</v>
      </c>
      <c r="N21" s="636">
        <f>N19/E19</f>
        <v>7.4999999999999997E-2</v>
      </c>
      <c r="O21" s="609"/>
      <c r="P21" s="609"/>
      <c r="Q21" s="1"/>
      <c r="R21" s="382"/>
    </row>
    <row r="22" spans="2:19" s="337" customFormat="1" ht="15.75" customHeight="1" x14ac:dyDescent="0.2">
      <c r="B22" s="1504"/>
      <c r="C22" s="1507" t="s">
        <v>277</v>
      </c>
      <c r="D22" s="1148">
        <f>表1!E20</f>
        <v>25</v>
      </c>
      <c r="E22" s="64">
        <f>D22-O22-P22</f>
        <v>12</v>
      </c>
      <c r="F22" s="35">
        <v>0</v>
      </c>
      <c r="G22" s="35">
        <v>2</v>
      </c>
      <c r="H22" s="35">
        <v>4</v>
      </c>
      <c r="I22" s="35">
        <v>5</v>
      </c>
      <c r="J22" s="35">
        <v>2</v>
      </c>
      <c r="K22" s="35">
        <v>4</v>
      </c>
      <c r="L22" s="35">
        <v>7</v>
      </c>
      <c r="M22" s="35">
        <v>2</v>
      </c>
      <c r="N22" s="18">
        <v>1</v>
      </c>
      <c r="O22" s="249">
        <v>9</v>
      </c>
      <c r="P22" s="249">
        <v>4</v>
      </c>
      <c r="Q22" s="1"/>
      <c r="R22" s="1">
        <f t="shared" ref="R22:R23" si="5">E22+O22+P22</f>
        <v>25</v>
      </c>
      <c r="S22" s="371">
        <f>R22-D22</f>
        <v>0</v>
      </c>
    </row>
    <row r="23" spans="2:19" s="337" customFormat="1" ht="15.75" customHeight="1" x14ac:dyDescent="0.2">
      <c r="B23" s="1504"/>
      <c r="C23" s="1508"/>
      <c r="D23" s="499"/>
      <c r="E23" s="601">
        <f>E22/D22</f>
        <v>0.48</v>
      </c>
      <c r="F23" s="483">
        <f>F22/D22</f>
        <v>0</v>
      </c>
      <c r="G23" s="483">
        <f>G22/D22</f>
        <v>0.08</v>
      </c>
      <c r="H23" s="483">
        <f>H22/D22</f>
        <v>0.16</v>
      </c>
      <c r="I23" s="483">
        <f>I22/D22</f>
        <v>0.2</v>
      </c>
      <c r="J23" s="483">
        <f>J22/D22</f>
        <v>0.08</v>
      </c>
      <c r="K23" s="483">
        <f>K22/D22</f>
        <v>0.16</v>
      </c>
      <c r="L23" s="483">
        <f>L22/D22</f>
        <v>0.28000000000000003</v>
      </c>
      <c r="M23" s="483">
        <f>M22/D22</f>
        <v>0.08</v>
      </c>
      <c r="N23" s="602">
        <f>N22/D22</f>
        <v>0.04</v>
      </c>
      <c r="O23" s="603">
        <f>O22/D22</f>
        <v>0.36</v>
      </c>
      <c r="P23" s="603">
        <f>P22/D22</f>
        <v>0.16</v>
      </c>
      <c r="Q23" s="1"/>
      <c r="R23" s="45">
        <f t="shared" si="5"/>
        <v>1</v>
      </c>
      <c r="S23" s="371">
        <f t="shared" ref="S23" si="6">1-R23</f>
        <v>0</v>
      </c>
    </row>
    <row r="24" spans="2:19" s="337" customFormat="1" ht="15.75" customHeight="1" x14ac:dyDescent="0.2">
      <c r="B24" s="1504"/>
      <c r="C24" s="1610"/>
      <c r="D24" s="1123"/>
      <c r="E24" s="608"/>
      <c r="F24" s="489">
        <f>F22/E22</f>
        <v>0</v>
      </c>
      <c r="G24" s="489">
        <f>G22/E22</f>
        <v>0.16666666666666666</v>
      </c>
      <c r="H24" s="489">
        <f>H22/E22</f>
        <v>0.33333333333333331</v>
      </c>
      <c r="I24" s="489">
        <f>I22/E22</f>
        <v>0.41666666666666669</v>
      </c>
      <c r="J24" s="489">
        <f>J22/E22</f>
        <v>0.16666666666666666</v>
      </c>
      <c r="K24" s="489">
        <f>K22/E22</f>
        <v>0.33333333333333331</v>
      </c>
      <c r="L24" s="489">
        <f>L22/E22</f>
        <v>0.58333333333333337</v>
      </c>
      <c r="M24" s="489">
        <f>M22/E22</f>
        <v>0.16666666666666666</v>
      </c>
      <c r="N24" s="636">
        <f>N22/E22</f>
        <v>8.3333333333333329E-2</v>
      </c>
      <c r="O24" s="609"/>
      <c r="P24" s="609"/>
      <c r="Q24" s="1"/>
      <c r="R24" s="382"/>
    </row>
    <row r="25" spans="2:19" s="337" customFormat="1" ht="15.75" customHeight="1" x14ac:dyDescent="0.2">
      <c r="B25" s="1504"/>
      <c r="C25" s="1507" t="s">
        <v>278</v>
      </c>
      <c r="D25" s="1148">
        <f>表1!E23</f>
        <v>75</v>
      </c>
      <c r="E25" s="64">
        <f>D25-O25-P25</f>
        <v>40</v>
      </c>
      <c r="F25" s="35">
        <v>0</v>
      </c>
      <c r="G25" s="35">
        <v>1</v>
      </c>
      <c r="H25" s="35">
        <v>24</v>
      </c>
      <c r="I25" s="35">
        <v>10</v>
      </c>
      <c r="J25" s="35">
        <v>8</v>
      </c>
      <c r="K25" s="35">
        <v>8</v>
      </c>
      <c r="L25" s="35">
        <v>16</v>
      </c>
      <c r="M25" s="35">
        <v>4</v>
      </c>
      <c r="N25" s="18">
        <v>1</v>
      </c>
      <c r="O25" s="249">
        <v>22</v>
      </c>
      <c r="P25" s="249">
        <v>13</v>
      </c>
      <c r="Q25" s="1"/>
      <c r="R25" s="1">
        <f t="shared" ref="R25:R26" si="7">E25+O25+P25</f>
        <v>75</v>
      </c>
      <c r="S25" s="371">
        <f>R25-D25</f>
        <v>0</v>
      </c>
    </row>
    <row r="26" spans="2:19" s="337" customFormat="1" ht="15.75" customHeight="1" x14ac:dyDescent="0.2">
      <c r="B26" s="1504"/>
      <c r="C26" s="1508"/>
      <c r="D26" s="499"/>
      <c r="E26" s="601">
        <f>E25/D25</f>
        <v>0.53333333333333333</v>
      </c>
      <c r="F26" s="483">
        <f>F25/D25</f>
        <v>0</v>
      </c>
      <c r="G26" s="483">
        <f>G25/D25</f>
        <v>1.3333333333333334E-2</v>
      </c>
      <c r="H26" s="483">
        <f>H25/D25</f>
        <v>0.32</v>
      </c>
      <c r="I26" s="483">
        <f>I25/D25</f>
        <v>0.13333333333333333</v>
      </c>
      <c r="J26" s="483">
        <f>J25/D25</f>
        <v>0.10666666666666667</v>
      </c>
      <c r="K26" s="483">
        <f>K25/D25</f>
        <v>0.10666666666666667</v>
      </c>
      <c r="L26" s="483">
        <f>L25/D25</f>
        <v>0.21333333333333335</v>
      </c>
      <c r="M26" s="483">
        <f>M25/D25</f>
        <v>5.3333333333333337E-2</v>
      </c>
      <c r="N26" s="602">
        <f>N25/D25</f>
        <v>1.3333333333333334E-2</v>
      </c>
      <c r="O26" s="603">
        <f>O25/D25</f>
        <v>0.29333333333333333</v>
      </c>
      <c r="P26" s="603">
        <f>P25/D25</f>
        <v>0.17333333333333334</v>
      </c>
      <c r="Q26" s="1"/>
      <c r="R26" s="45">
        <f t="shared" si="7"/>
        <v>1</v>
      </c>
      <c r="S26" s="371">
        <f t="shared" ref="S26" si="8">1-R26</f>
        <v>0</v>
      </c>
    </row>
    <row r="27" spans="2:19" s="337" customFormat="1" ht="15.75" customHeight="1" x14ac:dyDescent="0.2">
      <c r="B27" s="1504"/>
      <c r="C27" s="1610"/>
      <c r="D27" s="1123"/>
      <c r="E27" s="608"/>
      <c r="F27" s="489">
        <f>F25/E25</f>
        <v>0</v>
      </c>
      <c r="G27" s="489">
        <f>G25/E25</f>
        <v>2.5000000000000001E-2</v>
      </c>
      <c r="H27" s="489">
        <f>H25/E25</f>
        <v>0.6</v>
      </c>
      <c r="I27" s="489">
        <f>I25/E25</f>
        <v>0.25</v>
      </c>
      <c r="J27" s="489">
        <f>J25/E25</f>
        <v>0.2</v>
      </c>
      <c r="K27" s="489">
        <f>K25/E25</f>
        <v>0.2</v>
      </c>
      <c r="L27" s="489">
        <f>L25/E25</f>
        <v>0.4</v>
      </c>
      <c r="M27" s="489">
        <f>M25/E25</f>
        <v>0.1</v>
      </c>
      <c r="N27" s="636">
        <f>N25/E25</f>
        <v>2.5000000000000001E-2</v>
      </c>
      <c r="O27" s="609"/>
      <c r="P27" s="609"/>
      <c r="Q27" s="1"/>
      <c r="R27" s="382"/>
    </row>
    <row r="28" spans="2:19" s="337" customFormat="1" ht="15.75" customHeight="1" x14ac:dyDescent="0.2">
      <c r="B28" s="1504"/>
      <c r="C28" s="1507" t="s">
        <v>279</v>
      </c>
      <c r="D28" s="1148">
        <f>表1!E26</f>
        <v>8</v>
      </c>
      <c r="E28" s="64">
        <f t="shared" ref="E28" si="9">D28-O28-P28</f>
        <v>2</v>
      </c>
      <c r="F28" s="35">
        <v>0</v>
      </c>
      <c r="G28" s="35">
        <v>0</v>
      </c>
      <c r="H28" s="35">
        <v>1</v>
      </c>
      <c r="I28" s="35">
        <v>0</v>
      </c>
      <c r="J28" s="35">
        <v>0</v>
      </c>
      <c r="K28" s="35">
        <v>1</v>
      </c>
      <c r="L28" s="35">
        <v>0</v>
      </c>
      <c r="M28" s="35">
        <v>1</v>
      </c>
      <c r="N28" s="18">
        <v>1</v>
      </c>
      <c r="O28" s="249">
        <v>6</v>
      </c>
      <c r="P28" s="249">
        <v>0</v>
      </c>
      <c r="Q28" s="1"/>
      <c r="R28" s="1">
        <f t="shared" ref="R28:R29" si="10">E28+O28+P28</f>
        <v>8</v>
      </c>
      <c r="S28" s="371">
        <f>R28-D28</f>
        <v>0</v>
      </c>
    </row>
    <row r="29" spans="2:19" s="337" customFormat="1" ht="15.75" customHeight="1" x14ac:dyDescent="0.2">
      <c r="B29" s="1504"/>
      <c r="C29" s="1508"/>
      <c r="D29" s="499"/>
      <c r="E29" s="601">
        <f>E28/D28</f>
        <v>0.25</v>
      </c>
      <c r="F29" s="483">
        <f>F28/D28</f>
        <v>0</v>
      </c>
      <c r="G29" s="483">
        <f>G28/D28</f>
        <v>0</v>
      </c>
      <c r="H29" s="483">
        <f>H28/D28</f>
        <v>0.125</v>
      </c>
      <c r="I29" s="483">
        <f>I28/D28</f>
        <v>0</v>
      </c>
      <c r="J29" s="483">
        <f>J28/D28</f>
        <v>0</v>
      </c>
      <c r="K29" s="483">
        <f>K28/D28</f>
        <v>0.125</v>
      </c>
      <c r="L29" s="483">
        <f>L28/D28</f>
        <v>0</v>
      </c>
      <c r="M29" s="483">
        <f>M28/D28</f>
        <v>0.125</v>
      </c>
      <c r="N29" s="602">
        <f>N28/D28</f>
        <v>0.125</v>
      </c>
      <c r="O29" s="603">
        <f>O28/D28</f>
        <v>0.75</v>
      </c>
      <c r="P29" s="603">
        <f>P28/D28</f>
        <v>0</v>
      </c>
      <c r="Q29" s="1"/>
      <c r="R29" s="45">
        <f t="shared" si="10"/>
        <v>1</v>
      </c>
      <c r="S29" s="371">
        <f t="shared" ref="S29" si="11">1-R29</f>
        <v>0</v>
      </c>
    </row>
    <row r="30" spans="2:19" s="337" customFormat="1" ht="15.75" customHeight="1" x14ac:dyDescent="0.2">
      <c r="B30" s="1504"/>
      <c r="C30" s="1610"/>
      <c r="D30" s="1123"/>
      <c r="E30" s="608"/>
      <c r="F30" s="489">
        <f>F28/E28</f>
        <v>0</v>
      </c>
      <c r="G30" s="489">
        <f>G28/E28</f>
        <v>0</v>
      </c>
      <c r="H30" s="489">
        <f>H28/E28</f>
        <v>0.5</v>
      </c>
      <c r="I30" s="489">
        <f>I28/E28</f>
        <v>0</v>
      </c>
      <c r="J30" s="489">
        <f>J28/E28</f>
        <v>0</v>
      </c>
      <c r="K30" s="489">
        <f>K28/E28</f>
        <v>0.5</v>
      </c>
      <c r="L30" s="489">
        <f>L28/E28</f>
        <v>0</v>
      </c>
      <c r="M30" s="489">
        <f>M28/E28</f>
        <v>0.5</v>
      </c>
      <c r="N30" s="636">
        <f>N28/E28</f>
        <v>0.5</v>
      </c>
      <c r="O30" s="609"/>
      <c r="P30" s="609"/>
      <c r="Q30" s="1"/>
      <c r="R30" s="382"/>
    </row>
    <row r="31" spans="2:19" s="337" customFormat="1" ht="15.75" customHeight="1" x14ac:dyDescent="0.2">
      <c r="B31" s="1504"/>
      <c r="C31" s="1507" t="s">
        <v>280</v>
      </c>
      <c r="D31" s="1148">
        <f>表1!E29</f>
        <v>162</v>
      </c>
      <c r="E31" s="64">
        <f>D31-O31-P31</f>
        <v>68</v>
      </c>
      <c r="F31" s="35">
        <v>1</v>
      </c>
      <c r="G31" s="35">
        <v>7</v>
      </c>
      <c r="H31" s="35">
        <v>28</v>
      </c>
      <c r="I31" s="35">
        <v>19</v>
      </c>
      <c r="J31" s="35">
        <v>9</v>
      </c>
      <c r="K31" s="35">
        <v>11</v>
      </c>
      <c r="L31" s="35">
        <v>29</v>
      </c>
      <c r="M31" s="35">
        <v>6</v>
      </c>
      <c r="N31" s="18">
        <v>5</v>
      </c>
      <c r="O31" s="249">
        <v>60</v>
      </c>
      <c r="P31" s="249">
        <v>34</v>
      </c>
      <c r="Q31" s="1"/>
      <c r="R31" s="1">
        <f t="shared" ref="R31:R32" si="12">E31+O31+P31</f>
        <v>162</v>
      </c>
      <c r="S31" s="371">
        <f>R31-D31</f>
        <v>0</v>
      </c>
    </row>
    <row r="32" spans="2:19" s="337" customFormat="1" ht="15.75" customHeight="1" x14ac:dyDescent="0.2">
      <c r="B32" s="1504"/>
      <c r="C32" s="1508"/>
      <c r="D32" s="499"/>
      <c r="E32" s="601">
        <f>E31/D31</f>
        <v>0.41975308641975306</v>
      </c>
      <c r="F32" s="483">
        <f>F31/D31</f>
        <v>6.1728395061728392E-3</v>
      </c>
      <c r="G32" s="483">
        <f>G31/D31</f>
        <v>4.3209876543209874E-2</v>
      </c>
      <c r="H32" s="483">
        <f>H31/D31</f>
        <v>0.1728395061728395</v>
      </c>
      <c r="I32" s="483">
        <f>I31/D31</f>
        <v>0.11728395061728394</v>
      </c>
      <c r="J32" s="483">
        <f>J31/D31</f>
        <v>5.5555555555555552E-2</v>
      </c>
      <c r="K32" s="483">
        <f>K31/D31</f>
        <v>6.7901234567901231E-2</v>
      </c>
      <c r="L32" s="483">
        <f>L31/D31</f>
        <v>0.17901234567901234</v>
      </c>
      <c r="M32" s="483">
        <f>M31/D31</f>
        <v>3.7037037037037035E-2</v>
      </c>
      <c r="N32" s="602">
        <f>N31/D31</f>
        <v>3.0864197530864196E-2</v>
      </c>
      <c r="O32" s="603">
        <f>O31/D31</f>
        <v>0.37037037037037035</v>
      </c>
      <c r="P32" s="603">
        <f>P31/D31</f>
        <v>0.20987654320987653</v>
      </c>
      <c r="Q32" s="1"/>
      <c r="R32" s="45">
        <f t="shared" si="12"/>
        <v>1</v>
      </c>
      <c r="S32" s="371">
        <f t="shared" ref="S32" si="13">1-R32</f>
        <v>0</v>
      </c>
    </row>
    <row r="33" spans="2:19" s="337" customFormat="1" ht="15.75" customHeight="1" thickBot="1" x14ac:dyDescent="0.25">
      <c r="B33" s="1505"/>
      <c r="C33" s="1599"/>
      <c r="D33" s="1124"/>
      <c r="E33" s="610"/>
      <c r="F33" s="493">
        <f>F31/E31</f>
        <v>1.4705882352941176E-2</v>
      </c>
      <c r="G33" s="493">
        <f>G31/E31</f>
        <v>0.10294117647058823</v>
      </c>
      <c r="H33" s="493">
        <f>H31/E31</f>
        <v>0.41176470588235292</v>
      </c>
      <c r="I33" s="493">
        <f>I31/E31</f>
        <v>0.27941176470588236</v>
      </c>
      <c r="J33" s="493">
        <f>J31/E31</f>
        <v>0.13235294117647059</v>
      </c>
      <c r="K33" s="493">
        <f>K31/E31</f>
        <v>0.16176470588235295</v>
      </c>
      <c r="L33" s="493">
        <f>L31/E31</f>
        <v>0.4264705882352941</v>
      </c>
      <c r="M33" s="493">
        <f>M31/E31</f>
        <v>8.8235294117647065E-2</v>
      </c>
      <c r="N33" s="611">
        <f>N31/E31</f>
        <v>7.3529411764705885E-2</v>
      </c>
      <c r="O33" s="612"/>
      <c r="P33" s="612"/>
      <c r="Q33" s="1"/>
      <c r="R33" s="382"/>
    </row>
    <row r="34" spans="2:19" s="337" customFormat="1" ht="15.75" customHeight="1" thickTop="1" x14ac:dyDescent="0.2">
      <c r="B34" s="1503" t="s">
        <v>281</v>
      </c>
      <c r="C34" s="1609" t="s">
        <v>282</v>
      </c>
      <c r="D34" s="1148">
        <f>表1!E32</f>
        <v>92</v>
      </c>
      <c r="E34" s="64">
        <f t="shared" ref="E34" si="14">D34-O34-P34</f>
        <v>27</v>
      </c>
      <c r="F34" s="35">
        <v>0</v>
      </c>
      <c r="G34" s="35">
        <v>3</v>
      </c>
      <c r="H34" s="35">
        <v>14</v>
      </c>
      <c r="I34" s="35">
        <v>0</v>
      </c>
      <c r="J34" s="35">
        <v>0</v>
      </c>
      <c r="K34" s="35">
        <v>2</v>
      </c>
      <c r="L34" s="35">
        <v>6</v>
      </c>
      <c r="M34" s="35">
        <v>0</v>
      </c>
      <c r="N34" s="18">
        <v>8</v>
      </c>
      <c r="O34" s="249">
        <v>32</v>
      </c>
      <c r="P34" s="249">
        <v>33</v>
      </c>
      <c r="Q34" s="1"/>
      <c r="R34" s="1">
        <f t="shared" ref="R34:R35" si="15">E34+O34+P34</f>
        <v>92</v>
      </c>
      <c r="S34" s="371">
        <f>R34-D34</f>
        <v>0</v>
      </c>
    </row>
    <row r="35" spans="2:19" s="337" customFormat="1" ht="15.75" customHeight="1" x14ac:dyDescent="0.2">
      <c r="B35" s="1504"/>
      <c r="C35" s="1508"/>
      <c r="D35" s="499"/>
      <c r="E35" s="601">
        <f>E34/D34</f>
        <v>0.29347826086956524</v>
      </c>
      <c r="F35" s="483">
        <f>F34/D34</f>
        <v>0</v>
      </c>
      <c r="G35" s="483">
        <f>G34/D34</f>
        <v>3.2608695652173912E-2</v>
      </c>
      <c r="H35" s="483">
        <f>H34/D34</f>
        <v>0.15217391304347827</v>
      </c>
      <c r="I35" s="483">
        <f>I34/D34</f>
        <v>0</v>
      </c>
      <c r="J35" s="483">
        <f>J34/D34</f>
        <v>0</v>
      </c>
      <c r="K35" s="483">
        <f>K34/D34</f>
        <v>2.1739130434782608E-2</v>
      </c>
      <c r="L35" s="483">
        <f>L34/D34</f>
        <v>6.5217391304347824E-2</v>
      </c>
      <c r="M35" s="483">
        <f>M34/D34</f>
        <v>0</v>
      </c>
      <c r="N35" s="602">
        <f>N34/D34</f>
        <v>8.6956521739130432E-2</v>
      </c>
      <c r="O35" s="603">
        <f>O34/D34</f>
        <v>0.34782608695652173</v>
      </c>
      <c r="P35" s="603">
        <f>P34/D34</f>
        <v>0.35869565217391303</v>
      </c>
      <c r="Q35" s="1"/>
      <c r="R35" s="45">
        <f t="shared" si="15"/>
        <v>1</v>
      </c>
      <c r="S35" s="371">
        <f t="shared" ref="S35" si="16">1-R35</f>
        <v>0</v>
      </c>
    </row>
    <row r="36" spans="2:19" s="337" customFormat="1" ht="15.75" customHeight="1" x14ac:dyDescent="0.2">
      <c r="B36" s="1504"/>
      <c r="C36" s="1610"/>
      <c r="D36" s="1123"/>
      <c r="E36" s="608"/>
      <c r="F36" s="489">
        <f>F34/E34</f>
        <v>0</v>
      </c>
      <c r="G36" s="489">
        <f>G34/E34</f>
        <v>0.1111111111111111</v>
      </c>
      <c r="H36" s="489">
        <f>H34/E34</f>
        <v>0.51851851851851849</v>
      </c>
      <c r="I36" s="489">
        <f>I34/E34</f>
        <v>0</v>
      </c>
      <c r="J36" s="489">
        <f>J34/E34</f>
        <v>0</v>
      </c>
      <c r="K36" s="489">
        <f>K34/E34</f>
        <v>7.407407407407407E-2</v>
      </c>
      <c r="L36" s="489">
        <f>L34/E34</f>
        <v>0.22222222222222221</v>
      </c>
      <c r="M36" s="489">
        <f>M34/E34</f>
        <v>0</v>
      </c>
      <c r="N36" s="636">
        <f>N34/E34</f>
        <v>0.29629629629629628</v>
      </c>
      <c r="O36" s="609"/>
      <c r="P36" s="609"/>
      <c r="Q36" s="1"/>
      <c r="R36" s="382"/>
    </row>
    <row r="37" spans="2:19" s="337" customFormat="1" ht="15.75" customHeight="1" x14ac:dyDescent="0.2">
      <c r="B37" s="1504"/>
      <c r="C37" s="1507" t="s">
        <v>283</v>
      </c>
      <c r="D37" s="1148">
        <f>表1!E35</f>
        <v>163</v>
      </c>
      <c r="E37" s="64">
        <f t="shared" ref="E37" si="17">D37-O37-P37</f>
        <v>66</v>
      </c>
      <c r="F37" s="35">
        <v>1</v>
      </c>
      <c r="G37" s="35">
        <v>5</v>
      </c>
      <c r="H37" s="35">
        <v>35</v>
      </c>
      <c r="I37" s="35">
        <v>26</v>
      </c>
      <c r="J37" s="35">
        <v>13</v>
      </c>
      <c r="K37" s="35">
        <v>17</v>
      </c>
      <c r="L37" s="35">
        <v>25</v>
      </c>
      <c r="M37" s="35">
        <v>4</v>
      </c>
      <c r="N37" s="18">
        <v>4</v>
      </c>
      <c r="O37" s="249">
        <v>70</v>
      </c>
      <c r="P37" s="249">
        <v>27</v>
      </c>
      <c r="Q37" s="1"/>
      <c r="R37" s="1">
        <f t="shared" ref="R37:R38" si="18">E37+O37+P37</f>
        <v>163</v>
      </c>
      <c r="S37" s="371">
        <f>R37-D37</f>
        <v>0</v>
      </c>
    </row>
    <row r="38" spans="2:19" s="337" customFormat="1" ht="15.75" customHeight="1" x14ac:dyDescent="0.2">
      <c r="B38" s="1504"/>
      <c r="C38" s="1508"/>
      <c r="D38" s="499"/>
      <c r="E38" s="601">
        <f>E37/D37</f>
        <v>0.40490797546012269</v>
      </c>
      <c r="F38" s="483">
        <f>F37/D37</f>
        <v>6.1349693251533744E-3</v>
      </c>
      <c r="G38" s="483">
        <f>G37/D37</f>
        <v>3.0674846625766871E-2</v>
      </c>
      <c r="H38" s="483">
        <f>H37/D37</f>
        <v>0.21472392638036811</v>
      </c>
      <c r="I38" s="483">
        <f>I37/D37</f>
        <v>0.15950920245398773</v>
      </c>
      <c r="J38" s="483">
        <f>J37/D37</f>
        <v>7.9754601226993863E-2</v>
      </c>
      <c r="K38" s="483">
        <f>K37/D37</f>
        <v>0.10429447852760736</v>
      </c>
      <c r="L38" s="483">
        <f>L37/D37</f>
        <v>0.15337423312883436</v>
      </c>
      <c r="M38" s="483">
        <f>M37/D37</f>
        <v>2.4539877300613498E-2</v>
      </c>
      <c r="N38" s="602">
        <f>N37/D37</f>
        <v>2.4539877300613498E-2</v>
      </c>
      <c r="O38" s="603">
        <f>O37/D37</f>
        <v>0.42944785276073622</v>
      </c>
      <c r="P38" s="603">
        <f>P37/D37</f>
        <v>0.16564417177914109</v>
      </c>
      <c r="Q38" s="1"/>
      <c r="R38" s="45">
        <f t="shared" si="18"/>
        <v>1</v>
      </c>
      <c r="S38" s="371">
        <f t="shared" ref="S38" si="19">1-R38</f>
        <v>0</v>
      </c>
    </row>
    <row r="39" spans="2:19" x14ac:dyDescent="0.2">
      <c r="B39" s="1504"/>
      <c r="C39" s="1610"/>
      <c r="D39" s="1123"/>
      <c r="E39" s="608"/>
      <c r="F39" s="489">
        <f>F37/E37</f>
        <v>1.5151515151515152E-2</v>
      </c>
      <c r="G39" s="489">
        <f>G37/E37</f>
        <v>7.575757575757576E-2</v>
      </c>
      <c r="H39" s="489">
        <f>H37/E37</f>
        <v>0.53030303030303028</v>
      </c>
      <c r="I39" s="489">
        <f>I37/E37</f>
        <v>0.39393939393939392</v>
      </c>
      <c r="J39" s="489">
        <f>J37/E37</f>
        <v>0.19696969696969696</v>
      </c>
      <c r="K39" s="489">
        <f>K37/E37</f>
        <v>0.25757575757575757</v>
      </c>
      <c r="L39" s="489">
        <f>L37/E37</f>
        <v>0.37878787878787878</v>
      </c>
      <c r="M39" s="489">
        <f>M37/E37</f>
        <v>6.0606060606060608E-2</v>
      </c>
      <c r="N39" s="636">
        <f>N37/E37</f>
        <v>6.0606060606060608E-2</v>
      </c>
      <c r="O39" s="609"/>
      <c r="P39" s="609"/>
      <c r="R39" s="382"/>
      <c r="S39" s="337"/>
    </row>
    <row r="40" spans="2:19" ht="13.5" customHeight="1" x14ac:dyDescent="0.2">
      <c r="B40" s="1504"/>
      <c r="C40" s="1507" t="s">
        <v>284</v>
      </c>
      <c r="D40" s="1148">
        <f>表1!E38</f>
        <v>48</v>
      </c>
      <c r="E40" s="64">
        <f t="shared" ref="E40" si="20">D40-O40-P40</f>
        <v>23</v>
      </c>
      <c r="F40" s="35">
        <v>0</v>
      </c>
      <c r="G40" s="35">
        <v>2</v>
      </c>
      <c r="H40" s="35">
        <v>14</v>
      </c>
      <c r="I40" s="35">
        <v>5</v>
      </c>
      <c r="J40" s="35">
        <v>2</v>
      </c>
      <c r="K40" s="35">
        <v>4</v>
      </c>
      <c r="L40" s="35">
        <v>11</v>
      </c>
      <c r="M40" s="35">
        <v>3</v>
      </c>
      <c r="N40" s="18">
        <v>2</v>
      </c>
      <c r="O40" s="249">
        <v>14</v>
      </c>
      <c r="P40" s="249">
        <v>11</v>
      </c>
      <c r="R40" s="1">
        <f t="shared" ref="R40:R41" si="21">E40+O40+P40</f>
        <v>48</v>
      </c>
      <c r="S40" s="371">
        <f>R40-D40</f>
        <v>0</v>
      </c>
    </row>
    <row r="41" spans="2:19" ht="13.5" customHeight="1" x14ac:dyDescent="0.2">
      <c r="B41" s="1504"/>
      <c r="C41" s="1508"/>
      <c r="D41" s="499"/>
      <c r="E41" s="601">
        <f>E40/D40</f>
        <v>0.47916666666666669</v>
      </c>
      <c r="F41" s="483">
        <f>F40/D40</f>
        <v>0</v>
      </c>
      <c r="G41" s="483">
        <f>G40/D40</f>
        <v>4.1666666666666664E-2</v>
      </c>
      <c r="H41" s="483">
        <f>H40/D40</f>
        <v>0.29166666666666669</v>
      </c>
      <c r="I41" s="483">
        <f>I40/D40</f>
        <v>0.10416666666666667</v>
      </c>
      <c r="J41" s="483">
        <f>J40/D40</f>
        <v>4.1666666666666664E-2</v>
      </c>
      <c r="K41" s="483">
        <f>K40/D40</f>
        <v>8.3333333333333329E-2</v>
      </c>
      <c r="L41" s="483">
        <f>L40/D40</f>
        <v>0.22916666666666666</v>
      </c>
      <c r="M41" s="483">
        <f>M40/D40</f>
        <v>6.25E-2</v>
      </c>
      <c r="N41" s="602">
        <f>N40/D40</f>
        <v>4.1666666666666664E-2</v>
      </c>
      <c r="O41" s="603">
        <f>O40/D40</f>
        <v>0.29166666666666669</v>
      </c>
      <c r="P41" s="603">
        <f>P40/D40</f>
        <v>0.22916666666666666</v>
      </c>
      <c r="R41" s="45">
        <f t="shared" si="21"/>
        <v>1</v>
      </c>
      <c r="S41" s="371">
        <f t="shared" ref="S41" si="22">1-R41</f>
        <v>0</v>
      </c>
    </row>
    <row r="42" spans="2:19" ht="13.5" customHeight="1" x14ac:dyDescent="0.2">
      <c r="B42" s="1504"/>
      <c r="C42" s="1610"/>
      <c r="D42" s="1123"/>
      <c r="E42" s="608"/>
      <c r="F42" s="489">
        <f>F40/E40</f>
        <v>0</v>
      </c>
      <c r="G42" s="489">
        <f>G40/E40</f>
        <v>8.6956521739130432E-2</v>
      </c>
      <c r="H42" s="489">
        <f>H40/E40</f>
        <v>0.60869565217391308</v>
      </c>
      <c r="I42" s="489">
        <f>I40/E40</f>
        <v>0.21739130434782608</v>
      </c>
      <c r="J42" s="489">
        <f>J40/E40</f>
        <v>8.6956521739130432E-2</v>
      </c>
      <c r="K42" s="489">
        <f>K40/E40</f>
        <v>0.17391304347826086</v>
      </c>
      <c r="L42" s="489">
        <f>L40/E40</f>
        <v>0.47826086956521741</v>
      </c>
      <c r="M42" s="489">
        <f>M40/E40</f>
        <v>0.13043478260869565</v>
      </c>
      <c r="N42" s="636">
        <f>N40/E40</f>
        <v>8.6956521739130432E-2</v>
      </c>
      <c r="O42" s="609"/>
      <c r="P42" s="609"/>
      <c r="R42" s="382"/>
      <c r="S42" s="337"/>
    </row>
    <row r="43" spans="2:19" x14ac:dyDescent="0.2">
      <c r="B43" s="1504"/>
      <c r="C43" s="1507" t="s">
        <v>285</v>
      </c>
      <c r="D43" s="1148">
        <f>表1!E41</f>
        <v>38</v>
      </c>
      <c r="E43" s="64">
        <f t="shared" ref="E43" si="23">D43-O43-P43</f>
        <v>21</v>
      </c>
      <c r="F43" s="35">
        <v>0</v>
      </c>
      <c r="G43" s="35">
        <v>2</v>
      </c>
      <c r="H43" s="35">
        <v>10</v>
      </c>
      <c r="I43" s="35">
        <v>10</v>
      </c>
      <c r="J43" s="35">
        <v>3</v>
      </c>
      <c r="K43" s="35">
        <v>3</v>
      </c>
      <c r="L43" s="35">
        <v>7</v>
      </c>
      <c r="M43" s="35">
        <v>3</v>
      </c>
      <c r="N43" s="18">
        <v>0</v>
      </c>
      <c r="O43" s="249">
        <v>15</v>
      </c>
      <c r="P43" s="249">
        <v>2</v>
      </c>
      <c r="R43" s="1">
        <f t="shared" ref="R43:R44" si="24">E43+O43+P43</f>
        <v>38</v>
      </c>
      <c r="S43" s="371">
        <f>R43-D43</f>
        <v>0</v>
      </c>
    </row>
    <row r="44" spans="2:19" x14ac:dyDescent="0.2">
      <c r="B44" s="1504"/>
      <c r="C44" s="1508"/>
      <c r="D44" s="499"/>
      <c r="E44" s="601">
        <f>E43/D43</f>
        <v>0.55263157894736847</v>
      </c>
      <c r="F44" s="483">
        <f>F43/D43</f>
        <v>0</v>
      </c>
      <c r="G44" s="483">
        <f>G43/D43</f>
        <v>5.2631578947368418E-2</v>
      </c>
      <c r="H44" s="483">
        <f>H43/D43</f>
        <v>0.26315789473684209</v>
      </c>
      <c r="I44" s="483">
        <f>I43/D43</f>
        <v>0.26315789473684209</v>
      </c>
      <c r="J44" s="483">
        <f>J43/D43</f>
        <v>7.8947368421052627E-2</v>
      </c>
      <c r="K44" s="483">
        <f>K43/D43</f>
        <v>7.8947368421052627E-2</v>
      </c>
      <c r="L44" s="483">
        <f>L43/D43</f>
        <v>0.18421052631578946</v>
      </c>
      <c r="M44" s="483">
        <f>M43/D43</f>
        <v>7.8947368421052627E-2</v>
      </c>
      <c r="N44" s="602">
        <f>N43/D43</f>
        <v>0</v>
      </c>
      <c r="O44" s="603">
        <f>O43/D43</f>
        <v>0.39473684210526316</v>
      </c>
      <c r="P44" s="603">
        <f>P43/D43</f>
        <v>5.2631578947368418E-2</v>
      </c>
      <c r="R44" s="45">
        <f t="shared" si="24"/>
        <v>1</v>
      </c>
      <c r="S44" s="371">
        <f t="shared" ref="S44" si="25">1-R44</f>
        <v>0</v>
      </c>
    </row>
    <row r="45" spans="2:19" x14ac:dyDescent="0.2">
      <c r="B45" s="1504"/>
      <c r="C45" s="1610"/>
      <c r="D45" s="1123"/>
      <c r="E45" s="608"/>
      <c r="F45" s="489">
        <f>F43/E43</f>
        <v>0</v>
      </c>
      <c r="G45" s="489">
        <f>G43/E43</f>
        <v>9.5238095238095233E-2</v>
      </c>
      <c r="H45" s="489">
        <f>H43/E43</f>
        <v>0.47619047619047616</v>
      </c>
      <c r="I45" s="489">
        <f>I43/E43</f>
        <v>0.47619047619047616</v>
      </c>
      <c r="J45" s="489">
        <f>J43/E43</f>
        <v>0.14285714285714285</v>
      </c>
      <c r="K45" s="489">
        <f>K43/E43</f>
        <v>0.14285714285714285</v>
      </c>
      <c r="L45" s="489">
        <f>L43/E43</f>
        <v>0.33333333333333331</v>
      </c>
      <c r="M45" s="489">
        <f>M43/E43</f>
        <v>0.14285714285714285</v>
      </c>
      <c r="N45" s="636">
        <f>N43/E43</f>
        <v>0</v>
      </c>
      <c r="O45" s="609"/>
      <c r="P45" s="609"/>
      <c r="R45" s="382"/>
      <c r="S45" s="337"/>
    </row>
    <row r="46" spans="2:19" x14ac:dyDescent="0.2">
      <c r="B46" s="1504"/>
      <c r="C46" s="1507" t="s">
        <v>286</v>
      </c>
      <c r="D46" s="1148">
        <f>表1!E44</f>
        <v>33</v>
      </c>
      <c r="E46" s="64">
        <f t="shared" ref="E46" si="26">D46-O46-P46</f>
        <v>24</v>
      </c>
      <c r="F46" s="35">
        <v>0</v>
      </c>
      <c r="G46" s="35">
        <v>0</v>
      </c>
      <c r="H46" s="35">
        <v>11</v>
      </c>
      <c r="I46" s="35">
        <v>6</v>
      </c>
      <c r="J46" s="35">
        <v>2</v>
      </c>
      <c r="K46" s="35">
        <v>9</v>
      </c>
      <c r="L46" s="35">
        <v>14</v>
      </c>
      <c r="M46" s="35">
        <v>5</v>
      </c>
      <c r="N46" s="18">
        <v>1</v>
      </c>
      <c r="O46" s="249">
        <v>7</v>
      </c>
      <c r="P46" s="249">
        <v>2</v>
      </c>
      <c r="R46" s="1">
        <f t="shared" ref="R46:R47" si="27">E46+O46+P46</f>
        <v>33</v>
      </c>
      <c r="S46" s="371">
        <f>R46-D46</f>
        <v>0</v>
      </c>
    </row>
    <row r="47" spans="2:19" x14ac:dyDescent="0.2">
      <c r="B47" s="1504"/>
      <c r="C47" s="1508"/>
      <c r="D47" s="499"/>
      <c r="E47" s="601">
        <f>E46/D46</f>
        <v>0.72727272727272729</v>
      </c>
      <c r="F47" s="483">
        <f>F46/D46</f>
        <v>0</v>
      </c>
      <c r="G47" s="483">
        <f>G46/D46</f>
        <v>0</v>
      </c>
      <c r="H47" s="483">
        <f>H46/D46</f>
        <v>0.33333333333333331</v>
      </c>
      <c r="I47" s="483">
        <f>I46/D46</f>
        <v>0.18181818181818182</v>
      </c>
      <c r="J47" s="483">
        <f>J46/D46</f>
        <v>6.0606060606060608E-2</v>
      </c>
      <c r="K47" s="483">
        <f>K46/D46</f>
        <v>0.27272727272727271</v>
      </c>
      <c r="L47" s="483">
        <f>L46/D46</f>
        <v>0.42424242424242425</v>
      </c>
      <c r="M47" s="483">
        <f>M46/D46</f>
        <v>0.15151515151515152</v>
      </c>
      <c r="N47" s="602">
        <f>N46/D46</f>
        <v>3.0303030303030304E-2</v>
      </c>
      <c r="O47" s="603">
        <f>O46/D46</f>
        <v>0.21212121212121213</v>
      </c>
      <c r="P47" s="603">
        <f>P46/D46</f>
        <v>6.0606060606060608E-2</v>
      </c>
      <c r="R47" s="45">
        <f t="shared" si="27"/>
        <v>1</v>
      </c>
      <c r="S47" s="371">
        <f t="shared" ref="S47" si="28">1-R47</f>
        <v>0</v>
      </c>
    </row>
    <row r="48" spans="2:19" x14ac:dyDescent="0.2">
      <c r="B48" s="1504"/>
      <c r="C48" s="1610"/>
      <c r="D48" s="1123"/>
      <c r="E48" s="608"/>
      <c r="F48" s="489">
        <f>F46/E46</f>
        <v>0</v>
      </c>
      <c r="G48" s="489">
        <f>G46/E46</f>
        <v>0</v>
      </c>
      <c r="H48" s="489">
        <f>H46/E46</f>
        <v>0.45833333333333331</v>
      </c>
      <c r="I48" s="489">
        <f>I46/E46</f>
        <v>0.25</v>
      </c>
      <c r="J48" s="489">
        <f>J46/E46</f>
        <v>8.3333333333333329E-2</v>
      </c>
      <c r="K48" s="489">
        <f>K46/E46</f>
        <v>0.375</v>
      </c>
      <c r="L48" s="489">
        <f>L46/E46</f>
        <v>0.58333333333333337</v>
      </c>
      <c r="M48" s="489">
        <f>M46/E46</f>
        <v>0.20833333333333334</v>
      </c>
      <c r="N48" s="636">
        <f>N46/E46</f>
        <v>4.1666666666666664E-2</v>
      </c>
      <c r="O48" s="609"/>
      <c r="P48" s="609"/>
      <c r="R48" s="382"/>
      <c r="S48" s="337"/>
    </row>
    <row r="49" spans="2:19" x14ac:dyDescent="0.2">
      <c r="B49" s="1504"/>
      <c r="C49" s="1507" t="s">
        <v>287</v>
      </c>
      <c r="D49" s="1148">
        <f>表1!E47</f>
        <v>30</v>
      </c>
      <c r="E49" s="64">
        <f t="shared" ref="E49" si="29">D49-O49-P49</f>
        <v>23</v>
      </c>
      <c r="F49" s="35">
        <v>0</v>
      </c>
      <c r="G49" s="35">
        <v>1</v>
      </c>
      <c r="H49" s="35">
        <v>4</v>
      </c>
      <c r="I49" s="35">
        <v>11</v>
      </c>
      <c r="J49" s="35">
        <v>6</v>
      </c>
      <c r="K49" s="35">
        <v>6</v>
      </c>
      <c r="L49" s="35">
        <v>15</v>
      </c>
      <c r="M49" s="35">
        <v>5</v>
      </c>
      <c r="N49" s="18">
        <v>2</v>
      </c>
      <c r="O49" s="249">
        <v>7</v>
      </c>
      <c r="P49" s="249">
        <v>0</v>
      </c>
      <c r="R49" s="1">
        <f t="shared" ref="R49:R50" si="30">E49+O49+P49</f>
        <v>30</v>
      </c>
      <c r="S49" s="371">
        <f>R49-D49</f>
        <v>0</v>
      </c>
    </row>
    <row r="50" spans="2:19" x14ac:dyDescent="0.2">
      <c r="B50" s="1504"/>
      <c r="C50" s="1508"/>
      <c r="D50" s="499"/>
      <c r="E50" s="601">
        <f>E49/D49</f>
        <v>0.76666666666666672</v>
      </c>
      <c r="F50" s="483">
        <f>F49/D49</f>
        <v>0</v>
      </c>
      <c r="G50" s="483">
        <f>G49/D49</f>
        <v>3.3333333333333333E-2</v>
      </c>
      <c r="H50" s="483">
        <f>H49/D49</f>
        <v>0.13333333333333333</v>
      </c>
      <c r="I50" s="483">
        <f>I49/D49</f>
        <v>0.36666666666666664</v>
      </c>
      <c r="J50" s="483">
        <f>J49/D49</f>
        <v>0.2</v>
      </c>
      <c r="K50" s="483">
        <f>K49/D49</f>
        <v>0.2</v>
      </c>
      <c r="L50" s="483">
        <f>L49/D49</f>
        <v>0.5</v>
      </c>
      <c r="M50" s="483">
        <f>M49/D49</f>
        <v>0.16666666666666666</v>
      </c>
      <c r="N50" s="602">
        <f>N49/D49</f>
        <v>6.6666666666666666E-2</v>
      </c>
      <c r="O50" s="603">
        <f>O49/D49</f>
        <v>0.23333333333333334</v>
      </c>
      <c r="P50" s="603">
        <f>P49/D49</f>
        <v>0</v>
      </c>
      <c r="R50" s="45">
        <f t="shared" si="30"/>
        <v>1</v>
      </c>
      <c r="S50" s="371">
        <f t="shared" ref="S50" si="31">1-R50</f>
        <v>0</v>
      </c>
    </row>
    <row r="51" spans="2:19" ht="13.8" thickBot="1" x14ac:dyDescent="0.25">
      <c r="B51" s="1504"/>
      <c r="C51" s="1599"/>
      <c r="D51" s="1124"/>
      <c r="E51" s="610"/>
      <c r="F51" s="493">
        <f>F49/E49</f>
        <v>0</v>
      </c>
      <c r="G51" s="493">
        <f>G49/E49</f>
        <v>4.3478260869565216E-2</v>
      </c>
      <c r="H51" s="493">
        <f>H49/E49</f>
        <v>0.17391304347826086</v>
      </c>
      <c r="I51" s="493">
        <f>I49/E49</f>
        <v>0.47826086956521741</v>
      </c>
      <c r="J51" s="493">
        <f>J49/E49</f>
        <v>0.2608695652173913</v>
      </c>
      <c r="K51" s="493">
        <f>K49/E49</f>
        <v>0.2608695652173913</v>
      </c>
      <c r="L51" s="493">
        <f>L49/E49</f>
        <v>0.65217391304347827</v>
      </c>
      <c r="M51" s="493">
        <f>M49/E49</f>
        <v>0.21739130434782608</v>
      </c>
      <c r="N51" s="611">
        <f>N49/E49</f>
        <v>8.6956521739130432E-2</v>
      </c>
      <c r="O51" s="612"/>
      <c r="P51" s="612"/>
      <c r="R51" s="382"/>
      <c r="S51" s="337"/>
    </row>
    <row r="52" spans="2:19" ht="13.8" thickTop="1" x14ac:dyDescent="0.2">
      <c r="B52" s="1504"/>
      <c r="C52" s="38" t="s">
        <v>288</v>
      </c>
      <c r="D52" s="1150">
        <f>D37+D40+D43+D46</f>
        <v>282</v>
      </c>
      <c r="E52" s="64">
        <f>E37+E40+E43+E46</f>
        <v>134</v>
      </c>
      <c r="F52" s="35">
        <f t="shared" ref="F52:O52" si="32">F37+F40+F43+F46</f>
        <v>1</v>
      </c>
      <c r="G52" s="35">
        <f t="shared" si="32"/>
        <v>9</v>
      </c>
      <c r="H52" s="35">
        <f>H37+H40+H43+H46</f>
        <v>70</v>
      </c>
      <c r="I52" s="35">
        <f>I37+I40+I43+I46</f>
        <v>47</v>
      </c>
      <c r="J52" s="35">
        <f>J37+J40+J43+J46</f>
        <v>20</v>
      </c>
      <c r="K52" s="35">
        <f t="shared" si="32"/>
        <v>33</v>
      </c>
      <c r="L52" s="35">
        <f t="shared" si="32"/>
        <v>57</v>
      </c>
      <c r="M52" s="35">
        <f t="shared" si="32"/>
        <v>15</v>
      </c>
      <c r="N52" s="18">
        <f t="shared" si="32"/>
        <v>7</v>
      </c>
      <c r="O52" s="249">
        <f t="shared" si="32"/>
        <v>106</v>
      </c>
      <c r="P52" s="249">
        <f>P37+P40+P43+P46</f>
        <v>42</v>
      </c>
      <c r="R52" s="1">
        <f t="shared" ref="R52:R53" si="33">E52+O52+P52</f>
        <v>282</v>
      </c>
      <c r="S52" s="371">
        <f>R52-D52</f>
        <v>0</v>
      </c>
    </row>
    <row r="53" spans="2:19" x14ac:dyDescent="0.2">
      <c r="B53" s="1504"/>
      <c r="C53" s="46" t="s">
        <v>289</v>
      </c>
      <c r="D53" s="235"/>
      <c r="E53" s="601">
        <f>E52/D52</f>
        <v>0.47517730496453903</v>
      </c>
      <c r="F53" s="483">
        <f>F52/D52</f>
        <v>3.5460992907801418E-3</v>
      </c>
      <c r="G53" s="483">
        <f>G52/D52</f>
        <v>3.1914893617021274E-2</v>
      </c>
      <c r="H53" s="483">
        <f>H52/D52</f>
        <v>0.24822695035460993</v>
      </c>
      <c r="I53" s="483">
        <f>I52/D52</f>
        <v>0.16666666666666666</v>
      </c>
      <c r="J53" s="483">
        <f>J52/D52</f>
        <v>7.0921985815602842E-2</v>
      </c>
      <c r="K53" s="483">
        <f>K52/D52</f>
        <v>0.11702127659574468</v>
      </c>
      <c r="L53" s="483">
        <f>L52/D52</f>
        <v>0.20212765957446807</v>
      </c>
      <c r="M53" s="483">
        <f>M52/D52</f>
        <v>5.3191489361702128E-2</v>
      </c>
      <c r="N53" s="602">
        <f>N52/D52</f>
        <v>2.4822695035460994E-2</v>
      </c>
      <c r="O53" s="603">
        <f>O52/D52</f>
        <v>0.37588652482269502</v>
      </c>
      <c r="P53" s="603">
        <f>P52/D52</f>
        <v>0.14893617021276595</v>
      </c>
      <c r="R53" s="45">
        <f t="shared" si="33"/>
        <v>1</v>
      </c>
      <c r="S53" s="371">
        <f t="shared" ref="S53" si="34">1-R53</f>
        <v>0</v>
      </c>
    </row>
    <row r="54" spans="2:19" x14ac:dyDescent="0.2">
      <c r="B54" s="1504"/>
      <c r="C54" s="39"/>
      <c r="D54" s="236"/>
      <c r="E54" s="608"/>
      <c r="F54" s="489">
        <f>F52/E52</f>
        <v>7.462686567164179E-3</v>
      </c>
      <c r="G54" s="489">
        <f>G52/E52</f>
        <v>6.7164179104477612E-2</v>
      </c>
      <c r="H54" s="489">
        <f>H52/E52</f>
        <v>0.52238805970149249</v>
      </c>
      <c r="I54" s="489">
        <f>I52/E52</f>
        <v>0.35074626865671643</v>
      </c>
      <c r="J54" s="489">
        <f>J52/E52</f>
        <v>0.14925373134328357</v>
      </c>
      <c r="K54" s="489">
        <f>K52/E52</f>
        <v>0.2462686567164179</v>
      </c>
      <c r="L54" s="489">
        <f>L52/E52</f>
        <v>0.42537313432835822</v>
      </c>
      <c r="M54" s="489">
        <f>M52/E52</f>
        <v>0.11194029850746269</v>
      </c>
      <c r="N54" s="636">
        <f>N52/E52</f>
        <v>5.2238805970149252E-2</v>
      </c>
      <c r="O54" s="609"/>
      <c r="P54" s="609"/>
      <c r="R54" s="382"/>
      <c r="S54" s="337"/>
    </row>
    <row r="55" spans="2:19" x14ac:dyDescent="0.2">
      <c r="B55" s="1504"/>
      <c r="C55" s="41" t="s">
        <v>288</v>
      </c>
      <c r="D55" s="1140">
        <f>D40+D43+D46+D49</f>
        <v>149</v>
      </c>
      <c r="E55" s="63">
        <f t="shared" ref="E55:O55" si="35">E40+E43+E46+E49</f>
        <v>91</v>
      </c>
      <c r="F55" s="9">
        <f t="shared" si="35"/>
        <v>0</v>
      </c>
      <c r="G55" s="9">
        <f t="shared" si="35"/>
        <v>5</v>
      </c>
      <c r="H55" s="9">
        <f>H40+H43+H46+H49</f>
        <v>39</v>
      </c>
      <c r="I55" s="9">
        <f>I40+I43+I46+I49</f>
        <v>32</v>
      </c>
      <c r="J55" s="9">
        <f>J40+J43+J46+J49</f>
        <v>13</v>
      </c>
      <c r="K55" s="9">
        <f t="shared" si="35"/>
        <v>22</v>
      </c>
      <c r="L55" s="9">
        <f t="shared" si="35"/>
        <v>47</v>
      </c>
      <c r="M55" s="9">
        <f t="shared" si="35"/>
        <v>16</v>
      </c>
      <c r="N55" s="8">
        <f t="shared" si="35"/>
        <v>5</v>
      </c>
      <c r="O55" s="245">
        <f t="shared" si="35"/>
        <v>43</v>
      </c>
      <c r="P55" s="245">
        <f t="shared" ref="P55" si="36">P40+P43+P46+P49</f>
        <v>15</v>
      </c>
      <c r="R55" s="1">
        <f t="shared" ref="R55:R56" si="37">E55+O55+P55</f>
        <v>149</v>
      </c>
      <c r="S55" s="371">
        <f>R55-D55</f>
        <v>0</v>
      </c>
    </row>
    <row r="56" spans="2:19" x14ac:dyDescent="0.2">
      <c r="B56" s="1504"/>
      <c r="C56" s="46" t="s">
        <v>290</v>
      </c>
      <c r="D56" s="615"/>
      <c r="E56" s="601">
        <f>E55/D55</f>
        <v>0.61073825503355705</v>
      </c>
      <c r="F56" s="483">
        <f>F55/D55</f>
        <v>0</v>
      </c>
      <c r="G56" s="483">
        <f>G55/D55</f>
        <v>3.3557046979865772E-2</v>
      </c>
      <c r="H56" s="483">
        <f>H55/D55</f>
        <v>0.26174496644295303</v>
      </c>
      <c r="I56" s="483">
        <f>I55/D55</f>
        <v>0.21476510067114093</v>
      </c>
      <c r="J56" s="483">
        <f>J55/D55</f>
        <v>8.7248322147651006E-2</v>
      </c>
      <c r="K56" s="483">
        <f>K55/D55</f>
        <v>0.1476510067114094</v>
      </c>
      <c r="L56" s="483">
        <f>L55/D55</f>
        <v>0.31543624161073824</v>
      </c>
      <c r="M56" s="483">
        <f>M55/D55</f>
        <v>0.10738255033557047</v>
      </c>
      <c r="N56" s="602">
        <f>N55/D55</f>
        <v>3.3557046979865772E-2</v>
      </c>
      <c r="O56" s="603">
        <f>O55/D55</f>
        <v>0.28859060402684567</v>
      </c>
      <c r="P56" s="603">
        <f>P55/D55</f>
        <v>0.10067114093959731</v>
      </c>
      <c r="R56" s="45">
        <f t="shared" si="37"/>
        <v>1</v>
      </c>
      <c r="S56" s="371">
        <f t="shared" ref="S56" si="38">1-R56</f>
        <v>0</v>
      </c>
    </row>
    <row r="57" spans="2:19" ht="13.8" thickBot="1" x14ac:dyDescent="0.25">
      <c r="B57" s="1510"/>
      <c r="C57" s="39"/>
      <c r="D57" s="236"/>
      <c r="E57" s="616"/>
      <c r="F57" s="496">
        <f>F55/E55</f>
        <v>0</v>
      </c>
      <c r="G57" s="496">
        <f>G55/E55</f>
        <v>5.4945054945054944E-2</v>
      </c>
      <c r="H57" s="496">
        <f>H55/E55</f>
        <v>0.42857142857142855</v>
      </c>
      <c r="I57" s="496">
        <f>I55/E55</f>
        <v>0.35164835164835168</v>
      </c>
      <c r="J57" s="496">
        <f>J55/E55</f>
        <v>0.14285714285714285</v>
      </c>
      <c r="K57" s="496">
        <f>K55/E55</f>
        <v>0.24175824175824176</v>
      </c>
      <c r="L57" s="496">
        <f>L55/E55</f>
        <v>0.51648351648351654</v>
      </c>
      <c r="M57" s="496">
        <f>M55/E55</f>
        <v>0.17582417582417584</v>
      </c>
      <c r="N57" s="617">
        <f>N55/E55</f>
        <v>5.4945054945054944E-2</v>
      </c>
      <c r="O57" s="618"/>
      <c r="P57" s="618"/>
      <c r="R57" s="382"/>
      <c r="S57" s="337"/>
    </row>
    <row r="58" spans="2:19" x14ac:dyDescent="0.2">
      <c r="B58" s="1667"/>
      <c r="C58" s="1667"/>
      <c r="D58" s="1667"/>
      <c r="E58" s="1668"/>
      <c r="F58" s="1668"/>
      <c r="G58" s="1668"/>
      <c r="H58" s="1668"/>
      <c r="I58" s="1668"/>
      <c r="J58" s="1668"/>
      <c r="K58" s="1668"/>
      <c r="L58" s="1668"/>
      <c r="M58" s="1668"/>
      <c r="N58" s="1668"/>
      <c r="O58" s="1668"/>
      <c r="P58" s="271"/>
    </row>
    <row r="59" spans="2:19" x14ac:dyDescent="0.2">
      <c r="B59" s="1" t="s">
        <v>321</v>
      </c>
      <c r="C59" s="27"/>
      <c r="D59" s="1">
        <f>D34+D37+D40+D43+D46+D49</f>
        <v>404</v>
      </c>
      <c r="E59" s="1">
        <f>E34+E37+E40+E43+E46+E49</f>
        <v>184</v>
      </c>
      <c r="F59" s="1">
        <f t="shared" ref="F59:O59" si="39">F34+F37+F40+F43+F46+F49</f>
        <v>1</v>
      </c>
      <c r="G59" s="1">
        <f t="shared" si="39"/>
        <v>13</v>
      </c>
      <c r="H59" s="1">
        <f t="shared" si="39"/>
        <v>88</v>
      </c>
      <c r="I59" s="1">
        <f t="shared" si="39"/>
        <v>58</v>
      </c>
      <c r="J59" s="1">
        <f t="shared" si="39"/>
        <v>26</v>
      </c>
      <c r="K59" s="1">
        <f t="shared" si="39"/>
        <v>41</v>
      </c>
      <c r="L59" s="1">
        <f t="shared" si="39"/>
        <v>78</v>
      </c>
      <c r="M59" s="1">
        <f t="shared" si="39"/>
        <v>20</v>
      </c>
      <c r="N59" s="1">
        <f t="shared" si="39"/>
        <v>17</v>
      </c>
      <c r="O59" s="1">
        <f t="shared" si="39"/>
        <v>145</v>
      </c>
      <c r="P59" s="1">
        <f>P34+P37+P40+P43+P46+P49</f>
        <v>75</v>
      </c>
    </row>
    <row r="60" spans="2:19" x14ac:dyDescent="0.2">
      <c r="B60" s="45" t="s">
        <v>381</v>
      </c>
      <c r="E60" s="45">
        <f>E59/D59</f>
        <v>0.45544554455445546</v>
      </c>
      <c r="F60" s="94">
        <f>F59/D59</f>
        <v>2.4752475247524753E-3</v>
      </c>
      <c r="G60" s="94">
        <f>G59/D59</f>
        <v>3.2178217821782179E-2</v>
      </c>
      <c r="H60" s="94">
        <f>H59/D59</f>
        <v>0.21782178217821782</v>
      </c>
      <c r="I60" s="94">
        <f>I59/D59</f>
        <v>0.14356435643564355</v>
      </c>
      <c r="J60" s="94">
        <f>J59/D59</f>
        <v>6.4356435643564358E-2</v>
      </c>
      <c r="K60" s="94">
        <f>K59/D59</f>
        <v>0.10148514851485149</v>
      </c>
      <c r="L60" s="94">
        <f>L59/D59</f>
        <v>0.19306930693069307</v>
      </c>
      <c r="M60" s="94">
        <f>M59/D59</f>
        <v>4.9504950495049507E-2</v>
      </c>
      <c r="N60" s="94">
        <f>N59/D59</f>
        <v>4.2079207920792082E-2</v>
      </c>
      <c r="O60" s="94">
        <f>O59/D59</f>
        <v>0.3589108910891089</v>
      </c>
      <c r="P60" s="94">
        <f>P59/D59</f>
        <v>0.18564356435643564</v>
      </c>
    </row>
    <row r="61" spans="2:19" x14ac:dyDescent="0.2">
      <c r="B61" s="45" t="s">
        <v>500</v>
      </c>
      <c r="E61" s="45"/>
      <c r="F61" s="94">
        <f>F59/E59</f>
        <v>5.434782608695652E-3</v>
      </c>
      <c r="G61" s="94">
        <f>G59/E59</f>
        <v>7.0652173913043473E-2</v>
      </c>
      <c r="H61" s="94">
        <f>H59/E59</f>
        <v>0.47826086956521741</v>
      </c>
      <c r="I61" s="94">
        <f>I59/E59</f>
        <v>0.31521739130434784</v>
      </c>
      <c r="J61" s="94">
        <f>J59/E59</f>
        <v>0.14130434782608695</v>
      </c>
      <c r="K61" s="94">
        <f>K59/E59</f>
        <v>0.22282608695652173</v>
      </c>
      <c r="L61" s="94">
        <f>L59/E59</f>
        <v>0.42391304347826086</v>
      </c>
      <c r="M61" s="94">
        <f>M59/E59</f>
        <v>0.10869565217391304</v>
      </c>
      <c r="N61" s="94">
        <f>N59/E59</f>
        <v>9.2391304347826081E-2</v>
      </c>
      <c r="O61" s="94"/>
      <c r="P61" s="94"/>
    </row>
    <row r="63" spans="2:19" x14ac:dyDescent="0.2">
      <c r="B63" s="1" t="s">
        <v>238</v>
      </c>
      <c r="C63" s="19"/>
      <c r="D63" s="96">
        <f t="shared" ref="D63:E63" si="40">D52+D34+D49</f>
        <v>404</v>
      </c>
      <c r="E63" s="96">
        <f t="shared" si="40"/>
        <v>184</v>
      </c>
      <c r="F63" s="96">
        <f>F52+F34+F49</f>
        <v>1</v>
      </c>
      <c r="G63" s="96">
        <f t="shared" ref="G63:O63" si="41">G52+G34+G49</f>
        <v>13</v>
      </c>
      <c r="H63" s="96">
        <f t="shared" si="41"/>
        <v>88</v>
      </c>
      <c r="I63" s="96">
        <f t="shared" si="41"/>
        <v>58</v>
      </c>
      <c r="J63" s="96">
        <f t="shared" si="41"/>
        <v>26</v>
      </c>
      <c r="K63" s="96">
        <f t="shared" si="41"/>
        <v>41</v>
      </c>
      <c r="L63" s="96">
        <f t="shared" si="41"/>
        <v>78</v>
      </c>
      <c r="M63" s="96">
        <f t="shared" si="41"/>
        <v>20</v>
      </c>
      <c r="N63" s="96">
        <f t="shared" si="41"/>
        <v>17</v>
      </c>
      <c r="O63" s="96">
        <f t="shared" si="41"/>
        <v>145</v>
      </c>
      <c r="P63" s="96">
        <f>P52+P34+P49</f>
        <v>75</v>
      </c>
    </row>
    <row r="64" spans="2:19" x14ac:dyDescent="0.2">
      <c r="B64" s="1"/>
      <c r="C64" s="19"/>
      <c r="D64" s="7">
        <f t="shared" ref="D64:E64" si="42">D55+D34+D37</f>
        <v>404</v>
      </c>
      <c r="E64" s="7">
        <f t="shared" si="42"/>
        <v>184</v>
      </c>
      <c r="F64" s="7">
        <f>F55+F34+F37</f>
        <v>1</v>
      </c>
      <c r="G64" s="7">
        <f t="shared" ref="G64:O64" si="43">G55+G34+G37</f>
        <v>13</v>
      </c>
      <c r="H64" s="7">
        <f t="shared" si="43"/>
        <v>88</v>
      </c>
      <c r="I64" s="7">
        <f t="shared" si="43"/>
        <v>58</v>
      </c>
      <c r="J64" s="7">
        <f t="shared" si="43"/>
        <v>26</v>
      </c>
      <c r="K64" s="7">
        <f t="shared" si="43"/>
        <v>41</v>
      </c>
      <c r="L64" s="7">
        <f t="shared" si="43"/>
        <v>78</v>
      </c>
      <c r="M64" s="7">
        <f t="shared" si="43"/>
        <v>20</v>
      </c>
      <c r="N64" s="7">
        <f t="shared" si="43"/>
        <v>17</v>
      </c>
      <c r="O64" s="7">
        <f t="shared" si="43"/>
        <v>145</v>
      </c>
      <c r="P64" s="7">
        <f t="shared" ref="P64" si="44">P55+P34+P37</f>
        <v>75</v>
      </c>
    </row>
    <row r="65" spans="2:16" x14ac:dyDescent="0.2">
      <c r="B65" s="1"/>
      <c r="C65" s="19"/>
      <c r="D65" s="19"/>
      <c r="G65" s="96"/>
      <c r="H65" s="96"/>
      <c r="I65" s="96"/>
      <c r="J65" s="96"/>
      <c r="K65" s="96"/>
      <c r="L65" s="96"/>
      <c r="M65" s="96"/>
      <c r="N65" s="96"/>
      <c r="O65" s="96"/>
      <c r="P65" s="96"/>
    </row>
    <row r="66" spans="2:16" x14ac:dyDescent="0.2">
      <c r="B66" s="367" t="s">
        <v>239</v>
      </c>
      <c r="C66" s="19"/>
      <c r="D66" s="367">
        <f>D59-D13</f>
        <v>0</v>
      </c>
      <c r="E66" s="367">
        <f t="shared" ref="E66:O66" si="45">E59-E13</f>
        <v>0</v>
      </c>
      <c r="F66" s="367">
        <f t="shared" si="45"/>
        <v>0</v>
      </c>
      <c r="G66" s="367">
        <f t="shared" si="45"/>
        <v>0</v>
      </c>
      <c r="H66" s="367">
        <f t="shared" si="45"/>
        <v>0</v>
      </c>
      <c r="I66" s="367">
        <f t="shared" si="45"/>
        <v>0</v>
      </c>
      <c r="J66" s="367">
        <f t="shared" si="45"/>
        <v>0</v>
      </c>
      <c r="K66" s="367">
        <f t="shared" si="45"/>
        <v>0</v>
      </c>
      <c r="L66" s="367">
        <f t="shared" si="45"/>
        <v>0</v>
      </c>
      <c r="M66" s="367">
        <f t="shared" si="45"/>
        <v>0</v>
      </c>
      <c r="N66" s="367">
        <f t="shared" si="45"/>
        <v>0</v>
      </c>
      <c r="O66" s="367">
        <f t="shared" si="45"/>
        <v>0</v>
      </c>
      <c r="P66" s="367">
        <f>P59-P13</f>
        <v>0</v>
      </c>
    </row>
    <row r="67" spans="2:16" x14ac:dyDescent="0.2">
      <c r="C67" s="19"/>
      <c r="D67" s="367"/>
      <c r="E67" s="367">
        <f t="shared" ref="E67:O67" si="46">E60-E14</f>
        <v>0</v>
      </c>
      <c r="F67" s="367">
        <f t="shared" si="46"/>
        <v>0</v>
      </c>
      <c r="G67" s="367">
        <f t="shared" si="46"/>
        <v>0</v>
      </c>
      <c r="H67" s="367">
        <f t="shared" si="46"/>
        <v>0</v>
      </c>
      <c r="I67" s="367">
        <f t="shared" si="46"/>
        <v>0</v>
      </c>
      <c r="J67" s="367">
        <f t="shared" si="46"/>
        <v>0</v>
      </c>
      <c r="K67" s="367">
        <f t="shared" si="46"/>
        <v>0</v>
      </c>
      <c r="L67" s="367">
        <f t="shared" si="46"/>
        <v>0</v>
      </c>
      <c r="M67" s="367">
        <f t="shared" si="46"/>
        <v>0</v>
      </c>
      <c r="N67" s="367">
        <f t="shared" si="46"/>
        <v>0</v>
      </c>
      <c r="O67" s="367">
        <f t="shared" si="46"/>
        <v>0</v>
      </c>
      <c r="P67" s="367">
        <f>P60-P14</f>
        <v>0</v>
      </c>
    </row>
    <row r="68" spans="2:16" x14ac:dyDescent="0.2">
      <c r="C68" s="19"/>
      <c r="D68" s="367"/>
      <c r="E68" s="367"/>
      <c r="F68" s="367">
        <f t="shared" ref="F68:N68" si="47">F61-F15</f>
        <v>0</v>
      </c>
      <c r="G68" s="367">
        <f t="shared" si="47"/>
        <v>0</v>
      </c>
      <c r="H68" s="367">
        <f t="shared" si="47"/>
        <v>0</v>
      </c>
      <c r="I68" s="367">
        <f t="shared" si="47"/>
        <v>0</v>
      </c>
      <c r="J68" s="367">
        <f t="shared" si="47"/>
        <v>0</v>
      </c>
      <c r="K68" s="367">
        <f t="shared" si="47"/>
        <v>0</v>
      </c>
      <c r="L68" s="367">
        <f t="shared" si="47"/>
        <v>0</v>
      </c>
      <c r="M68" s="367">
        <f t="shared" si="47"/>
        <v>0</v>
      </c>
      <c r="N68" s="367">
        <f t="shared" si="47"/>
        <v>0</v>
      </c>
      <c r="O68" s="367"/>
      <c r="P68" s="367"/>
    </row>
    <row r="69" spans="2:16" x14ac:dyDescent="0.2">
      <c r="C69" s="19"/>
      <c r="D69" s="367"/>
      <c r="E69" s="368"/>
      <c r="F69" s="368"/>
      <c r="G69" s="368"/>
      <c r="H69" s="368"/>
      <c r="I69" s="368"/>
      <c r="J69" s="368"/>
      <c r="K69" s="368"/>
      <c r="L69" s="368"/>
      <c r="M69" s="368"/>
      <c r="N69" s="368"/>
      <c r="O69" s="368"/>
      <c r="P69" s="368"/>
    </row>
    <row r="70" spans="2:16" x14ac:dyDescent="0.2">
      <c r="C70" s="19"/>
      <c r="D70" s="367">
        <f>D63-D59</f>
        <v>0</v>
      </c>
      <c r="E70" s="367">
        <f t="shared" ref="E70:N70" si="48">E63-E59</f>
        <v>0</v>
      </c>
      <c r="F70" s="367">
        <f t="shared" si="48"/>
        <v>0</v>
      </c>
      <c r="G70" s="367">
        <f t="shared" si="48"/>
        <v>0</v>
      </c>
      <c r="H70" s="367">
        <f t="shared" si="48"/>
        <v>0</v>
      </c>
      <c r="I70" s="367">
        <f t="shared" si="48"/>
        <v>0</v>
      </c>
      <c r="J70" s="367">
        <f t="shared" si="48"/>
        <v>0</v>
      </c>
      <c r="K70" s="367">
        <f t="shared" si="48"/>
        <v>0</v>
      </c>
      <c r="L70" s="367">
        <f t="shared" si="48"/>
        <v>0</v>
      </c>
      <c r="M70" s="367">
        <f t="shared" si="48"/>
        <v>0</v>
      </c>
      <c r="N70" s="367">
        <f t="shared" si="48"/>
        <v>0</v>
      </c>
      <c r="O70" s="367">
        <f>O63-O59</f>
        <v>0</v>
      </c>
      <c r="P70" s="367">
        <f>P63-P59</f>
        <v>0</v>
      </c>
    </row>
    <row r="71" spans="2:16" x14ac:dyDescent="0.2">
      <c r="C71" s="19"/>
      <c r="D71" s="367">
        <f>D64-D59</f>
        <v>0</v>
      </c>
      <c r="E71" s="367">
        <f t="shared" ref="E71:O71" si="49">E64-E59</f>
        <v>0</v>
      </c>
      <c r="F71" s="367">
        <f t="shared" si="49"/>
        <v>0</v>
      </c>
      <c r="G71" s="367">
        <f t="shared" si="49"/>
        <v>0</v>
      </c>
      <c r="H71" s="367">
        <f t="shared" si="49"/>
        <v>0</v>
      </c>
      <c r="I71" s="367">
        <f t="shared" si="49"/>
        <v>0</v>
      </c>
      <c r="J71" s="367">
        <f t="shared" si="49"/>
        <v>0</v>
      </c>
      <c r="K71" s="367">
        <f t="shared" si="49"/>
        <v>0</v>
      </c>
      <c r="L71" s="367">
        <f t="shared" si="49"/>
        <v>0</v>
      </c>
      <c r="M71" s="367">
        <f t="shared" si="49"/>
        <v>0</v>
      </c>
      <c r="N71" s="367">
        <f t="shared" si="49"/>
        <v>0</v>
      </c>
      <c r="O71" s="367">
        <f t="shared" si="49"/>
        <v>0</v>
      </c>
      <c r="P71" s="367">
        <f>P64-P59</f>
        <v>0</v>
      </c>
    </row>
    <row r="72" spans="2:16" x14ac:dyDescent="0.2">
      <c r="C72" s="19"/>
      <c r="D72" s="19"/>
    </row>
    <row r="73" spans="2:16" x14ac:dyDescent="0.2">
      <c r="C73" s="19"/>
      <c r="D73" s="19"/>
    </row>
    <row r="74" spans="2:16" x14ac:dyDescent="0.2">
      <c r="C74" s="19"/>
      <c r="D74" s="19"/>
    </row>
    <row r="75" spans="2:16" x14ac:dyDescent="0.2">
      <c r="C75" s="19"/>
      <c r="D75" s="19"/>
    </row>
    <row r="76" spans="2:16" x14ac:dyDescent="0.2">
      <c r="C76" s="19"/>
      <c r="D76" s="19"/>
    </row>
    <row r="77" spans="2:16" x14ac:dyDescent="0.2">
      <c r="C77" s="19"/>
      <c r="D77" s="19"/>
    </row>
    <row r="78" spans="2:16" x14ac:dyDescent="0.2">
      <c r="C78" s="19"/>
      <c r="D78" s="19"/>
    </row>
    <row r="79" spans="2:16" x14ac:dyDescent="0.2">
      <c r="C79" s="19"/>
      <c r="D79" s="19"/>
    </row>
    <row r="80" spans="2:16" x14ac:dyDescent="0.2">
      <c r="C80" s="19"/>
      <c r="D80" s="19"/>
    </row>
    <row r="81" spans="2:4" x14ac:dyDescent="0.2">
      <c r="C81" s="19"/>
      <c r="D81" s="19"/>
    </row>
    <row r="82" spans="2:4" x14ac:dyDescent="0.2">
      <c r="C82" s="19"/>
      <c r="D82" s="19"/>
    </row>
    <row r="83" spans="2:4" x14ac:dyDescent="0.2">
      <c r="C83" s="19"/>
      <c r="D83" s="19"/>
    </row>
    <row r="84" spans="2:4" x14ac:dyDescent="0.2">
      <c r="C84" s="19"/>
      <c r="D84" s="19"/>
    </row>
    <row r="85" spans="2:4" x14ac:dyDescent="0.2">
      <c r="C85" s="19"/>
      <c r="D85" s="19"/>
    </row>
    <row r="86" spans="2:4" x14ac:dyDescent="0.2">
      <c r="C86" s="19"/>
      <c r="D86" s="19"/>
    </row>
    <row r="87" spans="2:4" x14ac:dyDescent="0.2">
      <c r="C87" s="19"/>
      <c r="D87" s="19"/>
    </row>
    <row r="88" spans="2:4" x14ac:dyDescent="0.2">
      <c r="C88" s="19"/>
      <c r="D88" s="19"/>
    </row>
    <row r="89" spans="2:4" x14ac:dyDescent="0.2">
      <c r="C89" s="19"/>
      <c r="D89" s="19"/>
    </row>
    <row r="90" spans="2:4" x14ac:dyDescent="0.2">
      <c r="C90" s="19"/>
      <c r="D90" s="19"/>
    </row>
    <row r="91" spans="2:4" x14ac:dyDescent="0.2">
      <c r="C91" s="19"/>
      <c r="D91" s="19"/>
    </row>
    <row r="92" spans="2:4" x14ac:dyDescent="0.2">
      <c r="C92" s="19"/>
      <c r="D92" s="19"/>
    </row>
    <row r="93" spans="2:4" x14ac:dyDescent="0.2">
      <c r="B93" s="1"/>
      <c r="C93" s="19"/>
      <c r="D93" s="19"/>
    </row>
    <row r="94" spans="2:4" x14ac:dyDescent="0.2">
      <c r="B94" s="1" t="e">
        <f>SUM(#REF!)</f>
        <v>#REF!</v>
      </c>
      <c r="C94" s="19"/>
      <c r="D94" s="19"/>
    </row>
  </sheetData>
  <mergeCells count="30">
    <mergeCell ref="B58:O58"/>
    <mergeCell ref="C28:C30"/>
    <mergeCell ref="C31:C33"/>
    <mergeCell ref="B34:B57"/>
    <mergeCell ref="C34:C36"/>
    <mergeCell ref="C37:C39"/>
    <mergeCell ref="C40:C42"/>
    <mergeCell ref="C43:C45"/>
    <mergeCell ref="C46:C48"/>
    <mergeCell ref="C49:C51"/>
    <mergeCell ref="C22:C24"/>
    <mergeCell ref="C25:C27"/>
    <mergeCell ref="B13:C15"/>
    <mergeCell ref="B16:B33"/>
    <mergeCell ref="C16:C18"/>
    <mergeCell ref="C19:C21"/>
    <mergeCell ref="P9:P12"/>
    <mergeCell ref="B9:C12"/>
    <mergeCell ref="D9:D12"/>
    <mergeCell ref="E9:E12"/>
    <mergeCell ref="H10:H12"/>
    <mergeCell ref="I10:I12"/>
    <mergeCell ref="O9:O12"/>
    <mergeCell ref="F10:F12"/>
    <mergeCell ref="G10:G12"/>
    <mergeCell ref="K10:K12"/>
    <mergeCell ref="L10:L12"/>
    <mergeCell ref="M10:M12"/>
    <mergeCell ref="N10:N12"/>
    <mergeCell ref="J10:J12"/>
  </mergeCells>
  <phoneticPr fontId="2"/>
  <pageMargins left="0.76" right="0.32" top="0.62992125984251968" bottom="0.59055118110236227" header="0.35433070866141736" footer="0.43307086614173229"/>
  <pageSetup paperSize="9" scale="65" firstPageNumber="33"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tabColor rgb="FF00B0F0"/>
  </sheetPr>
  <dimension ref="B2:S94"/>
  <sheetViews>
    <sheetView view="pageBreakPreview" zoomScaleNormal="100" zoomScaleSheetLayoutView="100" workbookViewId="0">
      <selection activeCell="B2" sqref="B2"/>
    </sheetView>
  </sheetViews>
  <sheetFormatPr defaultColWidth="9" defaultRowHeight="13.2" x14ac:dyDescent="0.2"/>
  <cols>
    <col min="1" max="1" width="4.6640625" style="1" customWidth="1"/>
    <col min="2" max="2" width="4.6640625" style="19" customWidth="1"/>
    <col min="3" max="3" width="18.109375" style="1" customWidth="1"/>
    <col min="4" max="4" width="9.33203125" style="1" customWidth="1"/>
    <col min="5" max="11" width="9" style="1"/>
    <col min="12" max="12" width="8.88671875" style="1" customWidth="1"/>
    <col min="13" max="14" width="9" style="1"/>
    <col min="15" max="16" width="9.6640625" style="1" customWidth="1"/>
    <col min="17" max="17" width="8.6640625" style="1" customWidth="1"/>
    <col min="18" max="16384" width="9" style="1"/>
  </cols>
  <sheetData>
    <row r="2" spans="2:19" x14ac:dyDescent="0.2">
      <c r="B2" s="1" t="s">
        <v>501</v>
      </c>
    </row>
    <row r="3" spans="2:19" x14ac:dyDescent="0.2">
      <c r="B3" s="1"/>
    </row>
    <row r="4" spans="2:19" x14ac:dyDescent="0.2">
      <c r="B4" s="1"/>
      <c r="K4" s="78" t="s">
        <v>502</v>
      </c>
    </row>
    <row r="5" spans="2:19" ht="13.5" customHeight="1" x14ac:dyDescent="0.2">
      <c r="B5" s="1"/>
      <c r="K5" s="78" t="s">
        <v>503</v>
      </c>
    </row>
    <row r="6" spans="2:19" ht="15.75" customHeight="1" x14ac:dyDescent="0.2">
      <c r="B6" s="1"/>
      <c r="K6" s="78" t="s">
        <v>504</v>
      </c>
    </row>
    <row r="7" spans="2:19" ht="15.75" customHeight="1" x14ac:dyDescent="0.2">
      <c r="B7" s="1"/>
      <c r="K7" s="78"/>
    </row>
    <row r="8" spans="2:19" ht="21.75" customHeight="1" thickBot="1" x14ac:dyDescent="0.25">
      <c r="B8" s="1" t="s">
        <v>505</v>
      </c>
      <c r="O8" s="2"/>
      <c r="P8" s="2" t="s">
        <v>506</v>
      </c>
    </row>
    <row r="9" spans="2:19" ht="15.75" customHeight="1" x14ac:dyDescent="0.2">
      <c r="B9" s="1619"/>
      <c r="C9" s="1619"/>
      <c r="D9" s="1507" t="s">
        <v>507</v>
      </c>
      <c r="E9" s="1676" t="s">
        <v>508</v>
      </c>
      <c r="F9" s="237"/>
      <c r="G9" s="237"/>
      <c r="H9" s="237"/>
      <c r="I9" s="237"/>
      <c r="J9" s="237"/>
      <c r="K9" s="237"/>
      <c r="L9" s="238"/>
      <c r="M9" s="238"/>
      <c r="N9" s="238"/>
      <c r="O9" s="1686" t="s">
        <v>509</v>
      </c>
      <c r="P9" s="1686" t="s">
        <v>510</v>
      </c>
    </row>
    <row r="10" spans="2:19" ht="15.75" customHeight="1" x14ac:dyDescent="0.2">
      <c r="B10" s="1619"/>
      <c r="C10" s="1619"/>
      <c r="D10" s="1508"/>
      <c r="E10" s="1677"/>
      <c r="F10" s="1680" t="s">
        <v>511</v>
      </c>
      <c r="G10" s="1680" t="s">
        <v>512</v>
      </c>
      <c r="H10" s="1680" t="s">
        <v>513</v>
      </c>
      <c r="I10" s="1680" t="s">
        <v>514</v>
      </c>
      <c r="J10" s="1680" t="s">
        <v>515</v>
      </c>
      <c r="K10" s="1680" t="s">
        <v>516</v>
      </c>
      <c r="L10" s="1680" t="s">
        <v>517</v>
      </c>
      <c r="M10" s="1683" t="s">
        <v>518</v>
      </c>
      <c r="N10" s="1683" t="s">
        <v>272</v>
      </c>
      <c r="O10" s="1687"/>
      <c r="P10" s="1687"/>
    </row>
    <row r="11" spans="2:19" ht="15.75" customHeight="1" x14ac:dyDescent="0.2">
      <c r="B11" s="1619"/>
      <c r="C11" s="1619"/>
      <c r="D11" s="1508"/>
      <c r="E11" s="1677"/>
      <c r="F11" s="1681"/>
      <c r="G11" s="1681"/>
      <c r="H11" s="1681"/>
      <c r="I11" s="1681"/>
      <c r="J11" s="1681"/>
      <c r="K11" s="1681"/>
      <c r="L11" s="1681"/>
      <c r="M11" s="1684"/>
      <c r="N11" s="1684"/>
      <c r="O11" s="1687"/>
      <c r="P11" s="1687"/>
    </row>
    <row r="12" spans="2:19" ht="48" customHeight="1" x14ac:dyDescent="0.2">
      <c r="B12" s="1619"/>
      <c r="C12" s="1619"/>
      <c r="D12" s="1610"/>
      <c r="E12" s="1678"/>
      <c r="F12" s="1682"/>
      <c r="G12" s="1682"/>
      <c r="H12" s="1682"/>
      <c r="I12" s="1682"/>
      <c r="J12" s="1682"/>
      <c r="K12" s="1682"/>
      <c r="L12" s="1682"/>
      <c r="M12" s="1685"/>
      <c r="N12" s="1685"/>
      <c r="O12" s="1688"/>
      <c r="P12" s="1688"/>
      <c r="R12" s="1" t="s">
        <v>519</v>
      </c>
      <c r="S12" s="360" t="s">
        <v>520</v>
      </c>
    </row>
    <row r="13" spans="2:19" s="337" customFormat="1" ht="15.75" customHeight="1" x14ac:dyDescent="0.2">
      <c r="B13" s="1603" t="s">
        <v>455</v>
      </c>
      <c r="C13" s="1628"/>
      <c r="D13" s="1149">
        <f>SUM(D16:D33)</f>
        <v>404</v>
      </c>
      <c r="E13" s="63">
        <f>E16+E19+E22+E25+E28+E31</f>
        <v>157</v>
      </c>
      <c r="F13" s="9">
        <f t="shared" ref="F13:N13" si="0">F16+F19+F22+F25+F28+F31</f>
        <v>15</v>
      </c>
      <c r="G13" s="9">
        <f t="shared" si="0"/>
        <v>28</v>
      </c>
      <c r="H13" s="9">
        <f>H16+H19+H22+H25+H28+H31</f>
        <v>90</v>
      </c>
      <c r="I13" s="9">
        <f>I16+I19+I22+I25+I28+I31</f>
        <v>49</v>
      </c>
      <c r="J13" s="9">
        <f>J16+J19+J22+J25+J28+J31</f>
        <v>12</v>
      </c>
      <c r="K13" s="9">
        <f t="shared" si="0"/>
        <v>13</v>
      </c>
      <c r="L13" s="9">
        <f t="shared" si="0"/>
        <v>13</v>
      </c>
      <c r="M13" s="9">
        <f t="shared" si="0"/>
        <v>4</v>
      </c>
      <c r="N13" s="8">
        <f t="shared" si="0"/>
        <v>15</v>
      </c>
      <c r="O13" s="245">
        <f>O16+O19+O22+O25+O28+O31</f>
        <v>186</v>
      </c>
      <c r="P13" s="245">
        <f>P16+P19+P22+P25+P28+P31</f>
        <v>61</v>
      </c>
      <c r="Q13" s="1"/>
      <c r="R13" s="1">
        <f>E13+O13+P13</f>
        <v>404</v>
      </c>
      <c r="S13" s="371">
        <f>R13-D13</f>
        <v>0</v>
      </c>
    </row>
    <row r="14" spans="2:19" s="337" customFormat="1" ht="15.75" customHeight="1" x14ac:dyDescent="0.2">
      <c r="B14" s="1605"/>
      <c r="C14" s="1629"/>
      <c r="D14" s="1086"/>
      <c r="E14" s="101">
        <f>E13/D13</f>
        <v>0.38861386138613863</v>
      </c>
      <c r="F14" s="75">
        <f>F13/D13</f>
        <v>3.7128712871287127E-2</v>
      </c>
      <c r="G14" s="75">
        <f>G13/D13</f>
        <v>6.9306930693069313E-2</v>
      </c>
      <c r="H14" s="75">
        <f>H13/D13</f>
        <v>0.22277227722772278</v>
      </c>
      <c r="I14" s="75">
        <f>I13/D13</f>
        <v>0.12128712871287128</v>
      </c>
      <c r="J14" s="75">
        <f>J13/D13</f>
        <v>2.9702970297029702E-2</v>
      </c>
      <c r="K14" s="75">
        <f>K13/D13</f>
        <v>3.2178217821782179E-2</v>
      </c>
      <c r="L14" s="75">
        <f>L13/D13</f>
        <v>3.2178217821782179E-2</v>
      </c>
      <c r="M14" s="75">
        <f>M13/D13</f>
        <v>9.9009900990099011E-3</v>
      </c>
      <c r="N14" s="232">
        <f>N13/D13</f>
        <v>3.7128712871287127E-2</v>
      </c>
      <c r="O14" s="246">
        <f>O13/D13</f>
        <v>0.46039603960396042</v>
      </c>
      <c r="P14" s="246">
        <f>P13/D13</f>
        <v>0.15099009900990099</v>
      </c>
      <c r="Q14" s="1"/>
      <c r="R14" s="45">
        <f t="shared" ref="R14:R17" si="1">E14+O14+P14</f>
        <v>1</v>
      </c>
      <c r="S14" s="371">
        <f>1-R14</f>
        <v>0</v>
      </c>
    </row>
    <row r="15" spans="2:19" s="337" customFormat="1" ht="15.75" customHeight="1" thickBot="1" x14ac:dyDescent="0.25">
      <c r="B15" s="1607"/>
      <c r="C15" s="1669"/>
      <c r="D15" s="1087"/>
      <c r="E15" s="67"/>
      <c r="F15" s="52">
        <f>F13/E13</f>
        <v>9.5541401273885357E-2</v>
      </c>
      <c r="G15" s="52">
        <f>G13/E13</f>
        <v>0.17834394904458598</v>
      </c>
      <c r="H15" s="52">
        <f>H13/E13</f>
        <v>0.57324840764331209</v>
      </c>
      <c r="I15" s="52">
        <f>I13/E13</f>
        <v>0.31210191082802546</v>
      </c>
      <c r="J15" s="52">
        <f>J13/E13</f>
        <v>7.6433121019108277E-2</v>
      </c>
      <c r="K15" s="52">
        <f>K13/E13</f>
        <v>8.2802547770700632E-2</v>
      </c>
      <c r="L15" s="52">
        <f>L13/E13</f>
        <v>8.2802547770700632E-2</v>
      </c>
      <c r="M15" s="52">
        <f>M13/E13</f>
        <v>2.5477707006369428E-2</v>
      </c>
      <c r="N15" s="233">
        <f>N13/E13</f>
        <v>9.5541401273885357E-2</v>
      </c>
      <c r="O15" s="247"/>
      <c r="P15" s="247"/>
      <c r="Q15" s="1"/>
      <c r="R15" s="382"/>
    </row>
    <row r="16" spans="2:19" s="337" customFormat="1" ht="15.75" customHeight="1" thickTop="1" x14ac:dyDescent="0.2">
      <c r="B16" s="1503" t="s">
        <v>462</v>
      </c>
      <c r="C16" s="1649" t="s">
        <v>184</v>
      </c>
      <c r="D16" s="1146">
        <f>表1!E14</f>
        <v>49</v>
      </c>
      <c r="E16" s="1151">
        <f>D16-O16-P16</f>
        <v>14</v>
      </c>
      <c r="F16" s="74">
        <v>0</v>
      </c>
      <c r="G16" s="74">
        <v>3</v>
      </c>
      <c r="H16" s="74">
        <v>7</v>
      </c>
      <c r="I16" s="74">
        <v>3</v>
      </c>
      <c r="J16" s="74">
        <v>0</v>
      </c>
      <c r="K16" s="74">
        <v>0</v>
      </c>
      <c r="L16" s="74">
        <v>1</v>
      </c>
      <c r="M16" s="74">
        <v>0</v>
      </c>
      <c r="N16" s="76">
        <v>3</v>
      </c>
      <c r="O16" s="248">
        <v>19</v>
      </c>
      <c r="P16" s="248">
        <v>16</v>
      </c>
      <c r="Q16" s="1"/>
      <c r="R16" s="1">
        <f>E16+O16+P16</f>
        <v>49</v>
      </c>
      <c r="S16" s="371">
        <f>R16-D16</f>
        <v>0</v>
      </c>
    </row>
    <row r="17" spans="2:19" s="337" customFormat="1" ht="15.75" customHeight="1" x14ac:dyDescent="0.2">
      <c r="B17" s="1504"/>
      <c r="C17" s="1551"/>
      <c r="D17" s="499"/>
      <c r="E17" s="601">
        <f>E16/D16</f>
        <v>0.2857142857142857</v>
      </c>
      <c r="F17" s="483">
        <f>F16/D16</f>
        <v>0</v>
      </c>
      <c r="G17" s="483">
        <f>G16/D16</f>
        <v>6.1224489795918366E-2</v>
      </c>
      <c r="H17" s="483">
        <f>H16/D16</f>
        <v>0.14285714285714285</v>
      </c>
      <c r="I17" s="483">
        <f>I16/D16</f>
        <v>6.1224489795918366E-2</v>
      </c>
      <c r="J17" s="483">
        <f>J16/D16</f>
        <v>0</v>
      </c>
      <c r="K17" s="483">
        <f>K16/D16</f>
        <v>0</v>
      </c>
      <c r="L17" s="483">
        <f>L16/D16</f>
        <v>2.0408163265306121E-2</v>
      </c>
      <c r="M17" s="483">
        <f>M16/D16</f>
        <v>0</v>
      </c>
      <c r="N17" s="602">
        <f>N16/D16</f>
        <v>6.1224489795918366E-2</v>
      </c>
      <c r="O17" s="603">
        <f>O16/D16</f>
        <v>0.38775510204081631</v>
      </c>
      <c r="P17" s="603">
        <f>P16/D16</f>
        <v>0.32653061224489793</v>
      </c>
      <c r="Q17" s="1"/>
      <c r="R17" s="45">
        <f t="shared" si="1"/>
        <v>1</v>
      </c>
      <c r="S17" s="371">
        <f t="shared" ref="S17" si="2">1-R17</f>
        <v>0</v>
      </c>
    </row>
    <row r="18" spans="2:19" s="337" customFormat="1" ht="15.75" customHeight="1" x14ac:dyDescent="0.2">
      <c r="B18" s="1504"/>
      <c r="C18" s="1552"/>
      <c r="D18" s="307"/>
      <c r="E18" s="608"/>
      <c r="F18" s="489">
        <f>F16/E16</f>
        <v>0</v>
      </c>
      <c r="G18" s="489">
        <f>G16/E16</f>
        <v>0.21428571428571427</v>
      </c>
      <c r="H18" s="489">
        <f>H16/E16</f>
        <v>0.5</v>
      </c>
      <c r="I18" s="489">
        <f>I16/E16</f>
        <v>0.21428571428571427</v>
      </c>
      <c r="J18" s="489">
        <f>J16/E16</f>
        <v>0</v>
      </c>
      <c r="K18" s="489">
        <f>K16/E16</f>
        <v>0</v>
      </c>
      <c r="L18" s="489">
        <f>L16/E16</f>
        <v>7.1428571428571425E-2</v>
      </c>
      <c r="M18" s="489">
        <f>M16/E16</f>
        <v>0</v>
      </c>
      <c r="N18" s="636">
        <f>N16/E16</f>
        <v>0.21428571428571427</v>
      </c>
      <c r="O18" s="609"/>
      <c r="P18" s="609"/>
      <c r="Q18" s="1"/>
      <c r="R18" s="382"/>
    </row>
    <row r="19" spans="2:19" s="337" customFormat="1" ht="15.75" customHeight="1" x14ac:dyDescent="0.2">
      <c r="B19" s="1504"/>
      <c r="C19" s="1591" t="s">
        <v>185</v>
      </c>
      <c r="D19" s="1147">
        <f>表1!E17</f>
        <v>85</v>
      </c>
      <c r="E19" s="64">
        <f t="shared" ref="E19" si="3">D19-O19-P19</f>
        <v>28</v>
      </c>
      <c r="F19" s="35">
        <v>4</v>
      </c>
      <c r="G19" s="35">
        <v>3</v>
      </c>
      <c r="H19" s="35">
        <v>17</v>
      </c>
      <c r="I19" s="35">
        <v>12</v>
      </c>
      <c r="J19" s="35">
        <v>2</v>
      </c>
      <c r="K19" s="35">
        <v>2</v>
      </c>
      <c r="L19" s="35">
        <v>4</v>
      </c>
      <c r="M19" s="35">
        <v>2</v>
      </c>
      <c r="N19" s="18">
        <v>0</v>
      </c>
      <c r="O19" s="249">
        <v>45</v>
      </c>
      <c r="P19" s="249">
        <v>12</v>
      </c>
      <c r="Q19" s="1"/>
      <c r="R19" s="1">
        <f t="shared" ref="R19:R20" si="4">E19+O19+P19</f>
        <v>85</v>
      </c>
      <c r="S19" s="371">
        <f>R19-D19</f>
        <v>0</v>
      </c>
    </row>
    <row r="20" spans="2:19" s="337" customFormat="1" ht="15.75" customHeight="1" x14ac:dyDescent="0.2">
      <c r="B20" s="1504"/>
      <c r="C20" s="1551"/>
      <c r="D20" s="499"/>
      <c r="E20" s="601">
        <f>E19/D19</f>
        <v>0.32941176470588235</v>
      </c>
      <c r="F20" s="483">
        <f>F19/D19</f>
        <v>4.7058823529411764E-2</v>
      </c>
      <c r="G20" s="483">
        <f>G19/D19</f>
        <v>3.5294117647058823E-2</v>
      </c>
      <c r="H20" s="483">
        <f>H19/D19</f>
        <v>0.2</v>
      </c>
      <c r="I20" s="483">
        <f>I19/D19</f>
        <v>0.14117647058823529</v>
      </c>
      <c r="J20" s="483">
        <f>J19/D19</f>
        <v>2.3529411764705882E-2</v>
      </c>
      <c r="K20" s="483">
        <f>K19/D19</f>
        <v>2.3529411764705882E-2</v>
      </c>
      <c r="L20" s="483">
        <f>L19/D19</f>
        <v>4.7058823529411764E-2</v>
      </c>
      <c r="M20" s="483">
        <f>M19/D19</f>
        <v>2.3529411764705882E-2</v>
      </c>
      <c r="N20" s="602">
        <f>N19/D19</f>
        <v>0</v>
      </c>
      <c r="O20" s="603">
        <f>O19/D19</f>
        <v>0.52941176470588236</v>
      </c>
      <c r="P20" s="603">
        <f>P19/D19</f>
        <v>0.14117647058823529</v>
      </c>
      <c r="Q20" s="1"/>
      <c r="R20" s="45">
        <f t="shared" si="4"/>
        <v>1</v>
      </c>
      <c r="S20" s="371">
        <f t="shared" ref="S20" si="5">1-R20</f>
        <v>0</v>
      </c>
    </row>
    <row r="21" spans="2:19" s="337" customFormat="1" ht="15.75" customHeight="1" x14ac:dyDescent="0.2">
      <c r="B21" s="1504"/>
      <c r="C21" s="1552"/>
      <c r="D21" s="1123"/>
      <c r="E21" s="608"/>
      <c r="F21" s="489">
        <f>F19/E19</f>
        <v>0.14285714285714285</v>
      </c>
      <c r="G21" s="489">
        <f>G19/E19</f>
        <v>0.10714285714285714</v>
      </c>
      <c r="H21" s="489">
        <f>H19/E19</f>
        <v>0.6071428571428571</v>
      </c>
      <c r="I21" s="489">
        <f>I19/E19</f>
        <v>0.42857142857142855</v>
      </c>
      <c r="J21" s="489">
        <f>J19/E19</f>
        <v>7.1428571428571425E-2</v>
      </c>
      <c r="K21" s="489">
        <f>K19/E19</f>
        <v>7.1428571428571425E-2</v>
      </c>
      <c r="L21" s="489">
        <f>L19/E19</f>
        <v>0.14285714285714285</v>
      </c>
      <c r="M21" s="489">
        <f>M19/E19</f>
        <v>7.1428571428571425E-2</v>
      </c>
      <c r="N21" s="636">
        <f>N19/E19</f>
        <v>0</v>
      </c>
      <c r="O21" s="609"/>
      <c r="P21" s="609"/>
      <c r="Q21" s="1"/>
      <c r="R21" s="382"/>
    </row>
    <row r="22" spans="2:19" s="337" customFormat="1" ht="15.75" customHeight="1" x14ac:dyDescent="0.2">
      <c r="B22" s="1504"/>
      <c r="C22" s="1591" t="s">
        <v>463</v>
      </c>
      <c r="D22" s="1148">
        <f>表1!E20</f>
        <v>25</v>
      </c>
      <c r="E22" s="64">
        <f t="shared" ref="E22" si="6">D22-O22-P22</f>
        <v>9</v>
      </c>
      <c r="F22" s="35">
        <v>1</v>
      </c>
      <c r="G22" s="35">
        <v>3</v>
      </c>
      <c r="H22" s="35">
        <v>4</v>
      </c>
      <c r="I22" s="35">
        <v>3</v>
      </c>
      <c r="J22" s="35">
        <v>2</v>
      </c>
      <c r="K22" s="35">
        <v>2</v>
      </c>
      <c r="L22" s="35">
        <v>2</v>
      </c>
      <c r="M22" s="35">
        <v>1</v>
      </c>
      <c r="N22" s="18">
        <v>1</v>
      </c>
      <c r="O22" s="249">
        <v>10</v>
      </c>
      <c r="P22" s="249">
        <v>6</v>
      </c>
      <c r="Q22" s="1"/>
      <c r="R22" s="1">
        <f t="shared" ref="R22:R23" si="7">E22+O22+P22</f>
        <v>25</v>
      </c>
      <c r="S22" s="371">
        <f>R22-D22</f>
        <v>0</v>
      </c>
    </row>
    <row r="23" spans="2:19" s="337" customFormat="1" ht="15.75" customHeight="1" x14ac:dyDescent="0.2">
      <c r="B23" s="1504"/>
      <c r="C23" s="1551"/>
      <c r="D23" s="499"/>
      <c r="E23" s="601">
        <f>E22/D22</f>
        <v>0.36</v>
      </c>
      <c r="F23" s="483">
        <f>F22/D22</f>
        <v>0.04</v>
      </c>
      <c r="G23" s="483">
        <f>G22/D22</f>
        <v>0.12</v>
      </c>
      <c r="H23" s="483">
        <f>H22/D22</f>
        <v>0.16</v>
      </c>
      <c r="I23" s="483">
        <f>I22/D22</f>
        <v>0.12</v>
      </c>
      <c r="J23" s="483">
        <f>J22/D22</f>
        <v>0.08</v>
      </c>
      <c r="K23" s="483">
        <f>K22/D22</f>
        <v>0.08</v>
      </c>
      <c r="L23" s="483">
        <f>L22/D22</f>
        <v>0.08</v>
      </c>
      <c r="M23" s="483">
        <f>M22/D22</f>
        <v>0.04</v>
      </c>
      <c r="N23" s="602">
        <f>N22/D22</f>
        <v>0.04</v>
      </c>
      <c r="O23" s="603">
        <f>O22/D22</f>
        <v>0.4</v>
      </c>
      <c r="P23" s="603">
        <f>P22/D22</f>
        <v>0.24</v>
      </c>
      <c r="Q23" s="1"/>
      <c r="R23" s="45">
        <f t="shared" si="7"/>
        <v>1</v>
      </c>
      <c r="S23" s="371">
        <f t="shared" ref="S23" si="8">1-R23</f>
        <v>0</v>
      </c>
    </row>
    <row r="24" spans="2:19" s="337" customFormat="1" ht="15.75" customHeight="1" x14ac:dyDescent="0.2">
      <c r="B24" s="1504"/>
      <c r="C24" s="1552"/>
      <c r="D24" s="1123"/>
      <c r="E24" s="608"/>
      <c r="F24" s="489">
        <f>F22/E22</f>
        <v>0.1111111111111111</v>
      </c>
      <c r="G24" s="489">
        <f>G22/E22</f>
        <v>0.33333333333333331</v>
      </c>
      <c r="H24" s="489">
        <f>H22/E22</f>
        <v>0.44444444444444442</v>
      </c>
      <c r="I24" s="489">
        <f>I22/E22</f>
        <v>0.33333333333333331</v>
      </c>
      <c r="J24" s="489">
        <f>J22/E22</f>
        <v>0.22222222222222221</v>
      </c>
      <c r="K24" s="489">
        <f>K22/E22</f>
        <v>0.22222222222222221</v>
      </c>
      <c r="L24" s="489">
        <f>L22/E22</f>
        <v>0.22222222222222221</v>
      </c>
      <c r="M24" s="489">
        <f>M22/E22</f>
        <v>0.1111111111111111</v>
      </c>
      <c r="N24" s="636">
        <f>N22/E22</f>
        <v>0.1111111111111111</v>
      </c>
      <c r="O24" s="609"/>
      <c r="P24" s="609"/>
      <c r="Q24" s="1"/>
      <c r="R24" s="382"/>
    </row>
    <row r="25" spans="2:19" s="337" customFormat="1" ht="15.75" customHeight="1" x14ac:dyDescent="0.2">
      <c r="B25" s="1504"/>
      <c r="C25" s="1591" t="s">
        <v>521</v>
      </c>
      <c r="D25" s="1148">
        <f>表1!E23</f>
        <v>75</v>
      </c>
      <c r="E25" s="64">
        <f t="shared" ref="E25" si="9">D25-O25-P25</f>
        <v>37</v>
      </c>
      <c r="F25" s="35">
        <v>3</v>
      </c>
      <c r="G25" s="35">
        <v>2</v>
      </c>
      <c r="H25" s="35">
        <v>22</v>
      </c>
      <c r="I25" s="35">
        <v>7</v>
      </c>
      <c r="J25" s="35">
        <v>5</v>
      </c>
      <c r="K25" s="35">
        <v>2</v>
      </c>
      <c r="L25" s="35">
        <v>3</v>
      </c>
      <c r="M25" s="35">
        <v>1</v>
      </c>
      <c r="N25" s="18">
        <v>2</v>
      </c>
      <c r="O25" s="249">
        <v>28</v>
      </c>
      <c r="P25" s="249">
        <v>10</v>
      </c>
      <c r="Q25" s="1"/>
      <c r="R25" s="1">
        <f t="shared" ref="R25:R26" si="10">E25+O25+P25</f>
        <v>75</v>
      </c>
      <c r="S25" s="371">
        <f>R25-D25</f>
        <v>0</v>
      </c>
    </row>
    <row r="26" spans="2:19" s="337" customFormat="1" ht="15.75" customHeight="1" x14ac:dyDescent="0.2">
      <c r="B26" s="1504"/>
      <c r="C26" s="1551"/>
      <c r="D26" s="499"/>
      <c r="E26" s="601">
        <f>E25/D25</f>
        <v>0.49333333333333335</v>
      </c>
      <c r="F26" s="483">
        <f>F25/D25</f>
        <v>0.04</v>
      </c>
      <c r="G26" s="483">
        <f>G25/D25</f>
        <v>2.6666666666666668E-2</v>
      </c>
      <c r="H26" s="483">
        <f>H25/D25</f>
        <v>0.29333333333333333</v>
      </c>
      <c r="I26" s="483">
        <f>I25/D25</f>
        <v>9.3333333333333338E-2</v>
      </c>
      <c r="J26" s="483">
        <f>J25/D25</f>
        <v>6.6666666666666666E-2</v>
      </c>
      <c r="K26" s="483">
        <f>K25/D25</f>
        <v>2.6666666666666668E-2</v>
      </c>
      <c r="L26" s="483">
        <f>L25/D25</f>
        <v>0.04</v>
      </c>
      <c r="M26" s="483">
        <f>M25/D25</f>
        <v>1.3333333333333334E-2</v>
      </c>
      <c r="N26" s="602">
        <f>N25/D25</f>
        <v>2.6666666666666668E-2</v>
      </c>
      <c r="O26" s="603">
        <f>O25/D25</f>
        <v>0.37333333333333335</v>
      </c>
      <c r="P26" s="603">
        <f>P25/D25</f>
        <v>0.13333333333333333</v>
      </c>
      <c r="Q26" s="1"/>
      <c r="R26" s="45">
        <f t="shared" si="10"/>
        <v>1</v>
      </c>
      <c r="S26" s="371">
        <f t="shared" ref="S26" si="11">1-R26</f>
        <v>0</v>
      </c>
    </row>
    <row r="27" spans="2:19" s="337" customFormat="1" ht="15.75" customHeight="1" x14ac:dyDescent="0.2">
      <c r="B27" s="1504"/>
      <c r="C27" s="1552"/>
      <c r="D27" s="1123"/>
      <c r="E27" s="608"/>
      <c r="F27" s="489">
        <f>F25/E25</f>
        <v>8.1081081081081086E-2</v>
      </c>
      <c r="G27" s="489">
        <f>G25/E25</f>
        <v>5.4054054054054057E-2</v>
      </c>
      <c r="H27" s="489">
        <f>H25/E25</f>
        <v>0.59459459459459463</v>
      </c>
      <c r="I27" s="489">
        <f>I25/E25</f>
        <v>0.1891891891891892</v>
      </c>
      <c r="J27" s="489">
        <f>J25/E25</f>
        <v>0.13513513513513514</v>
      </c>
      <c r="K27" s="489">
        <f>K25/E25</f>
        <v>5.4054054054054057E-2</v>
      </c>
      <c r="L27" s="489">
        <f>L25/E25</f>
        <v>8.1081081081081086E-2</v>
      </c>
      <c r="M27" s="489">
        <f>M25/E25</f>
        <v>2.7027027027027029E-2</v>
      </c>
      <c r="N27" s="636">
        <f>N25/E25</f>
        <v>5.4054054054054057E-2</v>
      </c>
      <c r="O27" s="609"/>
      <c r="P27" s="609"/>
      <c r="Q27" s="1"/>
      <c r="R27" s="382"/>
    </row>
    <row r="28" spans="2:19" s="337" customFormat="1" ht="15.75" customHeight="1" x14ac:dyDescent="0.2">
      <c r="B28" s="1504"/>
      <c r="C28" s="1591" t="s">
        <v>522</v>
      </c>
      <c r="D28" s="1148">
        <f>表1!E26</f>
        <v>8</v>
      </c>
      <c r="E28" s="63">
        <f t="shared" ref="E28" si="12">D28-O28-P28</f>
        <v>1</v>
      </c>
      <c r="F28" s="35">
        <v>0</v>
      </c>
      <c r="G28" s="35">
        <v>1</v>
      </c>
      <c r="H28" s="35">
        <v>1</v>
      </c>
      <c r="I28" s="35">
        <v>0</v>
      </c>
      <c r="J28" s="35">
        <v>0</v>
      </c>
      <c r="K28" s="35">
        <v>0</v>
      </c>
      <c r="L28" s="35">
        <v>0</v>
      </c>
      <c r="M28" s="35">
        <v>0</v>
      </c>
      <c r="N28" s="18">
        <v>0</v>
      </c>
      <c r="O28" s="249">
        <v>7</v>
      </c>
      <c r="P28" s="249">
        <v>0</v>
      </c>
      <c r="Q28" s="1"/>
      <c r="R28" s="1">
        <f t="shared" ref="R28:R29" si="13">E28+O28+P28</f>
        <v>8</v>
      </c>
      <c r="S28" s="371">
        <f>R28-D28</f>
        <v>0</v>
      </c>
    </row>
    <row r="29" spans="2:19" s="337" customFormat="1" ht="15.75" customHeight="1" x14ac:dyDescent="0.2">
      <c r="B29" s="1504"/>
      <c r="C29" s="1551"/>
      <c r="D29" s="499"/>
      <c r="E29" s="601">
        <f>E28/D28</f>
        <v>0.125</v>
      </c>
      <c r="F29" s="483">
        <f>F28/D28</f>
        <v>0</v>
      </c>
      <c r="G29" s="483">
        <f>G28/D28</f>
        <v>0.125</v>
      </c>
      <c r="H29" s="483">
        <f>H28/D28</f>
        <v>0.125</v>
      </c>
      <c r="I29" s="483">
        <f>I28/D28</f>
        <v>0</v>
      </c>
      <c r="J29" s="483">
        <f>J28/D28</f>
        <v>0</v>
      </c>
      <c r="K29" s="483">
        <f>K28/D28</f>
        <v>0</v>
      </c>
      <c r="L29" s="483">
        <f>L28/D28</f>
        <v>0</v>
      </c>
      <c r="M29" s="483">
        <f>M28/D28</f>
        <v>0</v>
      </c>
      <c r="N29" s="602">
        <f>N28/D28</f>
        <v>0</v>
      </c>
      <c r="O29" s="603">
        <f>O28/D28</f>
        <v>0.875</v>
      </c>
      <c r="P29" s="603">
        <f>P28/D28</f>
        <v>0</v>
      </c>
      <c r="Q29" s="1"/>
      <c r="R29" s="45">
        <f t="shared" si="13"/>
        <v>1</v>
      </c>
      <c r="S29" s="371">
        <f t="shared" ref="S29" si="14">1-R29</f>
        <v>0</v>
      </c>
    </row>
    <row r="30" spans="2:19" s="337" customFormat="1" ht="15.75" customHeight="1" x14ac:dyDescent="0.2">
      <c r="B30" s="1504"/>
      <c r="C30" s="1552"/>
      <c r="D30" s="1123"/>
      <c r="E30" s="608"/>
      <c r="F30" s="489">
        <f>F28/E28</f>
        <v>0</v>
      </c>
      <c r="G30" s="489">
        <f>G28/E28</f>
        <v>1</v>
      </c>
      <c r="H30" s="489">
        <f>H28/E28</f>
        <v>1</v>
      </c>
      <c r="I30" s="489">
        <f>I28/E28</f>
        <v>0</v>
      </c>
      <c r="J30" s="489">
        <f>J28/E28</f>
        <v>0</v>
      </c>
      <c r="K30" s="489">
        <f>K28/E28</f>
        <v>0</v>
      </c>
      <c r="L30" s="489">
        <f>L28/E28</f>
        <v>0</v>
      </c>
      <c r="M30" s="489">
        <f>M28/E28</f>
        <v>0</v>
      </c>
      <c r="N30" s="636">
        <f>N28/E28</f>
        <v>0</v>
      </c>
      <c r="O30" s="609"/>
      <c r="P30" s="609"/>
      <c r="Q30" s="1"/>
      <c r="R30" s="382"/>
    </row>
    <row r="31" spans="2:19" s="337" customFormat="1" ht="15.75" customHeight="1" x14ac:dyDescent="0.2">
      <c r="B31" s="1504"/>
      <c r="C31" s="1591" t="s">
        <v>189</v>
      </c>
      <c r="D31" s="1148">
        <f>表1!E29</f>
        <v>162</v>
      </c>
      <c r="E31" s="64">
        <f t="shared" ref="E31" si="15">D31-O31-P31</f>
        <v>68</v>
      </c>
      <c r="F31" s="35">
        <v>7</v>
      </c>
      <c r="G31" s="35">
        <v>16</v>
      </c>
      <c r="H31" s="35">
        <v>39</v>
      </c>
      <c r="I31" s="35">
        <v>24</v>
      </c>
      <c r="J31" s="35">
        <v>3</v>
      </c>
      <c r="K31" s="35">
        <v>7</v>
      </c>
      <c r="L31" s="35">
        <v>3</v>
      </c>
      <c r="M31" s="35">
        <v>0</v>
      </c>
      <c r="N31" s="18">
        <v>9</v>
      </c>
      <c r="O31" s="249">
        <v>77</v>
      </c>
      <c r="P31" s="249">
        <v>17</v>
      </c>
      <c r="Q31" s="1"/>
      <c r="R31" s="1">
        <f t="shared" ref="R31:R32" si="16">E31+O31+P31</f>
        <v>162</v>
      </c>
      <c r="S31" s="371">
        <f>R31-D31</f>
        <v>0</v>
      </c>
    </row>
    <row r="32" spans="2:19" s="337" customFormat="1" ht="15.75" customHeight="1" x14ac:dyDescent="0.2">
      <c r="B32" s="1504"/>
      <c r="C32" s="1551"/>
      <c r="D32" s="499"/>
      <c r="E32" s="601">
        <f>E31/D31</f>
        <v>0.41975308641975306</v>
      </c>
      <c r="F32" s="483">
        <f>F31/D31</f>
        <v>4.3209876543209874E-2</v>
      </c>
      <c r="G32" s="483">
        <f>G31/D31</f>
        <v>9.8765432098765427E-2</v>
      </c>
      <c r="H32" s="483">
        <f>H31/D31</f>
        <v>0.24074074074074073</v>
      </c>
      <c r="I32" s="483">
        <f>I31/D31</f>
        <v>0.14814814814814814</v>
      </c>
      <c r="J32" s="483">
        <f>J31/D31</f>
        <v>1.8518518518518517E-2</v>
      </c>
      <c r="K32" s="483">
        <f>K31/D31</f>
        <v>4.3209876543209874E-2</v>
      </c>
      <c r="L32" s="483">
        <f>L31/D31</f>
        <v>1.8518518518518517E-2</v>
      </c>
      <c r="M32" s="483">
        <f>M31/D31</f>
        <v>0</v>
      </c>
      <c r="N32" s="602">
        <f>N31/D31</f>
        <v>5.5555555555555552E-2</v>
      </c>
      <c r="O32" s="603">
        <f>O31/D31</f>
        <v>0.47530864197530864</v>
      </c>
      <c r="P32" s="603">
        <f>P31/D31</f>
        <v>0.10493827160493827</v>
      </c>
      <c r="Q32" s="1"/>
      <c r="R32" s="45">
        <f t="shared" si="16"/>
        <v>1</v>
      </c>
      <c r="S32" s="371">
        <f t="shared" ref="S32" si="17">1-R32</f>
        <v>0</v>
      </c>
    </row>
    <row r="33" spans="2:19" s="337" customFormat="1" ht="15.75" customHeight="1" thickBot="1" x14ac:dyDescent="0.25">
      <c r="B33" s="1505"/>
      <c r="C33" s="1655"/>
      <c r="D33" s="1124"/>
      <c r="E33" s="610"/>
      <c r="F33" s="493">
        <f>F31/E31</f>
        <v>0.10294117647058823</v>
      </c>
      <c r="G33" s="493">
        <f>G31/E31</f>
        <v>0.23529411764705882</v>
      </c>
      <c r="H33" s="493">
        <f>H31/E31</f>
        <v>0.57352941176470584</v>
      </c>
      <c r="I33" s="493">
        <f>I31/E31</f>
        <v>0.35294117647058826</v>
      </c>
      <c r="J33" s="493">
        <f>J31/E31</f>
        <v>4.4117647058823532E-2</v>
      </c>
      <c r="K33" s="493">
        <f>K31/E31</f>
        <v>0.10294117647058823</v>
      </c>
      <c r="L33" s="493">
        <f>L31/E31</f>
        <v>4.4117647058823532E-2</v>
      </c>
      <c r="M33" s="493">
        <f>M31/E31</f>
        <v>0</v>
      </c>
      <c r="N33" s="611">
        <f>N31/E31</f>
        <v>0.13235294117647059</v>
      </c>
      <c r="O33" s="612"/>
      <c r="P33" s="612"/>
      <c r="Q33" s="1"/>
      <c r="R33" s="382"/>
    </row>
    <row r="34" spans="2:19" s="337" customFormat="1" ht="15.75" customHeight="1" thickTop="1" x14ac:dyDescent="0.2">
      <c r="B34" s="1503" t="s">
        <v>464</v>
      </c>
      <c r="C34" s="1649" t="s">
        <v>465</v>
      </c>
      <c r="D34" s="1148">
        <f>表1!E32</f>
        <v>92</v>
      </c>
      <c r="E34" s="64">
        <f t="shared" ref="E34" si="18">D34-O34-P34</f>
        <v>31</v>
      </c>
      <c r="F34" s="35">
        <v>3</v>
      </c>
      <c r="G34" s="35">
        <v>6</v>
      </c>
      <c r="H34" s="35">
        <v>19</v>
      </c>
      <c r="I34" s="35">
        <v>5</v>
      </c>
      <c r="J34" s="35">
        <v>0</v>
      </c>
      <c r="K34" s="35">
        <v>1</v>
      </c>
      <c r="L34" s="35">
        <v>1</v>
      </c>
      <c r="M34" s="35">
        <v>0</v>
      </c>
      <c r="N34" s="18">
        <v>7</v>
      </c>
      <c r="O34" s="249">
        <v>34</v>
      </c>
      <c r="P34" s="249">
        <v>27</v>
      </c>
      <c r="Q34" s="1"/>
      <c r="R34" s="1">
        <f t="shared" ref="R34:R35" si="19">E34+O34+P34</f>
        <v>92</v>
      </c>
      <c r="S34" s="371">
        <f>R34-D34</f>
        <v>0</v>
      </c>
    </row>
    <row r="35" spans="2:19" s="337" customFormat="1" ht="15.75" customHeight="1" x14ac:dyDescent="0.2">
      <c r="B35" s="1504"/>
      <c r="C35" s="1551"/>
      <c r="D35" s="499"/>
      <c r="E35" s="601">
        <f>E34/D34</f>
        <v>0.33695652173913043</v>
      </c>
      <c r="F35" s="483">
        <f>F34/D34</f>
        <v>3.2608695652173912E-2</v>
      </c>
      <c r="G35" s="483">
        <f>G34/D34</f>
        <v>6.5217391304347824E-2</v>
      </c>
      <c r="H35" s="483">
        <f>H34/D34</f>
        <v>0.20652173913043478</v>
      </c>
      <c r="I35" s="483">
        <f>I34/D34</f>
        <v>5.434782608695652E-2</v>
      </c>
      <c r="J35" s="483">
        <f>J34/D34</f>
        <v>0</v>
      </c>
      <c r="K35" s="483">
        <f>K34/D34</f>
        <v>1.0869565217391304E-2</v>
      </c>
      <c r="L35" s="483">
        <f>L34/D34</f>
        <v>1.0869565217391304E-2</v>
      </c>
      <c r="M35" s="483">
        <f>M34/D34</f>
        <v>0</v>
      </c>
      <c r="N35" s="602">
        <f>N34/D34</f>
        <v>7.6086956521739135E-2</v>
      </c>
      <c r="O35" s="603">
        <f>O34/D34</f>
        <v>0.36956521739130432</v>
      </c>
      <c r="P35" s="603">
        <f>P34/D34</f>
        <v>0.29347826086956524</v>
      </c>
      <c r="Q35" s="1"/>
      <c r="R35" s="45">
        <f t="shared" si="19"/>
        <v>1</v>
      </c>
      <c r="S35" s="371">
        <f t="shared" ref="S35" si="20">1-R35</f>
        <v>0</v>
      </c>
    </row>
    <row r="36" spans="2:19" s="337" customFormat="1" ht="15.75" customHeight="1" x14ac:dyDescent="0.2">
      <c r="B36" s="1504"/>
      <c r="C36" s="1552"/>
      <c r="D36" s="1123"/>
      <c r="E36" s="608"/>
      <c r="F36" s="489">
        <f>F34/E34</f>
        <v>9.6774193548387094E-2</v>
      </c>
      <c r="G36" s="489">
        <f>G34/E34</f>
        <v>0.19354838709677419</v>
      </c>
      <c r="H36" s="489">
        <f>H34/E34</f>
        <v>0.61290322580645162</v>
      </c>
      <c r="I36" s="489">
        <f>I34/E34</f>
        <v>0.16129032258064516</v>
      </c>
      <c r="J36" s="489">
        <f>J34/E34</f>
        <v>0</v>
      </c>
      <c r="K36" s="489">
        <f>K34/E34</f>
        <v>3.2258064516129031E-2</v>
      </c>
      <c r="L36" s="489">
        <f>L34/E34</f>
        <v>3.2258064516129031E-2</v>
      </c>
      <c r="M36" s="489">
        <f>M34/E34</f>
        <v>0</v>
      </c>
      <c r="N36" s="636">
        <f>N34/E34</f>
        <v>0.22580645161290322</v>
      </c>
      <c r="O36" s="609"/>
      <c r="P36" s="609"/>
      <c r="Q36" s="1"/>
      <c r="R36" s="382"/>
    </row>
    <row r="37" spans="2:19" s="337" customFormat="1" ht="15.75" customHeight="1" x14ac:dyDescent="0.2">
      <c r="B37" s="1504"/>
      <c r="C37" s="1591" t="s">
        <v>466</v>
      </c>
      <c r="D37" s="1148">
        <f>表1!E35</f>
        <v>163</v>
      </c>
      <c r="E37" s="64">
        <f t="shared" ref="E37" si="21">D37-O37-P37</f>
        <v>57</v>
      </c>
      <c r="F37" s="35">
        <v>8</v>
      </c>
      <c r="G37" s="35">
        <v>10</v>
      </c>
      <c r="H37" s="35">
        <v>32</v>
      </c>
      <c r="I37" s="35">
        <v>17</v>
      </c>
      <c r="J37" s="35">
        <v>5</v>
      </c>
      <c r="K37" s="35">
        <v>3</v>
      </c>
      <c r="L37" s="35">
        <v>6</v>
      </c>
      <c r="M37" s="35">
        <v>0</v>
      </c>
      <c r="N37" s="18">
        <v>4</v>
      </c>
      <c r="O37" s="249">
        <v>77</v>
      </c>
      <c r="P37" s="249">
        <v>29</v>
      </c>
      <c r="Q37" s="1"/>
      <c r="R37" s="1">
        <f t="shared" ref="R37:R38" si="22">E37+O37+P37</f>
        <v>163</v>
      </c>
      <c r="S37" s="371">
        <f>R37-D37</f>
        <v>0</v>
      </c>
    </row>
    <row r="38" spans="2:19" s="337" customFormat="1" ht="15.75" customHeight="1" x14ac:dyDescent="0.2">
      <c r="B38" s="1504"/>
      <c r="C38" s="1551"/>
      <c r="D38" s="499"/>
      <c r="E38" s="601">
        <f>E37/D37</f>
        <v>0.34969325153374231</v>
      </c>
      <c r="F38" s="483">
        <f>F37/D37</f>
        <v>4.9079754601226995E-2</v>
      </c>
      <c r="G38" s="483">
        <f>G37/D37</f>
        <v>6.1349693251533742E-2</v>
      </c>
      <c r="H38" s="483">
        <f>H37/D37</f>
        <v>0.19631901840490798</v>
      </c>
      <c r="I38" s="483">
        <f>I37/D37</f>
        <v>0.10429447852760736</v>
      </c>
      <c r="J38" s="483">
        <f>J37/D37</f>
        <v>3.0674846625766871E-2</v>
      </c>
      <c r="K38" s="483">
        <f>K37/D37</f>
        <v>1.8404907975460124E-2</v>
      </c>
      <c r="L38" s="483">
        <f>L37/D37</f>
        <v>3.6809815950920248E-2</v>
      </c>
      <c r="M38" s="483">
        <f>M37/D37</f>
        <v>0</v>
      </c>
      <c r="N38" s="602">
        <f>N37/D37</f>
        <v>2.4539877300613498E-2</v>
      </c>
      <c r="O38" s="603">
        <f>O37/D37</f>
        <v>0.47239263803680981</v>
      </c>
      <c r="P38" s="603">
        <f>P37/D37</f>
        <v>0.17791411042944785</v>
      </c>
      <c r="Q38" s="1"/>
      <c r="R38" s="45">
        <f t="shared" si="22"/>
        <v>0.99999999999999989</v>
      </c>
      <c r="S38" s="371">
        <f t="shared" ref="S38" si="23">1-R38</f>
        <v>0</v>
      </c>
    </row>
    <row r="39" spans="2:19" x14ac:dyDescent="0.2">
      <c r="B39" s="1504"/>
      <c r="C39" s="1552"/>
      <c r="D39" s="1123"/>
      <c r="E39" s="608"/>
      <c r="F39" s="489">
        <f>F37/E37</f>
        <v>0.14035087719298245</v>
      </c>
      <c r="G39" s="489">
        <f>G37/E37</f>
        <v>0.17543859649122806</v>
      </c>
      <c r="H39" s="489">
        <f>H37/E37</f>
        <v>0.56140350877192979</v>
      </c>
      <c r="I39" s="489">
        <f>I37/E37</f>
        <v>0.2982456140350877</v>
      </c>
      <c r="J39" s="489">
        <f>J37/E37</f>
        <v>8.771929824561403E-2</v>
      </c>
      <c r="K39" s="489">
        <f>K37/E37</f>
        <v>5.2631578947368418E-2</v>
      </c>
      <c r="L39" s="489">
        <f>L37/E37</f>
        <v>0.10526315789473684</v>
      </c>
      <c r="M39" s="489">
        <f>M37/E37</f>
        <v>0</v>
      </c>
      <c r="N39" s="636">
        <f>N37/E37</f>
        <v>7.0175438596491224E-2</v>
      </c>
      <c r="O39" s="609"/>
      <c r="P39" s="609"/>
      <c r="R39" s="382"/>
      <c r="S39" s="337"/>
    </row>
    <row r="40" spans="2:19" ht="13.5" customHeight="1" x14ac:dyDescent="0.2">
      <c r="B40" s="1504"/>
      <c r="C40" s="1591" t="s">
        <v>467</v>
      </c>
      <c r="D40" s="1148">
        <f>表1!E38</f>
        <v>48</v>
      </c>
      <c r="E40" s="63">
        <f t="shared" ref="E40" si="24">D40-O40-P40</f>
        <v>23</v>
      </c>
      <c r="F40" s="35">
        <v>1</v>
      </c>
      <c r="G40" s="35">
        <v>4</v>
      </c>
      <c r="H40" s="35">
        <v>16</v>
      </c>
      <c r="I40" s="35">
        <v>5</v>
      </c>
      <c r="J40" s="35">
        <v>2</v>
      </c>
      <c r="K40" s="35">
        <v>3</v>
      </c>
      <c r="L40" s="35">
        <v>0</v>
      </c>
      <c r="M40" s="35">
        <v>0</v>
      </c>
      <c r="N40" s="18">
        <v>4</v>
      </c>
      <c r="O40" s="249">
        <v>22</v>
      </c>
      <c r="P40" s="249">
        <v>3</v>
      </c>
      <c r="R40" s="1">
        <f t="shared" ref="R40:R41" si="25">E40+O40+P40</f>
        <v>48</v>
      </c>
      <c r="S40" s="371">
        <f>R40-D40</f>
        <v>0</v>
      </c>
    </row>
    <row r="41" spans="2:19" ht="13.5" customHeight="1" x14ac:dyDescent="0.2">
      <c r="B41" s="1504"/>
      <c r="C41" s="1551"/>
      <c r="D41" s="499"/>
      <c r="E41" s="601">
        <f>E40/D40</f>
        <v>0.47916666666666669</v>
      </c>
      <c r="F41" s="483">
        <f>F40/D40</f>
        <v>2.0833333333333332E-2</v>
      </c>
      <c r="G41" s="483">
        <f>G40/D40</f>
        <v>8.3333333333333329E-2</v>
      </c>
      <c r="H41" s="483">
        <f>H40/D40</f>
        <v>0.33333333333333331</v>
      </c>
      <c r="I41" s="483">
        <f>I40/D40</f>
        <v>0.10416666666666667</v>
      </c>
      <c r="J41" s="483">
        <f>J40/D40</f>
        <v>4.1666666666666664E-2</v>
      </c>
      <c r="K41" s="483">
        <f>K40/D40</f>
        <v>6.25E-2</v>
      </c>
      <c r="L41" s="483">
        <f>L40/D40</f>
        <v>0</v>
      </c>
      <c r="M41" s="483">
        <f>M40/D40</f>
        <v>0</v>
      </c>
      <c r="N41" s="602">
        <f>N40/D40</f>
        <v>8.3333333333333329E-2</v>
      </c>
      <c r="O41" s="603">
        <f>O40/D40</f>
        <v>0.45833333333333331</v>
      </c>
      <c r="P41" s="603">
        <f>P40/D40</f>
        <v>6.25E-2</v>
      </c>
      <c r="R41" s="45">
        <f t="shared" si="25"/>
        <v>1</v>
      </c>
      <c r="S41" s="371">
        <f t="shared" ref="S41" si="26">1-R41</f>
        <v>0</v>
      </c>
    </row>
    <row r="42" spans="2:19" ht="12.75" customHeight="1" x14ac:dyDescent="0.2">
      <c r="B42" s="1504"/>
      <c r="C42" s="1552"/>
      <c r="D42" s="1123"/>
      <c r="E42" s="608"/>
      <c r="F42" s="489">
        <f>F40/E40</f>
        <v>4.3478260869565216E-2</v>
      </c>
      <c r="G42" s="489">
        <f>G40/E40</f>
        <v>0.17391304347826086</v>
      </c>
      <c r="H42" s="489">
        <f>H40/E40</f>
        <v>0.69565217391304346</v>
      </c>
      <c r="I42" s="489">
        <f>I40/E40</f>
        <v>0.21739130434782608</v>
      </c>
      <c r="J42" s="489">
        <f>J40/E40</f>
        <v>8.6956521739130432E-2</v>
      </c>
      <c r="K42" s="489">
        <f>K40/E40</f>
        <v>0.13043478260869565</v>
      </c>
      <c r="L42" s="489">
        <f>L40/E40</f>
        <v>0</v>
      </c>
      <c r="M42" s="489">
        <f>M40/E40</f>
        <v>0</v>
      </c>
      <c r="N42" s="636">
        <f>N40/E40</f>
        <v>0.17391304347826086</v>
      </c>
      <c r="O42" s="609"/>
      <c r="P42" s="609"/>
      <c r="R42" s="382"/>
      <c r="S42" s="337"/>
    </row>
    <row r="43" spans="2:19" x14ac:dyDescent="0.2">
      <c r="B43" s="1504"/>
      <c r="C43" s="1591" t="s">
        <v>468</v>
      </c>
      <c r="D43" s="1148">
        <f>表1!E41</f>
        <v>38</v>
      </c>
      <c r="E43" s="63">
        <f t="shared" ref="E43" si="27">D43-O43-P43</f>
        <v>18</v>
      </c>
      <c r="F43" s="35">
        <v>0</v>
      </c>
      <c r="G43" s="35">
        <v>5</v>
      </c>
      <c r="H43" s="35">
        <v>8</v>
      </c>
      <c r="I43" s="35">
        <v>10</v>
      </c>
      <c r="J43" s="35">
        <v>2</v>
      </c>
      <c r="K43" s="35">
        <v>1</v>
      </c>
      <c r="L43" s="35">
        <v>1</v>
      </c>
      <c r="M43" s="35">
        <v>0</v>
      </c>
      <c r="N43" s="18">
        <v>0</v>
      </c>
      <c r="O43" s="249">
        <v>20</v>
      </c>
      <c r="P43" s="249">
        <v>0</v>
      </c>
      <c r="R43" s="1">
        <f t="shared" ref="R43:R44" si="28">E43+O43+P43</f>
        <v>38</v>
      </c>
      <c r="S43" s="371">
        <f>R43-D43</f>
        <v>0</v>
      </c>
    </row>
    <row r="44" spans="2:19" x14ac:dyDescent="0.2">
      <c r="B44" s="1504"/>
      <c r="C44" s="1551"/>
      <c r="D44" s="499"/>
      <c r="E44" s="601">
        <f>E43/D43</f>
        <v>0.47368421052631576</v>
      </c>
      <c r="F44" s="483">
        <f>F43/D43</f>
        <v>0</v>
      </c>
      <c r="G44" s="483">
        <f>G43/D43</f>
        <v>0.13157894736842105</v>
      </c>
      <c r="H44" s="483">
        <f>H43/D43</f>
        <v>0.21052631578947367</v>
      </c>
      <c r="I44" s="483">
        <f>I43/D43</f>
        <v>0.26315789473684209</v>
      </c>
      <c r="J44" s="483">
        <f>J43/D43</f>
        <v>5.2631578947368418E-2</v>
      </c>
      <c r="K44" s="483">
        <f>K43/D43</f>
        <v>2.6315789473684209E-2</v>
      </c>
      <c r="L44" s="483">
        <f>L43/D43</f>
        <v>2.6315789473684209E-2</v>
      </c>
      <c r="M44" s="483">
        <f>M43/D43</f>
        <v>0</v>
      </c>
      <c r="N44" s="602">
        <f>N43/D43</f>
        <v>0</v>
      </c>
      <c r="O44" s="603">
        <f>O43/D43</f>
        <v>0.52631578947368418</v>
      </c>
      <c r="P44" s="603">
        <f>P43/D43</f>
        <v>0</v>
      </c>
      <c r="R44" s="45">
        <f t="shared" si="28"/>
        <v>1</v>
      </c>
      <c r="S44" s="371">
        <f t="shared" ref="S44" si="29">1-R44</f>
        <v>0</v>
      </c>
    </row>
    <row r="45" spans="2:19" x14ac:dyDescent="0.2">
      <c r="B45" s="1504"/>
      <c r="C45" s="1552"/>
      <c r="D45" s="1123"/>
      <c r="E45" s="608"/>
      <c r="F45" s="489">
        <f>F43/E43</f>
        <v>0</v>
      </c>
      <c r="G45" s="489">
        <f>G43/E43</f>
        <v>0.27777777777777779</v>
      </c>
      <c r="H45" s="489">
        <f>H43/E43</f>
        <v>0.44444444444444442</v>
      </c>
      <c r="I45" s="489">
        <f>I43/E43</f>
        <v>0.55555555555555558</v>
      </c>
      <c r="J45" s="489">
        <f>J43/E43</f>
        <v>0.1111111111111111</v>
      </c>
      <c r="K45" s="489">
        <f>K43/E43</f>
        <v>5.5555555555555552E-2</v>
      </c>
      <c r="L45" s="489">
        <f>L43/E43</f>
        <v>5.5555555555555552E-2</v>
      </c>
      <c r="M45" s="489">
        <f>M43/E43</f>
        <v>0</v>
      </c>
      <c r="N45" s="636">
        <f>N43/E43</f>
        <v>0</v>
      </c>
      <c r="O45" s="609"/>
      <c r="P45" s="609"/>
      <c r="R45" s="382"/>
      <c r="S45" s="337"/>
    </row>
    <row r="46" spans="2:19" x14ac:dyDescent="0.2">
      <c r="B46" s="1504"/>
      <c r="C46" s="1591" t="s">
        <v>195</v>
      </c>
      <c r="D46" s="1148">
        <f>表1!E44</f>
        <v>33</v>
      </c>
      <c r="E46" s="63">
        <f t="shared" ref="E46" si="30">D46-O46-P46</f>
        <v>15</v>
      </c>
      <c r="F46" s="35">
        <v>1</v>
      </c>
      <c r="G46" s="35">
        <v>1</v>
      </c>
      <c r="H46" s="35">
        <v>10</v>
      </c>
      <c r="I46" s="35">
        <v>6</v>
      </c>
      <c r="J46" s="35">
        <v>0</v>
      </c>
      <c r="K46" s="35">
        <v>4</v>
      </c>
      <c r="L46" s="35">
        <v>2</v>
      </c>
      <c r="M46" s="35">
        <v>2</v>
      </c>
      <c r="N46" s="18">
        <v>0</v>
      </c>
      <c r="O46" s="249">
        <v>17</v>
      </c>
      <c r="P46" s="249">
        <v>1</v>
      </c>
      <c r="R46" s="1">
        <f t="shared" ref="R46:R47" si="31">E46+O46+P46</f>
        <v>33</v>
      </c>
      <c r="S46" s="371">
        <f>R46-D46</f>
        <v>0</v>
      </c>
    </row>
    <row r="47" spans="2:19" x14ac:dyDescent="0.2">
      <c r="B47" s="1504"/>
      <c r="C47" s="1551"/>
      <c r="D47" s="499"/>
      <c r="E47" s="601">
        <f>E46/D46</f>
        <v>0.45454545454545453</v>
      </c>
      <c r="F47" s="483">
        <f>F46/D46</f>
        <v>3.0303030303030304E-2</v>
      </c>
      <c r="G47" s="483">
        <f>G46/D46</f>
        <v>3.0303030303030304E-2</v>
      </c>
      <c r="H47" s="483">
        <f>H46/D46</f>
        <v>0.30303030303030304</v>
      </c>
      <c r="I47" s="483">
        <f>I46/D46</f>
        <v>0.18181818181818182</v>
      </c>
      <c r="J47" s="483">
        <f>J46/D46</f>
        <v>0</v>
      </c>
      <c r="K47" s="483">
        <f>K46/D46</f>
        <v>0.12121212121212122</v>
      </c>
      <c r="L47" s="483">
        <f>L46/D46</f>
        <v>6.0606060606060608E-2</v>
      </c>
      <c r="M47" s="483">
        <f>M46/D46</f>
        <v>6.0606060606060608E-2</v>
      </c>
      <c r="N47" s="602">
        <f>N46/D46</f>
        <v>0</v>
      </c>
      <c r="O47" s="603">
        <f>O46/D46</f>
        <v>0.51515151515151514</v>
      </c>
      <c r="P47" s="603">
        <f>P46/D46</f>
        <v>3.0303030303030304E-2</v>
      </c>
      <c r="R47" s="45">
        <f t="shared" si="31"/>
        <v>1</v>
      </c>
      <c r="S47" s="371">
        <f t="shared" ref="S47" si="32">1-R47</f>
        <v>0</v>
      </c>
    </row>
    <row r="48" spans="2:19" x14ac:dyDescent="0.2">
      <c r="B48" s="1504"/>
      <c r="C48" s="1552"/>
      <c r="D48" s="1123"/>
      <c r="E48" s="608"/>
      <c r="F48" s="489">
        <f>F46/E46</f>
        <v>6.6666666666666666E-2</v>
      </c>
      <c r="G48" s="489">
        <f>G46/E46</f>
        <v>6.6666666666666666E-2</v>
      </c>
      <c r="H48" s="489">
        <f>H46/E46</f>
        <v>0.66666666666666663</v>
      </c>
      <c r="I48" s="489">
        <f>I46/E46</f>
        <v>0.4</v>
      </c>
      <c r="J48" s="489">
        <f>J46/E46</f>
        <v>0</v>
      </c>
      <c r="K48" s="489">
        <f>K46/E46</f>
        <v>0.26666666666666666</v>
      </c>
      <c r="L48" s="489">
        <f>L46/E46</f>
        <v>0.13333333333333333</v>
      </c>
      <c r="M48" s="489">
        <f>M46/E46</f>
        <v>0.13333333333333333</v>
      </c>
      <c r="N48" s="636">
        <f>N46/E46</f>
        <v>0</v>
      </c>
      <c r="O48" s="609"/>
      <c r="P48" s="609"/>
      <c r="R48" s="382"/>
      <c r="S48" s="337"/>
    </row>
    <row r="49" spans="2:19" x14ac:dyDescent="0.2">
      <c r="B49" s="1504"/>
      <c r="C49" s="1591" t="s">
        <v>469</v>
      </c>
      <c r="D49" s="1148">
        <f>表1!E47</f>
        <v>30</v>
      </c>
      <c r="E49" s="63">
        <f t="shared" ref="E49" si="33">D49-O49-P49</f>
        <v>13</v>
      </c>
      <c r="F49" s="35">
        <v>2</v>
      </c>
      <c r="G49" s="35">
        <v>2</v>
      </c>
      <c r="H49" s="35">
        <v>5</v>
      </c>
      <c r="I49" s="35">
        <v>6</v>
      </c>
      <c r="J49" s="35">
        <v>3</v>
      </c>
      <c r="K49" s="35">
        <v>1</v>
      </c>
      <c r="L49" s="35">
        <v>3</v>
      </c>
      <c r="M49" s="35">
        <v>2</v>
      </c>
      <c r="N49" s="18">
        <v>0</v>
      </c>
      <c r="O49" s="249">
        <v>16</v>
      </c>
      <c r="P49" s="249">
        <v>1</v>
      </c>
      <c r="R49" s="1">
        <f t="shared" ref="R49:R50" si="34">E49+O49+P49</f>
        <v>30</v>
      </c>
      <c r="S49" s="371">
        <f>R49-D49</f>
        <v>0</v>
      </c>
    </row>
    <row r="50" spans="2:19" x14ac:dyDescent="0.2">
      <c r="B50" s="1504"/>
      <c r="C50" s="1551"/>
      <c r="D50" s="499"/>
      <c r="E50" s="601">
        <f>E49/D49</f>
        <v>0.43333333333333335</v>
      </c>
      <c r="F50" s="483">
        <f>F49/D49</f>
        <v>6.6666666666666666E-2</v>
      </c>
      <c r="G50" s="483">
        <f>G49/D49</f>
        <v>6.6666666666666666E-2</v>
      </c>
      <c r="H50" s="483">
        <f>H49/D49</f>
        <v>0.16666666666666666</v>
      </c>
      <c r="I50" s="483">
        <f>I49/D49</f>
        <v>0.2</v>
      </c>
      <c r="J50" s="483">
        <f>J49/D49</f>
        <v>0.1</v>
      </c>
      <c r="K50" s="483">
        <f>K49/D49</f>
        <v>3.3333333333333333E-2</v>
      </c>
      <c r="L50" s="483">
        <f>L49/D49</f>
        <v>0.1</v>
      </c>
      <c r="M50" s="483">
        <f>M49/D49</f>
        <v>6.6666666666666666E-2</v>
      </c>
      <c r="N50" s="602">
        <f>N49/D49</f>
        <v>0</v>
      </c>
      <c r="O50" s="603">
        <f>O49/D49</f>
        <v>0.53333333333333333</v>
      </c>
      <c r="P50" s="603">
        <f>P49/D49</f>
        <v>3.3333333333333333E-2</v>
      </c>
      <c r="R50" s="45">
        <f t="shared" si="34"/>
        <v>1</v>
      </c>
      <c r="S50" s="371">
        <f t="shared" ref="S50" si="35">1-R50</f>
        <v>0</v>
      </c>
    </row>
    <row r="51" spans="2:19" ht="13.8" thickBot="1" x14ac:dyDescent="0.25">
      <c r="B51" s="1504"/>
      <c r="C51" s="1655"/>
      <c r="D51" s="1124"/>
      <c r="E51" s="610"/>
      <c r="F51" s="493">
        <f>F49/E49</f>
        <v>0.15384615384615385</v>
      </c>
      <c r="G51" s="493">
        <f>G49/E49</f>
        <v>0.15384615384615385</v>
      </c>
      <c r="H51" s="493">
        <f>H49/E49</f>
        <v>0.38461538461538464</v>
      </c>
      <c r="I51" s="493">
        <f>I49/E49</f>
        <v>0.46153846153846156</v>
      </c>
      <c r="J51" s="493">
        <f>J49/E49</f>
        <v>0.23076923076923078</v>
      </c>
      <c r="K51" s="493">
        <f>K49/E49</f>
        <v>7.6923076923076927E-2</v>
      </c>
      <c r="L51" s="493">
        <f>L49/E49</f>
        <v>0.23076923076923078</v>
      </c>
      <c r="M51" s="493">
        <f>M49/E49</f>
        <v>0.15384615384615385</v>
      </c>
      <c r="N51" s="611">
        <f>N49/E49</f>
        <v>0</v>
      </c>
      <c r="O51" s="612"/>
      <c r="P51" s="612"/>
      <c r="R51" s="382"/>
      <c r="S51" s="337"/>
    </row>
    <row r="52" spans="2:19" ht="13.8" thickTop="1" x14ac:dyDescent="0.2">
      <c r="B52" s="1504"/>
      <c r="C52" s="38" t="s">
        <v>470</v>
      </c>
      <c r="D52" s="613">
        <f>D37+D40+D43+D46</f>
        <v>282</v>
      </c>
      <c r="E52" s="64">
        <f>E37+E40+E43+E46</f>
        <v>113</v>
      </c>
      <c r="F52" s="35">
        <f>F37+F40+F43+F46</f>
        <v>10</v>
      </c>
      <c r="G52" s="35">
        <f t="shared" ref="G52:O52" si="36">G37+G40+G43+G46</f>
        <v>20</v>
      </c>
      <c r="H52" s="35">
        <f>H37+H40+H43+H46</f>
        <v>66</v>
      </c>
      <c r="I52" s="35">
        <f>I37+I40+I43+I46</f>
        <v>38</v>
      </c>
      <c r="J52" s="35">
        <f>J37+J40+J43+J46</f>
        <v>9</v>
      </c>
      <c r="K52" s="35">
        <f t="shared" si="36"/>
        <v>11</v>
      </c>
      <c r="L52" s="35">
        <f t="shared" si="36"/>
        <v>9</v>
      </c>
      <c r="M52" s="35">
        <f t="shared" si="36"/>
        <v>2</v>
      </c>
      <c r="N52" s="18">
        <f t="shared" si="36"/>
        <v>8</v>
      </c>
      <c r="O52" s="249">
        <f t="shared" si="36"/>
        <v>136</v>
      </c>
      <c r="P52" s="249">
        <f>P37+P40+P43+P46</f>
        <v>33</v>
      </c>
      <c r="R52" s="1">
        <f t="shared" ref="R52:R53" si="37">E52+O52+P52</f>
        <v>282</v>
      </c>
      <c r="S52" s="371">
        <f>R52-D52</f>
        <v>0</v>
      </c>
    </row>
    <row r="53" spans="2:19" x14ac:dyDescent="0.2">
      <c r="B53" s="1504"/>
      <c r="C53" s="46" t="s">
        <v>198</v>
      </c>
      <c r="D53" s="235"/>
      <c r="E53" s="601">
        <f>E52/D52</f>
        <v>0.40070921985815605</v>
      </c>
      <c r="F53" s="483">
        <f>F52/D52</f>
        <v>3.5460992907801421E-2</v>
      </c>
      <c r="G53" s="483">
        <f>G52/D52</f>
        <v>7.0921985815602842E-2</v>
      </c>
      <c r="H53" s="483">
        <f>H52/D52</f>
        <v>0.23404255319148937</v>
      </c>
      <c r="I53" s="483">
        <f>I52/D52</f>
        <v>0.13475177304964539</v>
      </c>
      <c r="J53" s="483">
        <f>J52/D52</f>
        <v>3.1914893617021274E-2</v>
      </c>
      <c r="K53" s="483">
        <f>K52/D52</f>
        <v>3.9007092198581561E-2</v>
      </c>
      <c r="L53" s="483">
        <f>L52/D52</f>
        <v>3.1914893617021274E-2</v>
      </c>
      <c r="M53" s="483">
        <f>M52/D52</f>
        <v>7.0921985815602835E-3</v>
      </c>
      <c r="N53" s="602">
        <f>N52/D52</f>
        <v>2.8368794326241134E-2</v>
      </c>
      <c r="O53" s="603">
        <f>O52/D52</f>
        <v>0.48226950354609927</v>
      </c>
      <c r="P53" s="603">
        <f>P52/D52</f>
        <v>0.11702127659574468</v>
      </c>
      <c r="R53" s="45">
        <f t="shared" si="37"/>
        <v>1</v>
      </c>
      <c r="S53" s="371">
        <f t="shared" ref="S53" si="38">1-R53</f>
        <v>0</v>
      </c>
    </row>
    <row r="54" spans="2:19" x14ac:dyDescent="0.2">
      <c r="B54" s="1504"/>
      <c r="C54" s="39"/>
      <c r="D54" s="236"/>
      <c r="E54" s="608"/>
      <c r="F54" s="489">
        <f>F52/E52</f>
        <v>8.8495575221238937E-2</v>
      </c>
      <c r="G54" s="489">
        <f>G52/E52</f>
        <v>0.17699115044247787</v>
      </c>
      <c r="H54" s="489">
        <f>H52/E52</f>
        <v>0.58407079646017701</v>
      </c>
      <c r="I54" s="489">
        <f>I52/E52</f>
        <v>0.33628318584070799</v>
      </c>
      <c r="J54" s="489">
        <f>J52/E52</f>
        <v>7.9646017699115043E-2</v>
      </c>
      <c r="K54" s="489">
        <f>K52/E52</f>
        <v>9.7345132743362831E-2</v>
      </c>
      <c r="L54" s="489">
        <f>L52/E52</f>
        <v>7.9646017699115043E-2</v>
      </c>
      <c r="M54" s="489">
        <f>M52/E52</f>
        <v>1.7699115044247787E-2</v>
      </c>
      <c r="N54" s="636">
        <f>N52/E52</f>
        <v>7.0796460176991149E-2</v>
      </c>
      <c r="O54" s="609"/>
      <c r="P54" s="609"/>
      <c r="R54" s="382"/>
      <c r="S54" s="337"/>
    </row>
    <row r="55" spans="2:19" x14ac:dyDescent="0.2">
      <c r="B55" s="1504"/>
      <c r="C55" s="41" t="s">
        <v>470</v>
      </c>
      <c r="D55" s="1140">
        <f>D40+D43+D46+D49</f>
        <v>149</v>
      </c>
      <c r="E55" s="63">
        <f t="shared" ref="E55:P55" si="39">E40+E43+E46+E49</f>
        <v>69</v>
      </c>
      <c r="F55" s="9">
        <f t="shared" si="39"/>
        <v>4</v>
      </c>
      <c r="G55" s="9">
        <f t="shared" si="39"/>
        <v>12</v>
      </c>
      <c r="H55" s="9">
        <f>H40+H43+H46+H49</f>
        <v>39</v>
      </c>
      <c r="I55" s="9">
        <f>I40+I43+I46+I49</f>
        <v>27</v>
      </c>
      <c r="J55" s="9">
        <f>J40+J43+J46+J49</f>
        <v>7</v>
      </c>
      <c r="K55" s="9">
        <f t="shared" si="39"/>
        <v>9</v>
      </c>
      <c r="L55" s="9">
        <f t="shared" si="39"/>
        <v>6</v>
      </c>
      <c r="M55" s="9">
        <f t="shared" si="39"/>
        <v>4</v>
      </c>
      <c r="N55" s="8">
        <f t="shared" si="39"/>
        <v>4</v>
      </c>
      <c r="O55" s="245">
        <f t="shared" si="39"/>
        <v>75</v>
      </c>
      <c r="P55" s="245">
        <f t="shared" si="39"/>
        <v>5</v>
      </c>
      <c r="R55" s="1">
        <f t="shared" ref="R55:R56" si="40">E55+O55+P55</f>
        <v>149</v>
      </c>
      <c r="S55" s="371">
        <f>R55-D55</f>
        <v>0</v>
      </c>
    </row>
    <row r="56" spans="2:19" x14ac:dyDescent="0.2">
      <c r="B56" s="1504"/>
      <c r="C56" s="46" t="s">
        <v>471</v>
      </c>
      <c r="D56" s="615"/>
      <c r="E56" s="601">
        <f>E55/D55</f>
        <v>0.46308724832214765</v>
      </c>
      <c r="F56" s="483">
        <f>F55/D55</f>
        <v>2.6845637583892617E-2</v>
      </c>
      <c r="G56" s="483">
        <f>G55/D55</f>
        <v>8.0536912751677847E-2</v>
      </c>
      <c r="H56" s="483">
        <f>H55/D55</f>
        <v>0.26174496644295303</v>
      </c>
      <c r="I56" s="483">
        <f>I55/D55</f>
        <v>0.18120805369127516</v>
      </c>
      <c r="J56" s="483">
        <f>J55/D55</f>
        <v>4.6979865771812082E-2</v>
      </c>
      <c r="K56" s="483">
        <f>K55/D55</f>
        <v>6.0402684563758392E-2</v>
      </c>
      <c r="L56" s="483">
        <f>L55/D55</f>
        <v>4.0268456375838924E-2</v>
      </c>
      <c r="M56" s="483">
        <f>M55/D55</f>
        <v>2.6845637583892617E-2</v>
      </c>
      <c r="N56" s="602">
        <f>N55/D55</f>
        <v>2.6845637583892617E-2</v>
      </c>
      <c r="O56" s="603">
        <f>O55/D55</f>
        <v>0.50335570469798663</v>
      </c>
      <c r="P56" s="603">
        <f>P55/D55</f>
        <v>3.3557046979865772E-2</v>
      </c>
      <c r="R56" s="45">
        <f t="shared" si="40"/>
        <v>1</v>
      </c>
      <c r="S56" s="371">
        <f t="shared" ref="S56" si="41">1-R56</f>
        <v>0</v>
      </c>
    </row>
    <row r="57" spans="2:19" ht="13.8" thickBot="1" x14ac:dyDescent="0.25">
      <c r="B57" s="1510"/>
      <c r="C57" s="39"/>
      <c r="D57" s="236"/>
      <c r="E57" s="616"/>
      <c r="F57" s="496">
        <f>F55/E55</f>
        <v>5.7971014492753624E-2</v>
      </c>
      <c r="G57" s="496">
        <f>G55/E55</f>
        <v>0.17391304347826086</v>
      </c>
      <c r="H57" s="496">
        <f>H55/E55</f>
        <v>0.56521739130434778</v>
      </c>
      <c r="I57" s="496">
        <f>I55/E55</f>
        <v>0.39130434782608697</v>
      </c>
      <c r="J57" s="496">
        <f>J55/E55</f>
        <v>0.10144927536231885</v>
      </c>
      <c r="K57" s="496">
        <f>K55/E55</f>
        <v>0.13043478260869565</v>
      </c>
      <c r="L57" s="496">
        <f>L55/E55</f>
        <v>8.6956521739130432E-2</v>
      </c>
      <c r="M57" s="496">
        <f>M55/E55</f>
        <v>5.7971014492753624E-2</v>
      </c>
      <c r="N57" s="617">
        <f>N55/E55</f>
        <v>5.7971014492753624E-2</v>
      </c>
      <c r="O57" s="618"/>
      <c r="P57" s="618"/>
      <c r="R57" s="382"/>
      <c r="S57" s="337"/>
    </row>
    <row r="58" spans="2:19" x14ac:dyDescent="0.2">
      <c r="B58" s="1667"/>
      <c r="C58" s="1667"/>
      <c r="D58" s="1667"/>
      <c r="E58" s="1668"/>
      <c r="F58" s="1668"/>
      <c r="G58" s="1668"/>
      <c r="H58" s="1668"/>
      <c r="I58" s="1668"/>
      <c r="J58" s="1668"/>
      <c r="K58" s="1668"/>
      <c r="L58" s="1668"/>
      <c r="M58" s="1668"/>
      <c r="N58" s="1668"/>
      <c r="O58" s="1668"/>
      <c r="P58" s="271"/>
    </row>
    <row r="59" spans="2:19" x14ac:dyDescent="0.2">
      <c r="B59" s="1" t="s">
        <v>392</v>
      </c>
      <c r="C59" s="27"/>
      <c r="D59" s="1">
        <f>D34+D37+D40+D43+D46+D49</f>
        <v>404</v>
      </c>
      <c r="E59" s="1">
        <f>E34+E37+E40+E43+E46+E49</f>
        <v>157</v>
      </c>
      <c r="F59" s="1">
        <f t="shared" ref="F59:O59" si="42">F34+F37+F40+F43+F46+F49</f>
        <v>15</v>
      </c>
      <c r="G59" s="1">
        <f t="shared" si="42"/>
        <v>28</v>
      </c>
      <c r="H59" s="1">
        <f t="shared" si="42"/>
        <v>90</v>
      </c>
      <c r="I59" s="1">
        <f t="shared" si="42"/>
        <v>49</v>
      </c>
      <c r="J59" s="1">
        <f t="shared" si="42"/>
        <v>12</v>
      </c>
      <c r="K59" s="1">
        <f t="shared" si="42"/>
        <v>13</v>
      </c>
      <c r="L59" s="1">
        <f t="shared" si="42"/>
        <v>13</v>
      </c>
      <c r="M59" s="1">
        <f t="shared" si="42"/>
        <v>4</v>
      </c>
      <c r="N59" s="1">
        <f t="shared" si="42"/>
        <v>15</v>
      </c>
      <c r="O59" s="1">
        <f t="shared" si="42"/>
        <v>186</v>
      </c>
      <c r="P59" s="1">
        <f>P34+P37+P40+P43+P46+P49</f>
        <v>61</v>
      </c>
    </row>
    <row r="60" spans="2:19" x14ac:dyDescent="0.2">
      <c r="B60" s="45" t="s">
        <v>393</v>
      </c>
      <c r="E60" s="45">
        <f>E59/D59</f>
        <v>0.38861386138613863</v>
      </c>
      <c r="F60" s="94">
        <f>F59/D59</f>
        <v>3.7128712871287127E-2</v>
      </c>
      <c r="G60" s="94">
        <f>G59/D59</f>
        <v>6.9306930693069313E-2</v>
      </c>
      <c r="H60" s="94">
        <f>H59/D59</f>
        <v>0.22277227722772278</v>
      </c>
      <c r="I60" s="94">
        <f>I59/D59</f>
        <v>0.12128712871287128</v>
      </c>
      <c r="J60" s="94">
        <f>J59/D59</f>
        <v>2.9702970297029702E-2</v>
      </c>
      <c r="K60" s="94">
        <f>K59/D59</f>
        <v>3.2178217821782179E-2</v>
      </c>
      <c r="L60" s="94">
        <f>L59/D59</f>
        <v>3.2178217821782179E-2</v>
      </c>
      <c r="M60" s="94">
        <f>M59/D59</f>
        <v>9.9009900990099011E-3</v>
      </c>
      <c r="N60" s="94">
        <f>N59/D59</f>
        <v>3.7128712871287127E-2</v>
      </c>
      <c r="O60" s="94">
        <f>O59/D59</f>
        <v>0.46039603960396042</v>
      </c>
      <c r="P60" s="94">
        <f>P59/D59</f>
        <v>0.15099009900990099</v>
      </c>
    </row>
    <row r="61" spans="2:19" x14ac:dyDescent="0.2">
      <c r="B61" s="45" t="s">
        <v>523</v>
      </c>
      <c r="E61" s="45"/>
      <c r="F61" s="94">
        <f>F59/E59</f>
        <v>9.5541401273885357E-2</v>
      </c>
      <c r="G61" s="94">
        <f>G59/E59</f>
        <v>0.17834394904458598</v>
      </c>
      <c r="H61" s="94">
        <f>H59/E59</f>
        <v>0.57324840764331209</v>
      </c>
      <c r="I61" s="94">
        <f>I59/E59</f>
        <v>0.31210191082802546</v>
      </c>
      <c r="J61" s="94">
        <f>J59/E59</f>
        <v>7.6433121019108277E-2</v>
      </c>
      <c r="K61" s="94">
        <f>K59/E59</f>
        <v>8.2802547770700632E-2</v>
      </c>
      <c r="L61" s="94">
        <f>L59/E59</f>
        <v>8.2802547770700632E-2</v>
      </c>
      <c r="M61" s="94">
        <f>M59/E59</f>
        <v>2.5477707006369428E-2</v>
      </c>
      <c r="N61" s="94">
        <f>N59/E59</f>
        <v>9.5541401273885357E-2</v>
      </c>
      <c r="O61" s="94"/>
      <c r="P61" s="94"/>
    </row>
    <row r="63" spans="2:19" x14ac:dyDescent="0.2">
      <c r="B63" s="1" t="s">
        <v>395</v>
      </c>
      <c r="C63" s="19"/>
      <c r="D63" s="96">
        <f t="shared" ref="D63:E63" si="43">D52+D34+D49</f>
        <v>404</v>
      </c>
      <c r="E63" s="96">
        <f t="shared" si="43"/>
        <v>157</v>
      </c>
      <c r="F63" s="96">
        <f>F52+F34+F49</f>
        <v>15</v>
      </c>
      <c r="G63" s="96">
        <f t="shared" ref="G63:O63" si="44">G52+G34+G49</f>
        <v>28</v>
      </c>
      <c r="H63" s="96">
        <f t="shared" si="44"/>
        <v>90</v>
      </c>
      <c r="I63" s="96">
        <f t="shared" si="44"/>
        <v>49</v>
      </c>
      <c r="J63" s="96">
        <f t="shared" si="44"/>
        <v>12</v>
      </c>
      <c r="K63" s="96">
        <f t="shared" si="44"/>
        <v>13</v>
      </c>
      <c r="L63" s="96">
        <f t="shared" si="44"/>
        <v>13</v>
      </c>
      <c r="M63" s="96">
        <f t="shared" si="44"/>
        <v>4</v>
      </c>
      <c r="N63" s="96">
        <f t="shared" si="44"/>
        <v>15</v>
      </c>
      <c r="O63" s="96">
        <f t="shared" si="44"/>
        <v>186</v>
      </c>
      <c r="P63" s="96">
        <f>P52+P34+P49</f>
        <v>61</v>
      </c>
    </row>
    <row r="64" spans="2:19" x14ac:dyDescent="0.2">
      <c r="B64" s="1"/>
      <c r="C64" s="19"/>
      <c r="D64" s="7">
        <f t="shared" ref="D64:E64" si="45">D55+D34+D37</f>
        <v>404</v>
      </c>
      <c r="E64" s="7">
        <f t="shared" si="45"/>
        <v>157</v>
      </c>
      <c r="F64" s="7">
        <f>F55+F34+F37</f>
        <v>15</v>
      </c>
      <c r="G64" s="7">
        <f t="shared" ref="G64:P64" si="46">G55+G34+G37</f>
        <v>28</v>
      </c>
      <c r="H64" s="7">
        <f t="shared" si="46"/>
        <v>90</v>
      </c>
      <c r="I64" s="7">
        <f t="shared" si="46"/>
        <v>49</v>
      </c>
      <c r="J64" s="7">
        <f t="shared" si="46"/>
        <v>12</v>
      </c>
      <c r="K64" s="7">
        <f t="shared" si="46"/>
        <v>13</v>
      </c>
      <c r="L64" s="7">
        <f t="shared" si="46"/>
        <v>13</v>
      </c>
      <c r="M64" s="7">
        <f t="shared" si="46"/>
        <v>4</v>
      </c>
      <c r="N64" s="7">
        <f t="shared" si="46"/>
        <v>15</v>
      </c>
      <c r="O64" s="7">
        <f t="shared" si="46"/>
        <v>186</v>
      </c>
      <c r="P64" s="7">
        <f t="shared" si="46"/>
        <v>61</v>
      </c>
    </row>
    <row r="65" spans="2:16" x14ac:dyDescent="0.2">
      <c r="B65" s="1"/>
      <c r="C65" s="19"/>
      <c r="D65" s="19"/>
      <c r="G65" s="96"/>
      <c r="H65" s="96"/>
      <c r="I65" s="96"/>
      <c r="J65" s="96"/>
      <c r="K65" s="96"/>
      <c r="L65" s="96"/>
      <c r="M65" s="96"/>
      <c r="N65" s="96"/>
      <c r="O65" s="96"/>
      <c r="P65" s="96"/>
    </row>
    <row r="66" spans="2:16" x14ac:dyDescent="0.2">
      <c r="B66" s="367" t="s">
        <v>239</v>
      </c>
      <c r="C66" s="19"/>
      <c r="D66" s="367">
        <f>D59-D13</f>
        <v>0</v>
      </c>
      <c r="E66" s="367">
        <f>E59-E13</f>
        <v>0</v>
      </c>
      <c r="F66" s="367">
        <f t="shared" ref="E66:O68" si="47">F59-F13</f>
        <v>0</v>
      </c>
      <c r="G66" s="367">
        <f t="shared" si="47"/>
        <v>0</v>
      </c>
      <c r="H66" s="367">
        <f t="shared" si="47"/>
        <v>0</v>
      </c>
      <c r="I66" s="367">
        <f t="shared" si="47"/>
        <v>0</v>
      </c>
      <c r="J66" s="367">
        <f t="shared" si="47"/>
        <v>0</v>
      </c>
      <c r="K66" s="367">
        <f t="shared" si="47"/>
        <v>0</v>
      </c>
      <c r="L66" s="367">
        <f t="shared" si="47"/>
        <v>0</v>
      </c>
      <c r="M66" s="367">
        <f t="shared" si="47"/>
        <v>0</v>
      </c>
      <c r="N66" s="367">
        <f t="shared" si="47"/>
        <v>0</v>
      </c>
      <c r="O66" s="367">
        <f t="shared" si="47"/>
        <v>0</v>
      </c>
      <c r="P66" s="367">
        <f>P59-P13</f>
        <v>0</v>
      </c>
    </row>
    <row r="67" spans="2:16" x14ac:dyDescent="0.2">
      <c r="C67" s="19"/>
      <c r="D67" s="367"/>
      <c r="E67" s="367">
        <f t="shared" si="47"/>
        <v>0</v>
      </c>
      <c r="F67" s="367">
        <f t="shared" si="47"/>
        <v>0</v>
      </c>
      <c r="G67" s="367">
        <f t="shared" si="47"/>
        <v>0</v>
      </c>
      <c r="H67" s="367">
        <f t="shared" si="47"/>
        <v>0</v>
      </c>
      <c r="I67" s="367">
        <f t="shared" si="47"/>
        <v>0</v>
      </c>
      <c r="J67" s="367">
        <f t="shared" si="47"/>
        <v>0</v>
      </c>
      <c r="K67" s="367">
        <f t="shared" si="47"/>
        <v>0</v>
      </c>
      <c r="L67" s="367">
        <f t="shared" si="47"/>
        <v>0</v>
      </c>
      <c r="M67" s="367">
        <f t="shared" si="47"/>
        <v>0</v>
      </c>
      <c r="N67" s="367">
        <f t="shared" si="47"/>
        <v>0</v>
      </c>
      <c r="O67" s="367">
        <f t="shared" si="47"/>
        <v>0</v>
      </c>
      <c r="P67" s="367">
        <f>P60-P14</f>
        <v>0</v>
      </c>
    </row>
    <row r="68" spans="2:16" x14ac:dyDescent="0.2">
      <c r="C68" s="19"/>
      <c r="D68" s="367"/>
      <c r="E68" s="367"/>
      <c r="F68" s="367">
        <f t="shared" si="47"/>
        <v>0</v>
      </c>
      <c r="G68" s="367">
        <f t="shared" si="47"/>
        <v>0</v>
      </c>
      <c r="H68" s="367">
        <f t="shared" si="47"/>
        <v>0</v>
      </c>
      <c r="I68" s="367">
        <f t="shared" si="47"/>
        <v>0</v>
      </c>
      <c r="J68" s="367">
        <f t="shared" si="47"/>
        <v>0</v>
      </c>
      <c r="K68" s="367">
        <f t="shared" si="47"/>
        <v>0</v>
      </c>
      <c r="L68" s="367">
        <f t="shared" si="47"/>
        <v>0</v>
      </c>
      <c r="M68" s="367">
        <f t="shared" si="47"/>
        <v>0</v>
      </c>
      <c r="N68" s="367">
        <f t="shared" si="47"/>
        <v>0</v>
      </c>
      <c r="O68" s="367"/>
      <c r="P68" s="367"/>
    </row>
    <row r="69" spans="2:16" x14ac:dyDescent="0.2">
      <c r="C69" s="19"/>
      <c r="D69" s="367"/>
      <c r="E69" s="368"/>
      <c r="F69" s="368"/>
      <c r="G69" s="368"/>
      <c r="H69" s="368"/>
      <c r="I69" s="368"/>
      <c r="J69" s="368"/>
      <c r="K69" s="368"/>
      <c r="L69" s="368"/>
      <c r="M69" s="368"/>
      <c r="N69" s="368"/>
      <c r="O69" s="368"/>
      <c r="P69" s="368"/>
    </row>
    <row r="70" spans="2:16" x14ac:dyDescent="0.2">
      <c r="C70" s="19"/>
      <c r="D70" s="367">
        <f>D63-D59</f>
        <v>0</v>
      </c>
      <c r="E70" s="367">
        <f t="shared" ref="E70:N70" si="48">E63-E59</f>
        <v>0</v>
      </c>
      <c r="F70" s="367">
        <f t="shared" si="48"/>
        <v>0</v>
      </c>
      <c r="G70" s="367">
        <f t="shared" si="48"/>
        <v>0</v>
      </c>
      <c r="H70" s="367">
        <f t="shared" si="48"/>
        <v>0</v>
      </c>
      <c r="I70" s="367">
        <f t="shared" si="48"/>
        <v>0</v>
      </c>
      <c r="J70" s="367">
        <f t="shared" si="48"/>
        <v>0</v>
      </c>
      <c r="K70" s="367">
        <f t="shared" si="48"/>
        <v>0</v>
      </c>
      <c r="L70" s="367">
        <f t="shared" si="48"/>
        <v>0</v>
      </c>
      <c r="M70" s="367">
        <f t="shared" si="48"/>
        <v>0</v>
      </c>
      <c r="N70" s="367">
        <f t="shared" si="48"/>
        <v>0</v>
      </c>
      <c r="O70" s="367">
        <f>O63-O59</f>
        <v>0</v>
      </c>
      <c r="P70" s="367">
        <f>P63-P59</f>
        <v>0</v>
      </c>
    </row>
    <row r="71" spans="2:16" x14ac:dyDescent="0.2">
      <c r="C71" s="19"/>
      <c r="D71" s="367">
        <f>D64-D59</f>
        <v>0</v>
      </c>
      <c r="E71" s="367">
        <f t="shared" ref="E71:O71" si="49">E64-E59</f>
        <v>0</v>
      </c>
      <c r="F71" s="367">
        <f t="shared" si="49"/>
        <v>0</v>
      </c>
      <c r="G71" s="367">
        <f t="shared" si="49"/>
        <v>0</v>
      </c>
      <c r="H71" s="367">
        <f t="shared" si="49"/>
        <v>0</v>
      </c>
      <c r="I71" s="367">
        <f t="shared" si="49"/>
        <v>0</v>
      </c>
      <c r="J71" s="367">
        <f t="shared" si="49"/>
        <v>0</v>
      </c>
      <c r="K71" s="367">
        <f t="shared" si="49"/>
        <v>0</v>
      </c>
      <c r="L71" s="367">
        <f t="shared" si="49"/>
        <v>0</v>
      </c>
      <c r="M71" s="367">
        <f t="shared" si="49"/>
        <v>0</v>
      </c>
      <c r="N71" s="367">
        <f t="shared" si="49"/>
        <v>0</v>
      </c>
      <c r="O71" s="367">
        <f t="shared" si="49"/>
        <v>0</v>
      </c>
      <c r="P71" s="367">
        <f>P64-P59</f>
        <v>0</v>
      </c>
    </row>
    <row r="72" spans="2:16" x14ac:dyDescent="0.2">
      <c r="C72" s="19"/>
      <c r="D72" s="19"/>
    </row>
    <row r="73" spans="2:16" x14ac:dyDescent="0.2">
      <c r="C73" s="19"/>
      <c r="D73" s="19"/>
    </row>
    <row r="74" spans="2:16" x14ac:dyDescent="0.2">
      <c r="C74" s="19"/>
      <c r="D74" s="19"/>
    </row>
    <row r="75" spans="2:16" x14ac:dyDescent="0.2">
      <c r="C75" s="19"/>
      <c r="D75" s="19"/>
    </row>
    <row r="76" spans="2:16" x14ac:dyDescent="0.2">
      <c r="C76" s="19"/>
      <c r="D76" s="19"/>
    </row>
    <row r="77" spans="2:16" x14ac:dyDescent="0.2">
      <c r="C77" s="19"/>
      <c r="D77" s="19"/>
    </row>
    <row r="78" spans="2:16" x14ac:dyDescent="0.2">
      <c r="C78" s="19"/>
      <c r="D78" s="19"/>
    </row>
    <row r="79" spans="2:16" x14ac:dyDescent="0.2">
      <c r="C79" s="19"/>
      <c r="D79" s="19"/>
    </row>
    <row r="80" spans="2:16" x14ac:dyDescent="0.2">
      <c r="C80" s="19"/>
      <c r="D80" s="19"/>
    </row>
    <row r="81" spans="2:4" x14ac:dyDescent="0.2">
      <c r="C81" s="19"/>
      <c r="D81" s="19"/>
    </row>
    <row r="82" spans="2:4" x14ac:dyDescent="0.2">
      <c r="C82" s="19"/>
      <c r="D82" s="19"/>
    </row>
    <row r="83" spans="2:4" x14ac:dyDescent="0.2">
      <c r="C83" s="19"/>
      <c r="D83" s="19"/>
    </row>
    <row r="84" spans="2:4" x14ac:dyDescent="0.2">
      <c r="C84" s="19"/>
      <c r="D84" s="19"/>
    </row>
    <row r="85" spans="2:4" x14ac:dyDescent="0.2">
      <c r="C85" s="19"/>
      <c r="D85" s="19"/>
    </row>
    <row r="86" spans="2:4" x14ac:dyDescent="0.2">
      <c r="C86" s="19"/>
      <c r="D86" s="19"/>
    </row>
    <row r="87" spans="2:4" x14ac:dyDescent="0.2">
      <c r="C87" s="19"/>
      <c r="D87" s="19"/>
    </row>
    <row r="88" spans="2:4" x14ac:dyDescent="0.2">
      <c r="C88" s="19"/>
      <c r="D88" s="19"/>
    </row>
    <row r="89" spans="2:4" x14ac:dyDescent="0.2">
      <c r="C89" s="19"/>
      <c r="D89" s="19"/>
    </row>
    <row r="90" spans="2:4" x14ac:dyDescent="0.2">
      <c r="C90" s="19"/>
      <c r="D90" s="19"/>
    </row>
    <row r="91" spans="2:4" x14ac:dyDescent="0.2">
      <c r="C91" s="19"/>
      <c r="D91" s="19"/>
    </row>
    <row r="92" spans="2:4" x14ac:dyDescent="0.2">
      <c r="C92" s="19"/>
      <c r="D92" s="19"/>
    </row>
    <row r="93" spans="2:4" x14ac:dyDescent="0.2">
      <c r="B93" s="1"/>
      <c r="C93" s="19"/>
      <c r="D93" s="19"/>
    </row>
    <row r="94" spans="2:4" x14ac:dyDescent="0.2">
      <c r="B94" s="1" t="e">
        <f>SUM(#REF!)</f>
        <v>#REF!</v>
      </c>
      <c r="C94" s="19"/>
      <c r="D94" s="19"/>
    </row>
  </sheetData>
  <mergeCells count="30">
    <mergeCell ref="J10:J12"/>
    <mergeCell ref="K10:K12"/>
    <mergeCell ref="L10:L12"/>
    <mergeCell ref="M10:M12"/>
    <mergeCell ref="N10:N12"/>
    <mergeCell ref="B58:O58"/>
    <mergeCell ref="C31:C33"/>
    <mergeCell ref="B34:B57"/>
    <mergeCell ref="C34:C36"/>
    <mergeCell ref="C37:C39"/>
    <mergeCell ref="C40:C42"/>
    <mergeCell ref="C43:C45"/>
    <mergeCell ref="C46:C48"/>
    <mergeCell ref="C49:C51"/>
    <mergeCell ref="P9:P12"/>
    <mergeCell ref="B13:C15"/>
    <mergeCell ref="B16:B33"/>
    <mergeCell ref="C16:C18"/>
    <mergeCell ref="C19:C21"/>
    <mergeCell ref="C22:C24"/>
    <mergeCell ref="C25:C27"/>
    <mergeCell ref="C28:C30"/>
    <mergeCell ref="B9:C12"/>
    <mergeCell ref="D9:D12"/>
    <mergeCell ref="E9:E12"/>
    <mergeCell ref="O9:O12"/>
    <mergeCell ref="F10:F12"/>
    <mergeCell ref="G10:G12"/>
    <mergeCell ref="H10:H12"/>
    <mergeCell ref="I10:I12"/>
  </mergeCells>
  <phoneticPr fontId="2"/>
  <pageMargins left="0.76" right="0.32" top="0.62992125984251968" bottom="0.59055118110236227" header="0.35433070866141736" footer="0.43307086614173229"/>
  <pageSetup paperSize="9" scale="65" firstPageNumber="33"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tabColor rgb="FF00B0F0"/>
  </sheetPr>
  <dimension ref="B2:M76"/>
  <sheetViews>
    <sheetView view="pageBreakPreview" topLeftCell="A4" zoomScaleNormal="100" zoomScaleSheetLayoutView="100" workbookViewId="0">
      <selection activeCell="B2" sqref="B2"/>
    </sheetView>
  </sheetViews>
  <sheetFormatPr defaultColWidth="9" defaultRowHeight="13.2" x14ac:dyDescent="0.2"/>
  <cols>
    <col min="1" max="1" width="4.6640625" style="1" customWidth="1"/>
    <col min="2" max="2" width="5.33203125" style="1" customWidth="1"/>
    <col min="3" max="3" width="23" style="1" customWidth="1"/>
    <col min="4" max="8" width="12.33203125" style="1" customWidth="1"/>
    <col min="9" max="9" width="12.33203125" style="19" customWidth="1"/>
    <col min="10" max="10" width="12.33203125" style="1" customWidth="1"/>
    <col min="11" max="12" width="12.33203125" style="19" customWidth="1"/>
    <col min="13" max="13" width="13.109375" style="1" customWidth="1"/>
    <col min="14" max="16384" width="9" style="1"/>
  </cols>
  <sheetData>
    <row r="2" spans="2:13" x14ac:dyDescent="0.2">
      <c r="B2" s="1" t="s">
        <v>524</v>
      </c>
      <c r="I2" s="1"/>
    </row>
    <row r="3" spans="2:13" x14ac:dyDescent="0.2">
      <c r="J3" s="78" t="s">
        <v>525</v>
      </c>
    </row>
    <row r="4" spans="2:13" x14ac:dyDescent="0.2">
      <c r="J4" s="78" t="s">
        <v>526</v>
      </c>
    </row>
    <row r="5" spans="2:13" ht="13.5" customHeight="1" thickBot="1" x14ac:dyDescent="0.25">
      <c r="M5" s="2" t="s">
        <v>265</v>
      </c>
    </row>
    <row r="6" spans="2:13" ht="15.75" customHeight="1" x14ac:dyDescent="0.2">
      <c r="B6" s="8"/>
      <c r="C6" s="4"/>
      <c r="D6" s="1588" t="s">
        <v>527</v>
      </c>
      <c r="E6" s="1621" t="s">
        <v>528</v>
      </c>
      <c r="F6" s="1664" t="s">
        <v>529</v>
      </c>
      <c r="G6" s="1679"/>
      <c r="H6" s="1679"/>
      <c r="I6" s="1665"/>
      <c r="J6" s="1730" t="s">
        <v>384</v>
      </c>
      <c r="K6" s="1731"/>
      <c r="L6" s="1731"/>
      <c r="M6" s="1732"/>
    </row>
    <row r="7" spans="2:13" ht="15.75" customHeight="1" x14ac:dyDescent="0.2">
      <c r="B7" s="18"/>
      <c r="C7" s="11"/>
      <c r="D7" s="1594"/>
      <c r="E7" s="1593"/>
      <c r="F7" s="1858" t="s">
        <v>530</v>
      </c>
      <c r="G7" s="1621" t="s">
        <v>531</v>
      </c>
      <c r="H7" s="1635" t="s">
        <v>532</v>
      </c>
      <c r="I7" s="1861" t="s">
        <v>273</v>
      </c>
      <c r="J7" s="1858" t="s">
        <v>530</v>
      </c>
      <c r="K7" s="1621" t="s">
        <v>531</v>
      </c>
      <c r="L7" s="1635" t="s">
        <v>532</v>
      </c>
      <c r="M7" s="1860" t="s">
        <v>273</v>
      </c>
    </row>
    <row r="8" spans="2:13" ht="28.5" customHeight="1" x14ac:dyDescent="0.2">
      <c r="B8" s="36"/>
      <c r="C8" s="37"/>
      <c r="D8" s="1595"/>
      <c r="E8" s="1622"/>
      <c r="F8" s="1859"/>
      <c r="G8" s="1622"/>
      <c r="H8" s="1635"/>
      <c r="I8" s="1862"/>
      <c r="J8" s="1859"/>
      <c r="K8" s="1622"/>
      <c r="L8" s="1635"/>
      <c r="M8" s="1860"/>
    </row>
    <row r="9" spans="2:13" s="337" customFormat="1" ht="15.75" customHeight="1" x14ac:dyDescent="0.2">
      <c r="B9" s="1603" t="s">
        <v>273</v>
      </c>
      <c r="C9" s="1628"/>
      <c r="D9" s="1841">
        <f>SUM(D11:D22)</f>
        <v>404</v>
      </c>
      <c r="E9" s="1843">
        <f>SUM(E11:E22)</f>
        <v>303</v>
      </c>
      <c r="F9" s="1857">
        <f>SUM(F11:F22)</f>
        <v>489</v>
      </c>
      <c r="G9" s="61">
        <f>G11+G13+G15+G17+G19+G21</f>
        <v>3</v>
      </c>
      <c r="H9" s="61">
        <f>H11+H13+H15+H17+H19+H21</f>
        <v>8</v>
      </c>
      <c r="I9" s="339">
        <f t="shared" ref="I9:M9" si="0">I11+I13+I15+I17+I19+I21</f>
        <v>11</v>
      </c>
      <c r="J9" s="1857">
        <f>SUM(J11:J22)</f>
        <v>94</v>
      </c>
      <c r="K9" s="61">
        <f>K11+K13+K15+K17+K19+K21</f>
        <v>3</v>
      </c>
      <c r="L9" s="61">
        <f>L11+L13+L15+L17+L19+L21</f>
        <v>4</v>
      </c>
      <c r="M9" s="339">
        <f t="shared" si="0"/>
        <v>7</v>
      </c>
    </row>
    <row r="10" spans="2:13" s="337" customFormat="1" ht="15.75" customHeight="1" thickBot="1" x14ac:dyDescent="0.25">
      <c r="B10" s="1607"/>
      <c r="C10" s="1669"/>
      <c r="D10" s="1842"/>
      <c r="E10" s="1842"/>
      <c r="F10" s="1852"/>
      <c r="G10" s="753"/>
      <c r="H10" s="165">
        <f>H9/F9</f>
        <v>1.6359918200408999E-2</v>
      </c>
      <c r="I10" s="754"/>
      <c r="J10" s="1852"/>
      <c r="K10" s="753"/>
      <c r="L10" s="493">
        <f>L9/J9</f>
        <v>4.2553191489361701E-2</v>
      </c>
      <c r="M10" s="754"/>
    </row>
    <row r="11" spans="2:13" s="337" customFormat="1" ht="15.75" customHeight="1" thickTop="1" x14ac:dyDescent="0.2">
      <c r="B11" s="1503" t="s">
        <v>310</v>
      </c>
      <c r="C11" s="1551" t="s">
        <v>275</v>
      </c>
      <c r="D11" s="1839">
        <f>表13!E15</f>
        <v>49</v>
      </c>
      <c r="E11" s="1839">
        <f>表13!R15</f>
        <v>20</v>
      </c>
      <c r="F11" s="1848">
        <v>5</v>
      </c>
      <c r="G11" s="1313">
        <v>0</v>
      </c>
      <c r="H11" s="1314">
        <v>0</v>
      </c>
      <c r="I11" s="1315">
        <f>G11+H11</f>
        <v>0</v>
      </c>
      <c r="J11" s="1846">
        <v>0</v>
      </c>
      <c r="K11" s="1313">
        <v>0</v>
      </c>
      <c r="L11" s="1313">
        <v>0</v>
      </c>
      <c r="M11" s="1315">
        <f>K11+L11</f>
        <v>0</v>
      </c>
    </row>
    <row r="12" spans="2:13" s="337" customFormat="1" ht="15.75" customHeight="1" x14ac:dyDescent="0.2">
      <c r="B12" s="1504"/>
      <c r="C12" s="1551"/>
      <c r="D12" s="1837"/>
      <c r="E12" s="1837"/>
      <c r="F12" s="1851"/>
      <c r="G12" s="1316"/>
      <c r="H12" s="1317">
        <f>H11/F11</f>
        <v>0</v>
      </c>
      <c r="I12" s="1318"/>
      <c r="J12" s="1853"/>
      <c r="K12" s="1316"/>
      <c r="L12" s="1319">
        <f>IFERROR(L11/J11,0)</f>
        <v>0</v>
      </c>
      <c r="M12" s="1318"/>
    </row>
    <row r="13" spans="2:13" s="337" customFormat="1" ht="15.75" customHeight="1" x14ac:dyDescent="0.2">
      <c r="B13" s="1504"/>
      <c r="C13" s="1591" t="s">
        <v>276</v>
      </c>
      <c r="D13" s="1836">
        <f>表13!E18</f>
        <v>85</v>
      </c>
      <c r="E13" s="1836">
        <f>表13!R18</f>
        <v>64</v>
      </c>
      <c r="F13" s="1850">
        <v>100</v>
      </c>
      <c r="G13" s="1313">
        <v>1</v>
      </c>
      <c r="H13" s="1320">
        <v>2</v>
      </c>
      <c r="I13" s="1315">
        <f t="shared" ref="I13" si="1">G13+H13</f>
        <v>3</v>
      </c>
      <c r="J13" s="1854">
        <v>35</v>
      </c>
      <c r="K13" s="1313">
        <v>0</v>
      </c>
      <c r="L13" s="1313">
        <v>0</v>
      </c>
      <c r="M13" s="1321">
        <f t="shared" ref="M13" si="2">K13+L13</f>
        <v>0</v>
      </c>
    </row>
    <row r="14" spans="2:13" s="337" customFormat="1" ht="15.75" customHeight="1" x14ac:dyDescent="0.2">
      <c r="B14" s="1504"/>
      <c r="C14" s="1551"/>
      <c r="D14" s="1837"/>
      <c r="E14" s="1837"/>
      <c r="F14" s="1851"/>
      <c r="G14" s="1316"/>
      <c r="H14" s="1317">
        <f>H13/F13</f>
        <v>0.02</v>
      </c>
      <c r="I14" s="1318"/>
      <c r="J14" s="1853"/>
      <c r="K14" s="1316"/>
      <c r="L14" s="1322">
        <f>L13/J13</f>
        <v>0</v>
      </c>
      <c r="M14" s="1318"/>
    </row>
    <row r="15" spans="2:13" s="337" customFormat="1" ht="15.75" customHeight="1" x14ac:dyDescent="0.2">
      <c r="B15" s="1504"/>
      <c r="C15" s="1591" t="s">
        <v>463</v>
      </c>
      <c r="D15" s="1836">
        <f>表13!E21</f>
        <v>25</v>
      </c>
      <c r="E15" s="1836">
        <f>表13!R21</f>
        <v>16</v>
      </c>
      <c r="F15" s="1850">
        <v>12</v>
      </c>
      <c r="G15" s="1313">
        <v>0</v>
      </c>
      <c r="H15" s="1320">
        <v>0</v>
      </c>
      <c r="I15" s="1321">
        <f t="shared" ref="I15" si="3">G15+H15</f>
        <v>0</v>
      </c>
      <c r="J15" s="1854">
        <v>0</v>
      </c>
      <c r="K15" s="1313">
        <f t="shared" ref="K15:L15" si="4">SUM(K2:K4)</f>
        <v>0</v>
      </c>
      <c r="L15" s="1313">
        <f t="shared" si="4"/>
        <v>0</v>
      </c>
      <c r="M15" s="1321">
        <f t="shared" ref="M15" si="5">K15+L15</f>
        <v>0</v>
      </c>
    </row>
    <row r="16" spans="2:13" s="337" customFormat="1" ht="15.75" customHeight="1" x14ac:dyDescent="0.2">
      <c r="B16" s="1504"/>
      <c r="C16" s="1551"/>
      <c r="D16" s="1837"/>
      <c r="E16" s="1837"/>
      <c r="F16" s="1851"/>
      <c r="G16" s="1316"/>
      <c r="H16" s="1317">
        <f t="shared" ref="H16" si="6">H15/F15</f>
        <v>0</v>
      </c>
      <c r="I16" s="1318"/>
      <c r="J16" s="1853"/>
      <c r="K16" s="1316"/>
      <c r="L16" s="1322">
        <f>IFERROR(L15/J15,0)</f>
        <v>0</v>
      </c>
      <c r="M16" s="1318"/>
    </row>
    <row r="17" spans="2:13" s="337" customFormat="1" ht="15.75" customHeight="1" x14ac:dyDescent="0.2">
      <c r="B17" s="1504"/>
      <c r="C17" s="1591" t="s">
        <v>340</v>
      </c>
      <c r="D17" s="1836">
        <f>表13!E24</f>
        <v>75</v>
      </c>
      <c r="E17" s="1836">
        <f>表13!R24</f>
        <v>54</v>
      </c>
      <c r="F17" s="1850">
        <v>19</v>
      </c>
      <c r="G17" s="1313">
        <v>0</v>
      </c>
      <c r="H17" s="1320">
        <v>2</v>
      </c>
      <c r="I17" s="1321">
        <f t="shared" ref="I17" si="7">G17+H17</f>
        <v>2</v>
      </c>
      <c r="J17" s="1854">
        <v>4</v>
      </c>
      <c r="K17" s="1313">
        <v>1</v>
      </c>
      <c r="L17" s="1320">
        <v>1</v>
      </c>
      <c r="M17" s="1321">
        <f t="shared" ref="M17" si="8">K17+L17</f>
        <v>2</v>
      </c>
    </row>
    <row r="18" spans="2:13" s="337" customFormat="1" ht="15.75" customHeight="1" x14ac:dyDescent="0.2">
      <c r="B18" s="1504"/>
      <c r="C18" s="1551"/>
      <c r="D18" s="1837"/>
      <c r="E18" s="1837"/>
      <c r="F18" s="1851"/>
      <c r="G18" s="1316"/>
      <c r="H18" s="1317">
        <f t="shared" ref="H18" si="9">H17/F17</f>
        <v>0.10526315789473684</v>
      </c>
      <c r="I18" s="1318"/>
      <c r="J18" s="1853"/>
      <c r="K18" s="1316"/>
      <c r="L18" s="1322">
        <f>L17/J17</f>
        <v>0.25</v>
      </c>
      <c r="M18" s="1318"/>
    </row>
    <row r="19" spans="2:13" s="337" customFormat="1" ht="15.75" customHeight="1" x14ac:dyDescent="0.2">
      <c r="B19" s="1504"/>
      <c r="C19" s="1591" t="s">
        <v>341</v>
      </c>
      <c r="D19" s="1836">
        <f>表13!E27</f>
        <v>8</v>
      </c>
      <c r="E19" s="1836">
        <f>表13!R27</f>
        <v>4</v>
      </c>
      <c r="F19" s="1850">
        <v>33</v>
      </c>
      <c r="G19" s="1313">
        <v>0</v>
      </c>
      <c r="H19" s="1320">
        <v>0</v>
      </c>
      <c r="I19" s="1321">
        <f t="shared" ref="I19" si="10">G19+H19</f>
        <v>0</v>
      </c>
      <c r="J19" s="1854">
        <v>6</v>
      </c>
      <c r="K19" s="1313">
        <v>0</v>
      </c>
      <c r="L19" s="1320">
        <v>0</v>
      </c>
      <c r="M19" s="1321">
        <f t="shared" ref="M19" si="11">K19+L19</f>
        <v>0</v>
      </c>
    </row>
    <row r="20" spans="2:13" s="337" customFormat="1" ht="15.75" customHeight="1" x14ac:dyDescent="0.2">
      <c r="B20" s="1504"/>
      <c r="C20" s="1551"/>
      <c r="D20" s="1837"/>
      <c r="E20" s="1837"/>
      <c r="F20" s="1851"/>
      <c r="G20" s="1316"/>
      <c r="H20" s="1317">
        <f t="shared" ref="H20" si="12">H19/F19</f>
        <v>0</v>
      </c>
      <c r="I20" s="1318"/>
      <c r="J20" s="1853"/>
      <c r="K20" s="1316"/>
      <c r="L20" s="1319">
        <f>L19/J19</f>
        <v>0</v>
      </c>
      <c r="M20" s="1318"/>
    </row>
    <row r="21" spans="2:13" s="337" customFormat="1" ht="15.75" customHeight="1" x14ac:dyDescent="0.2">
      <c r="B21" s="1504"/>
      <c r="C21" s="1591" t="s">
        <v>280</v>
      </c>
      <c r="D21" s="1836">
        <f>表13!E30</f>
        <v>162</v>
      </c>
      <c r="E21" s="1836">
        <f>表13!R30</f>
        <v>145</v>
      </c>
      <c r="F21" s="1850">
        <v>320</v>
      </c>
      <c r="G21" s="1313">
        <v>2</v>
      </c>
      <c r="H21" s="1320">
        <v>4</v>
      </c>
      <c r="I21" s="1321">
        <f t="shared" ref="I21" si="13">G21+H21</f>
        <v>6</v>
      </c>
      <c r="J21" s="1854">
        <v>49</v>
      </c>
      <c r="K21" s="1313">
        <v>2</v>
      </c>
      <c r="L21" s="1313">
        <v>3</v>
      </c>
      <c r="M21" s="1321">
        <f t="shared" ref="M21" si="14">K21+L21</f>
        <v>5</v>
      </c>
    </row>
    <row r="22" spans="2:13" s="337" customFormat="1" ht="15.75" customHeight="1" thickBot="1" x14ac:dyDescent="0.25">
      <c r="B22" s="1505"/>
      <c r="C22" s="1551"/>
      <c r="D22" s="1837"/>
      <c r="E22" s="1838"/>
      <c r="F22" s="1851"/>
      <c r="G22" s="1316"/>
      <c r="H22" s="1317">
        <f t="shared" ref="H22" si="15">H21/F21</f>
        <v>1.2500000000000001E-2</v>
      </c>
      <c r="I22" s="1318"/>
      <c r="J22" s="1853"/>
      <c r="K22" s="1323"/>
      <c r="L22" s="1322">
        <f>L21/J21</f>
        <v>6.1224489795918366E-2</v>
      </c>
      <c r="M22" s="1318"/>
    </row>
    <row r="23" spans="2:13" s="337" customFormat="1" ht="15.75" customHeight="1" thickTop="1" x14ac:dyDescent="0.2">
      <c r="B23" s="1503" t="s">
        <v>312</v>
      </c>
      <c r="C23" s="1649" t="s">
        <v>313</v>
      </c>
      <c r="D23" s="1839">
        <f>表13!E33</f>
        <v>92</v>
      </c>
      <c r="E23" s="1839">
        <f>表13!R33</f>
        <v>53</v>
      </c>
      <c r="F23" s="1863">
        <v>5</v>
      </c>
      <c r="G23" s="1324">
        <v>0</v>
      </c>
      <c r="H23" s="1324">
        <v>0</v>
      </c>
      <c r="I23" s="1325">
        <f t="shared" ref="I23" si="16">G23+H23</f>
        <v>0</v>
      </c>
      <c r="J23" s="1856">
        <v>0</v>
      </c>
      <c r="K23" s="1324">
        <v>1</v>
      </c>
      <c r="L23" s="1324">
        <v>0</v>
      </c>
      <c r="M23" s="1325">
        <f t="shared" ref="M23" si="17">K23+L23</f>
        <v>1</v>
      </c>
    </row>
    <row r="24" spans="2:13" s="337" customFormat="1" ht="15.75" customHeight="1" x14ac:dyDescent="0.2">
      <c r="B24" s="1504"/>
      <c r="C24" s="1551"/>
      <c r="D24" s="1837"/>
      <c r="E24" s="1837"/>
      <c r="F24" s="1851"/>
      <c r="G24" s="1326"/>
      <c r="H24" s="1317">
        <f>H23/F23</f>
        <v>0</v>
      </c>
      <c r="I24" s="1318"/>
      <c r="J24" s="1853"/>
      <c r="K24" s="1316"/>
      <c r="L24" s="1327">
        <f>IF(L23,L23/J23,0)</f>
        <v>0</v>
      </c>
      <c r="M24" s="1318"/>
    </row>
    <row r="25" spans="2:13" s="337" customFormat="1" ht="15.75" customHeight="1" x14ac:dyDescent="0.2">
      <c r="B25" s="1504"/>
      <c r="C25" s="1591" t="s">
        <v>314</v>
      </c>
      <c r="D25" s="1836">
        <f>表13!E36</f>
        <v>163</v>
      </c>
      <c r="E25" s="1836">
        <f>表13!R36</f>
        <v>119</v>
      </c>
      <c r="F25" s="1850">
        <v>13</v>
      </c>
      <c r="G25" s="1313">
        <v>1</v>
      </c>
      <c r="H25" s="1320">
        <v>2</v>
      </c>
      <c r="I25" s="1321">
        <f t="shared" ref="I25" si="18">G25+H25</f>
        <v>3</v>
      </c>
      <c r="J25" s="1854">
        <v>6</v>
      </c>
      <c r="K25" s="1313">
        <v>0</v>
      </c>
      <c r="L25" s="1320">
        <v>1</v>
      </c>
      <c r="M25" s="1321">
        <f t="shared" ref="M25" si="19">K25+L25</f>
        <v>1</v>
      </c>
    </row>
    <row r="26" spans="2:13" s="337" customFormat="1" ht="15.75" customHeight="1" x14ac:dyDescent="0.2">
      <c r="B26" s="1504"/>
      <c r="C26" s="1551"/>
      <c r="D26" s="1837"/>
      <c r="E26" s="1837"/>
      <c r="F26" s="1851"/>
      <c r="G26" s="1326"/>
      <c r="H26" s="1317">
        <f t="shared" ref="H26" si="20">H25/F25</f>
        <v>0.15384615384615385</v>
      </c>
      <c r="I26" s="1318"/>
      <c r="J26" s="1853"/>
      <c r="K26" s="1316"/>
      <c r="L26" s="1322">
        <f t="shared" ref="L26" si="21">L25/J25</f>
        <v>0.16666666666666666</v>
      </c>
      <c r="M26" s="1318"/>
    </row>
    <row r="27" spans="2:13" s="337" customFormat="1" ht="15.75" customHeight="1" x14ac:dyDescent="0.2">
      <c r="B27" s="1504"/>
      <c r="C27" s="1591" t="s">
        <v>315</v>
      </c>
      <c r="D27" s="1836">
        <f>表13!E39</f>
        <v>48</v>
      </c>
      <c r="E27" s="1836">
        <f>表13!R39</f>
        <v>42</v>
      </c>
      <c r="F27" s="1850">
        <v>18</v>
      </c>
      <c r="G27" s="1313">
        <v>1</v>
      </c>
      <c r="H27" s="1320">
        <v>1</v>
      </c>
      <c r="I27" s="1321">
        <f t="shared" ref="I27" si="22">G27+H27</f>
        <v>2</v>
      </c>
      <c r="J27" s="1854">
        <v>10</v>
      </c>
      <c r="K27" s="1313">
        <v>0</v>
      </c>
      <c r="L27" s="1320">
        <v>0</v>
      </c>
      <c r="M27" s="1321">
        <f t="shared" ref="M27" si="23">K27+L27</f>
        <v>0</v>
      </c>
    </row>
    <row r="28" spans="2:13" s="337" customFormat="1" ht="15.75" customHeight="1" x14ac:dyDescent="0.2">
      <c r="B28" s="1504"/>
      <c r="C28" s="1551"/>
      <c r="D28" s="1837"/>
      <c r="E28" s="1837"/>
      <c r="F28" s="1851"/>
      <c r="G28" s="1326"/>
      <c r="H28" s="1317">
        <f t="shared" ref="H28" si="24">H27/F27</f>
        <v>5.5555555555555552E-2</v>
      </c>
      <c r="I28" s="1318"/>
      <c r="J28" s="1853"/>
      <c r="K28" s="1316"/>
      <c r="L28" s="1322">
        <f t="shared" ref="L28" si="25">L27/J27</f>
        <v>0</v>
      </c>
      <c r="M28" s="1318"/>
    </row>
    <row r="29" spans="2:13" s="337" customFormat="1" ht="15.75" customHeight="1" x14ac:dyDescent="0.2">
      <c r="B29" s="1504"/>
      <c r="C29" s="1591" t="s">
        <v>316</v>
      </c>
      <c r="D29" s="1836">
        <f>表13!E42</f>
        <v>38</v>
      </c>
      <c r="E29" s="1836">
        <f>表13!R42</f>
        <v>36</v>
      </c>
      <c r="F29" s="1850">
        <v>37</v>
      </c>
      <c r="G29" s="1314">
        <v>0</v>
      </c>
      <c r="H29" s="275">
        <v>2</v>
      </c>
      <c r="I29" s="756">
        <f t="shared" ref="I29" si="26">G29+H29</f>
        <v>2</v>
      </c>
      <c r="J29" s="1854">
        <v>5</v>
      </c>
      <c r="K29" s="1313">
        <v>1</v>
      </c>
      <c r="L29" s="1320">
        <v>0</v>
      </c>
      <c r="M29" s="1321">
        <f t="shared" ref="M29" si="27">K29+L29</f>
        <v>1</v>
      </c>
    </row>
    <row r="30" spans="2:13" s="337" customFormat="1" ht="15.75" customHeight="1" x14ac:dyDescent="0.2">
      <c r="B30" s="1504"/>
      <c r="C30" s="1551"/>
      <c r="D30" s="1837"/>
      <c r="E30" s="1837"/>
      <c r="F30" s="1851"/>
      <c r="G30" s="1326"/>
      <c r="H30" s="1317">
        <f t="shared" ref="H30" si="28">H29/F29</f>
        <v>5.4054054054054057E-2</v>
      </c>
      <c r="I30" s="1318"/>
      <c r="J30" s="1853"/>
      <c r="K30" s="1316"/>
      <c r="L30" s="1322">
        <f t="shared" ref="L30" si="29">L29/J29</f>
        <v>0</v>
      </c>
      <c r="M30" s="1318"/>
    </row>
    <row r="31" spans="2:13" s="337" customFormat="1" ht="15.75" customHeight="1" x14ac:dyDescent="0.2">
      <c r="B31" s="1504"/>
      <c r="C31" s="1591" t="s">
        <v>317</v>
      </c>
      <c r="D31" s="1836">
        <f>表13!E45</f>
        <v>33</v>
      </c>
      <c r="E31" s="1836">
        <f>表13!R45</f>
        <v>26</v>
      </c>
      <c r="F31" s="1850">
        <v>52</v>
      </c>
      <c r="G31" s="1314">
        <v>0</v>
      </c>
      <c r="H31" s="275">
        <v>3</v>
      </c>
      <c r="I31" s="756">
        <f t="shared" ref="I31" si="30">G31+H31</f>
        <v>3</v>
      </c>
      <c r="J31" s="1854">
        <v>7</v>
      </c>
      <c r="K31" s="1313">
        <v>0</v>
      </c>
      <c r="L31" s="1320">
        <v>1</v>
      </c>
      <c r="M31" s="1321">
        <f t="shared" ref="M31" si="31">K31+L31</f>
        <v>1</v>
      </c>
    </row>
    <row r="32" spans="2:13" s="337" customFormat="1" ht="15.75" customHeight="1" x14ac:dyDescent="0.2">
      <c r="B32" s="1504"/>
      <c r="C32" s="1551"/>
      <c r="D32" s="1837"/>
      <c r="E32" s="1837"/>
      <c r="F32" s="1851"/>
      <c r="G32" s="1326"/>
      <c r="H32" s="1317">
        <f t="shared" ref="H32" si="32">H31/F31</f>
        <v>5.7692307692307696E-2</v>
      </c>
      <c r="I32" s="1318"/>
      <c r="J32" s="1853"/>
      <c r="K32" s="1316"/>
      <c r="L32" s="1322">
        <f t="shared" ref="L32" si="33">L31/J31</f>
        <v>0.14285714285714285</v>
      </c>
      <c r="M32" s="1318"/>
    </row>
    <row r="33" spans="2:13" s="337" customFormat="1" ht="15.75" customHeight="1" x14ac:dyDescent="0.2">
      <c r="B33" s="1504"/>
      <c r="C33" s="1591" t="s">
        <v>318</v>
      </c>
      <c r="D33" s="1836">
        <f>表13!E48</f>
        <v>30</v>
      </c>
      <c r="E33" s="1836">
        <f>表13!R48</f>
        <v>27</v>
      </c>
      <c r="F33" s="1850">
        <v>364</v>
      </c>
      <c r="G33" s="1313">
        <v>1</v>
      </c>
      <c r="H33" s="1320">
        <v>0</v>
      </c>
      <c r="I33" s="1321">
        <f t="shared" ref="I33" si="34">G33+H33</f>
        <v>1</v>
      </c>
      <c r="J33" s="1854">
        <v>66</v>
      </c>
      <c r="K33" s="1313">
        <v>1</v>
      </c>
      <c r="L33" s="1320">
        <v>2</v>
      </c>
      <c r="M33" s="1321">
        <f t="shared" ref="M33" si="35">K33+L33</f>
        <v>3</v>
      </c>
    </row>
    <row r="34" spans="2:13" s="337" customFormat="1" ht="15.75" customHeight="1" thickBot="1" x14ac:dyDescent="0.25">
      <c r="B34" s="1504"/>
      <c r="C34" s="1655"/>
      <c r="D34" s="1838"/>
      <c r="E34" s="1838"/>
      <c r="F34" s="1852"/>
      <c r="G34" s="1328"/>
      <c r="H34" s="165">
        <f>H33/F33</f>
        <v>0</v>
      </c>
      <c r="I34" s="1329"/>
      <c r="J34" s="1855"/>
      <c r="K34" s="1323"/>
      <c r="L34" s="563">
        <f t="shared" ref="L34" si="36">L33/J33</f>
        <v>3.0303030303030304E-2</v>
      </c>
      <c r="M34" s="1330"/>
    </row>
    <row r="35" spans="2:13" s="337" customFormat="1" ht="15.75" customHeight="1" thickTop="1" x14ac:dyDescent="0.2">
      <c r="B35" s="1504"/>
      <c r="C35" s="38" t="s">
        <v>288</v>
      </c>
      <c r="D35" s="1840">
        <f>D25+D27+D29+D31</f>
        <v>282</v>
      </c>
      <c r="E35" s="1844">
        <f>E25+E27+E29+E31</f>
        <v>223</v>
      </c>
      <c r="F35" s="1848">
        <f t="shared" ref="F35" si="37">F25+F27+F29+F31</f>
        <v>120</v>
      </c>
      <c r="G35" s="1314">
        <f t="shared" ref="G35:M35" si="38">G25+G27+G29+G31</f>
        <v>2</v>
      </c>
      <c r="H35" s="1314">
        <f>H25+H27+H29+H31</f>
        <v>8</v>
      </c>
      <c r="I35" s="757">
        <f t="shared" si="38"/>
        <v>10</v>
      </c>
      <c r="J35" s="1846">
        <f>J25+J27+J29+J31</f>
        <v>28</v>
      </c>
      <c r="K35" s="1313">
        <f t="shared" si="38"/>
        <v>1</v>
      </c>
      <c r="L35" s="1313">
        <f t="shared" si="38"/>
        <v>2</v>
      </c>
      <c r="M35" s="1315">
        <f t="shared" si="38"/>
        <v>3</v>
      </c>
    </row>
    <row r="36" spans="2:13" s="337" customFormat="1" ht="15.75" customHeight="1" x14ac:dyDescent="0.2">
      <c r="B36" s="1504"/>
      <c r="C36" s="39" t="s">
        <v>289</v>
      </c>
      <c r="D36" s="1835"/>
      <c r="E36" s="1845"/>
      <c r="F36" s="1851"/>
      <c r="G36" s="1331"/>
      <c r="H36" s="1317">
        <f>H35/F35</f>
        <v>6.6666666666666666E-2</v>
      </c>
      <c r="I36" s="1318"/>
      <c r="J36" s="1853"/>
      <c r="K36" s="1316"/>
      <c r="L36" s="1322">
        <f>L35/J35</f>
        <v>7.1428571428571425E-2</v>
      </c>
      <c r="M36" s="1318"/>
    </row>
    <row r="37" spans="2:13" s="337" customFormat="1" ht="15.75" customHeight="1" x14ac:dyDescent="0.2">
      <c r="B37" s="1504"/>
      <c r="C37" s="38" t="s">
        <v>288</v>
      </c>
      <c r="D37" s="1834">
        <f>D27+D29+D31+D33</f>
        <v>149</v>
      </c>
      <c r="E37" s="1844">
        <f>E27+E29+E31+E33</f>
        <v>131</v>
      </c>
      <c r="F37" s="1848">
        <f t="shared" ref="F37" si="39">F27+F29+F31+F33</f>
        <v>471</v>
      </c>
      <c r="G37" s="1313">
        <f t="shared" ref="G37:M37" si="40">G27+G29+G31+G33</f>
        <v>2</v>
      </c>
      <c r="H37" s="1313">
        <f>H27+H29+H31+H33</f>
        <v>6</v>
      </c>
      <c r="I37" s="1315">
        <f t="shared" si="40"/>
        <v>8</v>
      </c>
      <c r="J37" s="1846">
        <f>J27+J29+J31+J33</f>
        <v>88</v>
      </c>
      <c r="K37" s="1313">
        <f t="shared" si="40"/>
        <v>2</v>
      </c>
      <c r="L37" s="1313">
        <f t="shared" si="40"/>
        <v>3</v>
      </c>
      <c r="M37" s="1315">
        <f t="shared" si="40"/>
        <v>5</v>
      </c>
    </row>
    <row r="38" spans="2:13" s="337" customFormat="1" ht="15.75" customHeight="1" thickBot="1" x14ac:dyDescent="0.25">
      <c r="B38" s="1510"/>
      <c r="C38" s="39" t="s">
        <v>290</v>
      </c>
      <c r="D38" s="1835"/>
      <c r="E38" s="1845"/>
      <c r="F38" s="1849"/>
      <c r="G38" s="1332"/>
      <c r="H38" s="1333">
        <f>H37/F37</f>
        <v>1.2738853503184714E-2</v>
      </c>
      <c r="I38" s="1334"/>
      <c r="J38" s="1847"/>
      <c r="K38" s="1335"/>
      <c r="L38" s="578">
        <f>L37/J37</f>
        <v>3.4090909090909088E-2</v>
      </c>
      <c r="M38" s="1334"/>
    </row>
    <row r="39" spans="2:13" ht="13.5" customHeight="1" x14ac:dyDescent="0.2">
      <c r="B39" s="1" t="s">
        <v>533</v>
      </c>
      <c r="I39" s="1"/>
      <c r="K39" s="1"/>
      <c r="L39" s="1"/>
    </row>
    <row r="40" spans="2:13" ht="13.5" customHeight="1" x14ac:dyDescent="0.2">
      <c r="B40" s="1" t="s">
        <v>534</v>
      </c>
      <c r="K40" s="1"/>
      <c r="L40" s="1"/>
    </row>
    <row r="41" spans="2:13" ht="13.5" customHeight="1" x14ac:dyDescent="0.2">
      <c r="B41" s="1" t="s">
        <v>535</v>
      </c>
    </row>
    <row r="42" spans="2:13" ht="19.5" customHeight="1" x14ac:dyDescent="0.2"/>
    <row r="43" spans="2:13" x14ac:dyDescent="0.2">
      <c r="B43" s="1" t="s">
        <v>429</v>
      </c>
      <c r="D43" s="1">
        <f>SUM(D23:D34)</f>
        <v>404</v>
      </c>
      <c r="E43" s="1">
        <f>SUM(E23:E34)</f>
        <v>303</v>
      </c>
      <c r="F43" s="1">
        <f>SUM(F23:F34)</f>
        <v>489</v>
      </c>
      <c r="G43" s="1">
        <f t="shared" ref="G43:H43" si="41">G23+G25+G27+G29+G31+G33</f>
        <v>3</v>
      </c>
      <c r="H43" s="1">
        <f t="shared" si="41"/>
        <v>8</v>
      </c>
      <c r="I43" s="1">
        <f>I23+I25+I27+I29+I31+I33</f>
        <v>11</v>
      </c>
      <c r="J43" s="1">
        <f>J23+J25+J27+J29+J31+J33</f>
        <v>94</v>
      </c>
      <c r="K43" s="1">
        <f>K23+K25+K27+K29+K31+K33</f>
        <v>3</v>
      </c>
      <c r="L43" s="1">
        <f t="shared" ref="L43:M43" si="42">L23+L25+L27+L29+L31+L33</f>
        <v>4</v>
      </c>
      <c r="M43" s="1">
        <f t="shared" si="42"/>
        <v>7</v>
      </c>
    </row>
    <row r="44" spans="2:13" x14ac:dyDescent="0.2">
      <c r="B44" t="s">
        <v>536</v>
      </c>
      <c r="G44" s="45">
        <f>G43/F43</f>
        <v>6.1349693251533744E-3</v>
      </c>
      <c r="H44" s="45">
        <f>H43/F43</f>
        <v>1.6359918200408999E-2</v>
      </c>
      <c r="I44" s="45">
        <f>I43/F43</f>
        <v>2.2494887525562373E-2</v>
      </c>
      <c r="K44" s="45">
        <f>K43/J43</f>
        <v>3.1914893617021274E-2</v>
      </c>
      <c r="L44" s="45">
        <f>L43/J43</f>
        <v>4.2553191489361701E-2</v>
      </c>
      <c r="M44" s="45">
        <f>M43/J43</f>
        <v>7.4468085106382975E-2</v>
      </c>
    </row>
    <row r="45" spans="2:13" x14ac:dyDescent="0.2">
      <c r="B45"/>
    </row>
    <row r="46" spans="2:13" x14ac:dyDescent="0.2">
      <c r="B46" t="s">
        <v>395</v>
      </c>
      <c r="D46" s="1">
        <f>D35+D33+D23</f>
        <v>404</v>
      </c>
      <c r="E46" s="1">
        <f t="shared" ref="E46:M46" si="43">E35+E33+E23</f>
        <v>303</v>
      </c>
      <c r="F46" s="1">
        <f t="shared" si="43"/>
        <v>489</v>
      </c>
      <c r="G46" s="1">
        <f>G35+G33+G23</f>
        <v>3</v>
      </c>
      <c r="H46" s="1">
        <f t="shared" si="43"/>
        <v>8</v>
      </c>
      <c r="I46" s="1">
        <f t="shared" si="43"/>
        <v>11</v>
      </c>
      <c r="J46" s="1">
        <f t="shared" si="43"/>
        <v>94</v>
      </c>
      <c r="K46" s="1">
        <f t="shared" si="43"/>
        <v>3</v>
      </c>
      <c r="L46" s="1">
        <f t="shared" si="43"/>
        <v>4</v>
      </c>
      <c r="M46" s="1">
        <f t="shared" si="43"/>
        <v>7</v>
      </c>
    </row>
    <row r="47" spans="2:13" x14ac:dyDescent="0.2">
      <c r="B47"/>
      <c r="D47" s="1">
        <f>D37+D25+D23</f>
        <v>404</v>
      </c>
      <c r="E47" s="1">
        <f t="shared" ref="E47:M47" si="44">E37+E25+E23</f>
        <v>303</v>
      </c>
      <c r="F47" s="1">
        <f t="shared" si="44"/>
        <v>489</v>
      </c>
      <c r="G47" s="1">
        <f t="shared" si="44"/>
        <v>3</v>
      </c>
      <c r="H47" s="1">
        <f t="shared" si="44"/>
        <v>8</v>
      </c>
      <c r="I47" s="1">
        <f t="shared" si="44"/>
        <v>11</v>
      </c>
      <c r="J47" s="1">
        <f t="shared" si="44"/>
        <v>94</v>
      </c>
      <c r="K47" s="1">
        <f t="shared" si="44"/>
        <v>3</v>
      </c>
      <c r="L47" s="1">
        <f t="shared" si="44"/>
        <v>4</v>
      </c>
      <c r="M47" s="1">
        <f t="shared" si="44"/>
        <v>7</v>
      </c>
    </row>
    <row r="48" spans="2:13" x14ac:dyDescent="0.2">
      <c r="B48"/>
    </row>
    <row r="49" spans="2:13" x14ac:dyDescent="0.2">
      <c r="B49" s="380" t="s">
        <v>239</v>
      </c>
      <c r="D49" s="371">
        <f>D43-D9</f>
        <v>0</v>
      </c>
      <c r="E49" s="371">
        <f>E43-E9</f>
        <v>0</v>
      </c>
      <c r="F49" s="371">
        <f t="shared" ref="F49:M50" si="45">F43-F9</f>
        <v>0</v>
      </c>
      <c r="G49" s="371">
        <f t="shared" si="45"/>
        <v>0</v>
      </c>
      <c r="H49" s="371">
        <f>H43-H9</f>
        <v>0</v>
      </c>
      <c r="I49" s="371">
        <f t="shared" si="45"/>
        <v>0</v>
      </c>
      <c r="J49" s="371">
        <f t="shared" si="45"/>
        <v>0</v>
      </c>
      <c r="K49" s="371">
        <f t="shared" si="45"/>
        <v>0</v>
      </c>
      <c r="L49" s="371">
        <f t="shared" si="45"/>
        <v>0</v>
      </c>
      <c r="M49" s="371">
        <f t="shared" si="45"/>
        <v>0</v>
      </c>
    </row>
    <row r="50" spans="2:13" x14ac:dyDescent="0.2">
      <c r="D50" s="371"/>
      <c r="E50" s="371"/>
      <c r="F50" s="371"/>
      <c r="G50" s="371"/>
      <c r="H50" s="371">
        <f t="shared" si="45"/>
        <v>0</v>
      </c>
      <c r="I50" s="371"/>
      <c r="J50" s="371"/>
      <c r="K50" s="371"/>
      <c r="L50" s="371">
        <f t="shared" si="45"/>
        <v>0</v>
      </c>
      <c r="M50" s="371"/>
    </row>
    <row r="51" spans="2:13" x14ac:dyDescent="0.2">
      <c r="D51" s="371"/>
      <c r="E51" s="371"/>
      <c r="F51" s="371"/>
      <c r="G51" s="371"/>
      <c r="H51" s="371"/>
      <c r="I51" s="371"/>
      <c r="J51" s="371"/>
      <c r="K51" s="371"/>
      <c r="L51" s="371"/>
      <c r="M51" s="371"/>
    </row>
    <row r="52" spans="2:13" x14ac:dyDescent="0.2">
      <c r="D52" s="371">
        <f>D46-D43</f>
        <v>0</v>
      </c>
      <c r="E52" s="371">
        <f t="shared" ref="E52:M52" si="46">E46-E43</f>
        <v>0</v>
      </c>
      <c r="F52" s="371">
        <f t="shared" si="46"/>
        <v>0</v>
      </c>
      <c r="G52" s="371">
        <f t="shared" si="46"/>
        <v>0</v>
      </c>
      <c r="H52" s="371">
        <f t="shared" si="46"/>
        <v>0</v>
      </c>
      <c r="I52" s="371">
        <f t="shared" si="46"/>
        <v>0</v>
      </c>
      <c r="J52" s="371">
        <f t="shared" si="46"/>
        <v>0</v>
      </c>
      <c r="K52" s="371">
        <f t="shared" si="46"/>
        <v>0</v>
      </c>
      <c r="L52" s="371">
        <f t="shared" si="46"/>
        <v>0</v>
      </c>
      <c r="M52" s="371">
        <f t="shared" si="46"/>
        <v>0</v>
      </c>
    </row>
    <row r="53" spans="2:13" x14ac:dyDescent="0.2">
      <c r="D53" s="371">
        <f>D47-D43</f>
        <v>0</v>
      </c>
      <c r="E53" s="371">
        <f t="shared" ref="E53:M53" si="47">E47-E43</f>
        <v>0</v>
      </c>
      <c r="F53" s="371">
        <f t="shared" si="47"/>
        <v>0</v>
      </c>
      <c r="G53" s="371">
        <f t="shared" si="47"/>
        <v>0</v>
      </c>
      <c r="H53" s="371">
        <f t="shared" si="47"/>
        <v>0</v>
      </c>
      <c r="I53" s="371">
        <f t="shared" si="47"/>
        <v>0</v>
      </c>
      <c r="J53" s="371">
        <f t="shared" si="47"/>
        <v>0</v>
      </c>
      <c r="K53" s="371">
        <f t="shared" si="47"/>
        <v>0</v>
      </c>
      <c r="L53" s="371">
        <f t="shared" si="47"/>
        <v>0</v>
      </c>
      <c r="M53" s="371">
        <f t="shared" si="47"/>
        <v>0</v>
      </c>
    </row>
    <row r="75" spans="6:13" x14ac:dyDescent="0.2">
      <c r="M75" s="19"/>
    </row>
    <row r="76" spans="6:13" x14ac:dyDescent="0.2">
      <c r="F76" s="1" t="e">
        <f>SUM(#REF!)</f>
        <v>#REF!</v>
      </c>
      <c r="G76" s="1" t="e">
        <f>SUM(#REF!)</f>
        <v>#REF!</v>
      </c>
      <c r="H76" s="1" t="e">
        <f>SUM(#REF!)</f>
        <v>#REF!</v>
      </c>
      <c r="I76" s="1" t="e">
        <f>SUM(#REF!)</f>
        <v>#REF!</v>
      </c>
      <c r="J76" s="1" t="e">
        <f>SUM(#REF!)</f>
        <v>#REF!</v>
      </c>
      <c r="K76" s="1" t="e">
        <f>SUM(#REF!)</f>
        <v>#REF!</v>
      </c>
      <c r="L76" s="1"/>
    </row>
  </sheetData>
  <mergeCells count="87">
    <mergeCell ref="C29:C30"/>
    <mergeCell ref="C31:C32"/>
    <mergeCell ref="C27:C28"/>
    <mergeCell ref="B11:B22"/>
    <mergeCell ref="B23:B38"/>
    <mergeCell ref="C33:C34"/>
    <mergeCell ref="C11:C12"/>
    <mergeCell ref="C13:C14"/>
    <mergeCell ref="C15:C16"/>
    <mergeCell ref="C17:C18"/>
    <mergeCell ref="C25:C26"/>
    <mergeCell ref="B9:C10"/>
    <mergeCell ref="C19:C20"/>
    <mergeCell ref="C21:C22"/>
    <mergeCell ref="F21:F22"/>
    <mergeCell ref="F23:F24"/>
    <mergeCell ref="C23:C24"/>
    <mergeCell ref="D17:D18"/>
    <mergeCell ref="F9:F10"/>
    <mergeCell ref="F11:F12"/>
    <mergeCell ref="F13:F14"/>
    <mergeCell ref="F15:F16"/>
    <mergeCell ref="E21:E22"/>
    <mergeCell ref="F6:I6"/>
    <mergeCell ref="F7:F8"/>
    <mergeCell ref="G7:G8"/>
    <mergeCell ref="H7:H8"/>
    <mergeCell ref="I7:I8"/>
    <mergeCell ref="J6:M6"/>
    <mergeCell ref="J9:J10"/>
    <mergeCell ref="J11:J12"/>
    <mergeCell ref="J13:J14"/>
    <mergeCell ref="J15:J16"/>
    <mergeCell ref="J7:J8"/>
    <mergeCell ref="K7:K8"/>
    <mergeCell ref="L7:L8"/>
    <mergeCell ref="M7:M8"/>
    <mergeCell ref="F27:F28"/>
    <mergeCell ref="J35:J36"/>
    <mergeCell ref="F35:F36"/>
    <mergeCell ref="J17:J18"/>
    <mergeCell ref="J19:J20"/>
    <mergeCell ref="J33:J34"/>
    <mergeCell ref="J31:J32"/>
    <mergeCell ref="J29:J30"/>
    <mergeCell ref="J27:J28"/>
    <mergeCell ref="J21:J22"/>
    <mergeCell ref="J25:J26"/>
    <mergeCell ref="J23:J24"/>
    <mergeCell ref="F17:F18"/>
    <mergeCell ref="F25:F26"/>
    <mergeCell ref="F19:F20"/>
    <mergeCell ref="J37:J38"/>
    <mergeCell ref="F37:F38"/>
    <mergeCell ref="F29:F30"/>
    <mergeCell ref="F31:F32"/>
    <mergeCell ref="F33:F34"/>
    <mergeCell ref="E35:E36"/>
    <mergeCell ref="E37:E38"/>
    <mergeCell ref="E29:E30"/>
    <mergeCell ref="E31:E32"/>
    <mergeCell ref="E33:E34"/>
    <mergeCell ref="E27:E28"/>
    <mergeCell ref="E17:E18"/>
    <mergeCell ref="D6:D8"/>
    <mergeCell ref="D9:D10"/>
    <mergeCell ref="D11:D12"/>
    <mergeCell ref="D13:D14"/>
    <mergeCell ref="D15:D16"/>
    <mergeCell ref="E6:E8"/>
    <mergeCell ref="E9:E10"/>
    <mergeCell ref="E11:E12"/>
    <mergeCell ref="E13:E14"/>
    <mergeCell ref="E15:E16"/>
    <mergeCell ref="E19:E20"/>
    <mergeCell ref="E23:E24"/>
    <mergeCell ref="E25:E26"/>
    <mergeCell ref="D37:D38"/>
    <mergeCell ref="D29:D30"/>
    <mergeCell ref="D31:D32"/>
    <mergeCell ref="D33:D34"/>
    <mergeCell ref="D19:D20"/>
    <mergeCell ref="D21:D22"/>
    <mergeCell ref="D23:D24"/>
    <mergeCell ref="D25:D26"/>
    <mergeCell ref="D27:D28"/>
    <mergeCell ref="D35:D36"/>
  </mergeCells>
  <phoneticPr fontId="2"/>
  <pageMargins left="1.07" right="0.32" top="0.63" bottom="0.59" header="0.34" footer="0.44"/>
  <pageSetup paperSize="9" scale="85" firstPageNumber="33"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rgb="FF00B0F0"/>
    <pageSetUpPr fitToPage="1"/>
  </sheetPr>
  <dimension ref="B2:R70"/>
  <sheetViews>
    <sheetView view="pageBreakPreview" zoomScaleNormal="100" zoomScaleSheetLayoutView="100" workbookViewId="0">
      <pane xSplit="3" ySplit="11" topLeftCell="D12" activePane="bottomRight" state="frozen"/>
      <selection activeCell="B2" sqref="B2"/>
      <selection pane="topRight" activeCell="B2" sqref="B2"/>
      <selection pane="bottomLeft" activeCell="B2" sqref="B2"/>
      <selection pane="bottomRight" activeCell="B2" sqref="B2"/>
    </sheetView>
  </sheetViews>
  <sheetFormatPr defaultColWidth="9" defaultRowHeight="13.2" x14ac:dyDescent="0.2"/>
  <cols>
    <col min="1" max="1" width="9" style="1"/>
    <col min="2" max="2" width="4.33203125" style="1" customWidth="1"/>
    <col min="3" max="3" width="16.6640625" style="1" customWidth="1"/>
    <col min="4" max="13" width="8.33203125" style="1" customWidth="1"/>
    <col min="14" max="16384" width="9" style="1"/>
  </cols>
  <sheetData>
    <row r="2" spans="2:18" x14ac:dyDescent="0.2">
      <c r="B2" s="1" t="s">
        <v>537</v>
      </c>
    </row>
    <row r="4" spans="2:18" x14ac:dyDescent="0.2">
      <c r="J4" s="77" t="s">
        <v>167</v>
      </c>
    </row>
    <row r="5" spans="2:18" x14ac:dyDescent="0.2">
      <c r="J5" s="77" t="s">
        <v>323</v>
      </c>
    </row>
    <row r="6" spans="2:18" ht="14.25" customHeight="1" x14ac:dyDescent="0.2">
      <c r="J6" s="77" t="s">
        <v>538</v>
      </c>
    </row>
    <row r="7" spans="2:18" ht="14.25" customHeight="1" x14ac:dyDescent="0.2">
      <c r="J7" s="77"/>
    </row>
    <row r="8" spans="2:18" ht="13.8" thickBot="1" x14ac:dyDescent="0.25">
      <c r="L8" s="2"/>
      <c r="M8" s="2" t="s">
        <v>170</v>
      </c>
    </row>
    <row r="9" spans="2:18" ht="7.5" customHeight="1" x14ac:dyDescent="0.2">
      <c r="B9" s="8"/>
      <c r="C9" s="4"/>
      <c r="D9" s="1670" t="s">
        <v>266</v>
      </c>
      <c r="E9" s="129"/>
      <c r="F9" s="130"/>
      <c r="G9" s="130"/>
      <c r="H9" s="131"/>
      <c r="I9" s="262"/>
      <c r="J9" s="135"/>
      <c r="K9" s="135"/>
      <c r="L9" s="136"/>
      <c r="M9" s="1864" t="s">
        <v>326</v>
      </c>
    </row>
    <row r="10" spans="2:18" ht="7.5" customHeight="1" x14ac:dyDescent="0.2">
      <c r="B10" s="18"/>
      <c r="C10" s="11"/>
      <c r="D10" s="1671"/>
      <c r="E10" s="1866" t="s">
        <v>539</v>
      </c>
      <c r="F10" s="132"/>
      <c r="G10" s="133"/>
      <c r="H10" s="134"/>
      <c r="I10" s="1582" t="s">
        <v>540</v>
      </c>
      <c r="J10" s="137"/>
      <c r="K10" s="137"/>
      <c r="L10" s="138"/>
      <c r="M10" s="1865"/>
    </row>
    <row r="11" spans="2:18" ht="73.5" customHeight="1" x14ac:dyDescent="0.2">
      <c r="B11" s="36"/>
      <c r="C11" s="37"/>
      <c r="D11" s="1672"/>
      <c r="E11" s="1867"/>
      <c r="F11" s="270" t="s">
        <v>541</v>
      </c>
      <c r="G11" s="169" t="s">
        <v>542</v>
      </c>
      <c r="H11" s="172" t="s">
        <v>543</v>
      </c>
      <c r="I11" s="1868"/>
      <c r="J11" s="97" t="s">
        <v>544</v>
      </c>
      <c r="K11" s="455" t="s">
        <v>545</v>
      </c>
      <c r="L11" s="243" t="s">
        <v>546</v>
      </c>
      <c r="M11" s="1862"/>
      <c r="O11" s="1" t="s">
        <v>327</v>
      </c>
      <c r="P11" s="1" t="s">
        <v>547</v>
      </c>
      <c r="Q11" s="360" t="s">
        <v>328</v>
      </c>
    </row>
    <row r="12" spans="2:18" ht="15.9" customHeight="1" x14ac:dyDescent="0.2">
      <c r="B12" s="1603" t="s">
        <v>273</v>
      </c>
      <c r="C12" s="1628"/>
      <c r="D12" s="1149">
        <f>SUM(D15:D32)</f>
        <v>404</v>
      </c>
      <c r="E12" s="53">
        <f>E15+E18+E21+E24+E27+E30</f>
        <v>67</v>
      </c>
      <c r="F12" s="88">
        <f>F15+F18+F21+F24+F27+F30</f>
        <v>48</v>
      </c>
      <c r="G12" s="54">
        <f t="shared" ref="G12:M12" si="0">G15+G18+G21+G24+G27+G30</f>
        <v>13</v>
      </c>
      <c r="H12" s="1058">
        <f t="shared" si="0"/>
        <v>6</v>
      </c>
      <c r="I12" s="1059">
        <f t="shared" si="0"/>
        <v>279</v>
      </c>
      <c r="J12" s="1058">
        <f t="shared" si="0"/>
        <v>94</v>
      </c>
      <c r="K12" s="1058">
        <f t="shared" si="0"/>
        <v>109</v>
      </c>
      <c r="L12" s="91">
        <f t="shared" si="0"/>
        <v>76</v>
      </c>
      <c r="M12" s="667">
        <f t="shared" si="0"/>
        <v>58</v>
      </c>
      <c r="O12" s="1">
        <f>E12+I12+M12</f>
        <v>404</v>
      </c>
      <c r="Q12" s="367">
        <f>O12-D12</f>
        <v>0</v>
      </c>
      <c r="R12" s="367"/>
    </row>
    <row r="13" spans="2:18" ht="15.9" customHeight="1" x14ac:dyDescent="0.2">
      <c r="B13" s="1605"/>
      <c r="C13" s="1629"/>
      <c r="D13" s="1086"/>
      <c r="E13" s="656">
        <f>E12/D12</f>
        <v>0.16584158415841585</v>
      </c>
      <c r="F13" s="979">
        <f>F12/D12</f>
        <v>0.11881188118811881</v>
      </c>
      <c r="G13" s="979">
        <f>G12/D12</f>
        <v>3.2178217821782179E-2</v>
      </c>
      <c r="H13" s="980">
        <f>H12/D12</f>
        <v>1.4851485148514851E-2</v>
      </c>
      <c r="I13" s="981">
        <f>I12/D12</f>
        <v>0.69059405940594054</v>
      </c>
      <c r="J13" s="980">
        <f>J12/D12</f>
        <v>0.23267326732673269</v>
      </c>
      <c r="K13" s="980">
        <f>K12/D12</f>
        <v>0.26980198019801982</v>
      </c>
      <c r="L13" s="982">
        <f>L12/D12</f>
        <v>0.18811881188118812</v>
      </c>
      <c r="M13" s="659">
        <f>M12/D12</f>
        <v>0.14356435643564355</v>
      </c>
      <c r="N13" s="45"/>
      <c r="O13" s="45">
        <f>E13+I13+M13</f>
        <v>1</v>
      </c>
      <c r="P13" s="45"/>
      <c r="Q13" s="367">
        <f>1-O13</f>
        <v>0</v>
      </c>
      <c r="R13" s="367"/>
    </row>
    <row r="14" spans="2:18" ht="15.9" customHeight="1" thickBot="1" x14ac:dyDescent="0.25">
      <c r="B14" s="1607"/>
      <c r="C14" s="1669"/>
      <c r="D14" s="1087"/>
      <c r="E14" s="674"/>
      <c r="F14" s="1060">
        <f>F12/E12</f>
        <v>0.71641791044776115</v>
      </c>
      <c r="G14" s="675">
        <f>G12/E12</f>
        <v>0.19402985074626866</v>
      </c>
      <c r="H14" s="1061">
        <f>H12/E12</f>
        <v>8.9552238805970144E-2</v>
      </c>
      <c r="I14" s="1062"/>
      <c r="J14" s="1063">
        <f>J12/I12</f>
        <v>0.33691756272401435</v>
      </c>
      <c r="K14" s="1063">
        <f>K12/I12</f>
        <v>0.39068100358422941</v>
      </c>
      <c r="L14" s="1064">
        <f>L12/I12</f>
        <v>0.27240143369175629</v>
      </c>
      <c r="M14" s="677"/>
      <c r="O14" s="45">
        <f>SUM(F14:H14)</f>
        <v>1</v>
      </c>
      <c r="P14" s="45">
        <f>SUM(J14:L14)</f>
        <v>1</v>
      </c>
      <c r="Q14" s="367">
        <f>1-O14</f>
        <v>0</v>
      </c>
      <c r="R14" s="367">
        <f>1-P14</f>
        <v>0</v>
      </c>
    </row>
    <row r="15" spans="2:18" ht="15.9" customHeight="1" thickTop="1" x14ac:dyDescent="0.2">
      <c r="B15" s="1503" t="s">
        <v>310</v>
      </c>
      <c r="C15" s="1609" t="s">
        <v>275</v>
      </c>
      <c r="D15" s="1152">
        <f>表1!E14</f>
        <v>49</v>
      </c>
      <c r="E15" s="975">
        <f>SUM(F15:H15)</f>
        <v>4</v>
      </c>
      <c r="F15" s="89">
        <v>3</v>
      </c>
      <c r="G15" s="56">
        <v>1</v>
      </c>
      <c r="H15" s="988">
        <v>0</v>
      </c>
      <c r="I15" s="977">
        <f>SUM(J15:L15)</f>
        <v>31</v>
      </c>
      <c r="J15" s="988">
        <v>7</v>
      </c>
      <c r="K15" s="988">
        <v>18</v>
      </c>
      <c r="L15" s="92">
        <v>6</v>
      </c>
      <c r="M15" s="654">
        <v>14</v>
      </c>
      <c r="O15" s="1">
        <f t="shared" ref="O15:O16" si="1">E15+I15+M15</f>
        <v>49</v>
      </c>
      <c r="Q15" s="367">
        <f t="shared" ref="Q15" si="2">O15-D15</f>
        <v>0</v>
      </c>
      <c r="R15" s="367"/>
    </row>
    <row r="16" spans="2:18" ht="15.9" customHeight="1" x14ac:dyDescent="0.2">
      <c r="B16" s="1504"/>
      <c r="C16" s="1508"/>
      <c r="D16" s="499"/>
      <c r="E16" s="656">
        <f>E15/D15</f>
        <v>8.1632653061224483E-2</v>
      </c>
      <c r="F16" s="979">
        <f>F15/D15</f>
        <v>6.1224489795918366E-2</v>
      </c>
      <c r="G16" s="657">
        <f>G15/D15</f>
        <v>2.0408163265306121E-2</v>
      </c>
      <c r="H16" s="980">
        <f>H15/D15</f>
        <v>0</v>
      </c>
      <c r="I16" s="981">
        <f>I15/D15</f>
        <v>0.63265306122448983</v>
      </c>
      <c r="J16" s="980">
        <f>J15/D15</f>
        <v>0.14285714285714285</v>
      </c>
      <c r="K16" s="980">
        <f>K15/D15</f>
        <v>0.36734693877551022</v>
      </c>
      <c r="L16" s="982">
        <f>L15/D15</f>
        <v>0.12244897959183673</v>
      </c>
      <c r="M16" s="659">
        <f>M15/D15</f>
        <v>0.2857142857142857</v>
      </c>
      <c r="O16" s="45">
        <f t="shared" si="1"/>
        <v>1</v>
      </c>
      <c r="P16" s="45"/>
      <c r="Q16" s="367">
        <f t="shared" ref="Q16:Q17" si="3">1-O16</f>
        <v>0</v>
      </c>
      <c r="R16" s="367"/>
    </row>
    <row r="17" spans="2:18" ht="15.9" customHeight="1" x14ac:dyDescent="0.2">
      <c r="B17" s="1504"/>
      <c r="C17" s="1508"/>
      <c r="D17" s="307"/>
      <c r="E17" s="661"/>
      <c r="F17" s="983">
        <f>F15/E15</f>
        <v>0.75</v>
      </c>
      <c r="G17" s="983">
        <f>G15/E15</f>
        <v>0.25</v>
      </c>
      <c r="H17" s="984">
        <f>H15/E15</f>
        <v>0</v>
      </c>
      <c r="I17" s="985"/>
      <c r="J17" s="986">
        <f>J15/I15</f>
        <v>0.22580645161290322</v>
      </c>
      <c r="K17" s="986">
        <f>K15/I15</f>
        <v>0.58064516129032262</v>
      </c>
      <c r="L17" s="987">
        <f>L15/I15</f>
        <v>0.19354838709677419</v>
      </c>
      <c r="M17" s="664"/>
      <c r="O17" s="45">
        <f t="shared" ref="O17" si="4">SUM(F17:H17)</f>
        <v>1</v>
      </c>
      <c r="P17" s="45">
        <f t="shared" ref="P17" si="5">SUM(J17:L17)</f>
        <v>1</v>
      </c>
      <c r="Q17" s="367">
        <f t="shared" si="3"/>
        <v>0</v>
      </c>
      <c r="R17" s="367">
        <f t="shared" ref="R17" si="6">1-P17</f>
        <v>0</v>
      </c>
    </row>
    <row r="18" spans="2:18" ht="15.9" customHeight="1" x14ac:dyDescent="0.2">
      <c r="B18" s="1504"/>
      <c r="C18" s="1507" t="s">
        <v>276</v>
      </c>
      <c r="D18" s="1153">
        <f>表1!E17</f>
        <v>85</v>
      </c>
      <c r="E18" s="53">
        <f>SUM(F18:H18)</f>
        <v>10</v>
      </c>
      <c r="F18" s="89">
        <v>5</v>
      </c>
      <c r="G18" s="56">
        <v>4</v>
      </c>
      <c r="H18" s="988">
        <v>1</v>
      </c>
      <c r="I18" s="977">
        <f>SUM(J18:L18)</f>
        <v>66</v>
      </c>
      <c r="J18" s="988">
        <v>17</v>
      </c>
      <c r="K18" s="988">
        <v>24</v>
      </c>
      <c r="L18" s="92">
        <v>25</v>
      </c>
      <c r="M18" s="667">
        <v>9</v>
      </c>
      <c r="O18" s="1">
        <f t="shared" ref="O18:O19" si="7">E18+I18+M18</f>
        <v>85</v>
      </c>
      <c r="Q18" s="367">
        <f t="shared" ref="Q18" si="8">O18-D18</f>
        <v>0</v>
      </c>
      <c r="R18" s="367"/>
    </row>
    <row r="19" spans="2:18" ht="15.9" customHeight="1" x14ac:dyDescent="0.2">
      <c r="B19" s="1504"/>
      <c r="C19" s="1508"/>
      <c r="D19" s="499"/>
      <c r="E19" s="656">
        <f>E18/D18</f>
        <v>0.11764705882352941</v>
      </c>
      <c r="F19" s="979">
        <f>F18/D18</f>
        <v>5.8823529411764705E-2</v>
      </c>
      <c r="G19" s="657">
        <f>G18/D18</f>
        <v>4.7058823529411764E-2</v>
      </c>
      <c r="H19" s="980">
        <f>H18/D18</f>
        <v>1.1764705882352941E-2</v>
      </c>
      <c r="I19" s="981">
        <f>I18/D18</f>
        <v>0.77647058823529413</v>
      </c>
      <c r="J19" s="980">
        <f>J18/D18</f>
        <v>0.2</v>
      </c>
      <c r="K19" s="980">
        <f>K18/D18</f>
        <v>0.28235294117647058</v>
      </c>
      <c r="L19" s="982">
        <f>L18/D18</f>
        <v>0.29411764705882354</v>
      </c>
      <c r="M19" s="659">
        <f>M18/D18</f>
        <v>0.10588235294117647</v>
      </c>
      <c r="O19" s="45">
        <f t="shared" si="7"/>
        <v>1</v>
      </c>
      <c r="P19" s="45"/>
      <c r="Q19" s="367">
        <f t="shared" ref="Q19:Q20" si="9">1-O19</f>
        <v>0</v>
      </c>
      <c r="R19" s="367"/>
    </row>
    <row r="20" spans="2:18" ht="15.9" customHeight="1" x14ac:dyDescent="0.2">
      <c r="B20" s="1504"/>
      <c r="C20" s="1508"/>
      <c r="D20" s="1123"/>
      <c r="E20" s="661"/>
      <c r="F20" s="983">
        <f>F18/E18</f>
        <v>0.5</v>
      </c>
      <c r="G20" s="983">
        <f>G18/E18</f>
        <v>0.4</v>
      </c>
      <c r="H20" s="984">
        <f>H18/E18</f>
        <v>0.1</v>
      </c>
      <c r="I20" s="985"/>
      <c r="J20" s="986">
        <f>J18/I18</f>
        <v>0.25757575757575757</v>
      </c>
      <c r="K20" s="986">
        <f>K18/I18</f>
        <v>0.36363636363636365</v>
      </c>
      <c r="L20" s="987">
        <f>L18/I18</f>
        <v>0.37878787878787878</v>
      </c>
      <c r="M20" s="664"/>
      <c r="O20" s="45">
        <f t="shared" ref="O20" si="10">SUM(F20:H20)</f>
        <v>1</v>
      </c>
      <c r="P20" s="45">
        <f t="shared" ref="P20" si="11">SUM(J20:L20)</f>
        <v>1</v>
      </c>
      <c r="Q20" s="367">
        <f t="shared" si="9"/>
        <v>0</v>
      </c>
      <c r="R20" s="367">
        <f t="shared" ref="R20" si="12">1-P20</f>
        <v>0</v>
      </c>
    </row>
    <row r="21" spans="2:18" ht="15.9" customHeight="1" x14ac:dyDescent="0.2">
      <c r="B21" s="1504"/>
      <c r="C21" s="1507" t="s">
        <v>311</v>
      </c>
      <c r="D21" s="1154">
        <f>表1!E20</f>
        <v>25</v>
      </c>
      <c r="E21" s="53">
        <f>SUM(F21:H21)</f>
        <v>7</v>
      </c>
      <c r="F21" s="89">
        <v>5</v>
      </c>
      <c r="G21" s="56">
        <v>1</v>
      </c>
      <c r="H21" s="988">
        <v>1</v>
      </c>
      <c r="I21" s="977">
        <f>SUM(J21:L21)</f>
        <v>14</v>
      </c>
      <c r="J21" s="988">
        <v>3</v>
      </c>
      <c r="K21" s="988">
        <v>6</v>
      </c>
      <c r="L21" s="92">
        <v>5</v>
      </c>
      <c r="M21" s="667">
        <v>4</v>
      </c>
      <c r="O21" s="1">
        <f t="shared" ref="O21:O22" si="13">E21+I21+M21</f>
        <v>25</v>
      </c>
      <c r="Q21" s="367">
        <f t="shared" ref="Q21" si="14">O21-D21</f>
        <v>0</v>
      </c>
      <c r="R21" s="367"/>
    </row>
    <row r="22" spans="2:18" ht="15.9" customHeight="1" x14ac:dyDescent="0.2">
      <c r="B22" s="1504"/>
      <c r="C22" s="1508"/>
      <c r="D22" s="499"/>
      <c r="E22" s="656">
        <f>E21/D21</f>
        <v>0.28000000000000003</v>
      </c>
      <c r="F22" s="979">
        <f>F21/D21</f>
        <v>0.2</v>
      </c>
      <c r="G22" s="657">
        <f>G21/D21</f>
        <v>0.04</v>
      </c>
      <c r="H22" s="980">
        <f>H21/D21</f>
        <v>0.04</v>
      </c>
      <c r="I22" s="981">
        <f>I21/D21</f>
        <v>0.56000000000000005</v>
      </c>
      <c r="J22" s="980">
        <f>J21/D21</f>
        <v>0.12</v>
      </c>
      <c r="K22" s="980">
        <f>K21/D21</f>
        <v>0.24</v>
      </c>
      <c r="L22" s="982">
        <f>L21/D21</f>
        <v>0.2</v>
      </c>
      <c r="M22" s="659">
        <f>M21/D21</f>
        <v>0.16</v>
      </c>
      <c r="O22" s="45">
        <f t="shared" si="13"/>
        <v>1</v>
      </c>
      <c r="P22" s="45"/>
      <c r="Q22" s="367">
        <f t="shared" ref="Q22:Q23" si="15">1-O22</f>
        <v>0</v>
      </c>
      <c r="R22" s="367"/>
    </row>
    <row r="23" spans="2:18" ht="15.9" customHeight="1" x14ac:dyDescent="0.2">
      <c r="B23" s="1504"/>
      <c r="C23" s="1508"/>
      <c r="D23" s="1123"/>
      <c r="E23" s="661"/>
      <c r="F23" s="983">
        <f>F21/E21</f>
        <v>0.7142857142857143</v>
      </c>
      <c r="G23" s="983">
        <f>G21/E21</f>
        <v>0.14285714285714285</v>
      </c>
      <c r="H23" s="984">
        <f>H21/E21</f>
        <v>0.14285714285714285</v>
      </c>
      <c r="I23" s="985"/>
      <c r="J23" s="986">
        <f>J21/I21</f>
        <v>0.21428571428571427</v>
      </c>
      <c r="K23" s="986">
        <f>K21/I21</f>
        <v>0.42857142857142855</v>
      </c>
      <c r="L23" s="987">
        <f>L21/I21</f>
        <v>0.35714285714285715</v>
      </c>
      <c r="M23" s="664"/>
      <c r="O23" s="45">
        <f t="shared" ref="O23" si="16">SUM(F23:H23)</f>
        <v>1</v>
      </c>
      <c r="P23" s="45">
        <f t="shared" ref="P23" si="17">SUM(J23:L23)</f>
        <v>1</v>
      </c>
      <c r="Q23" s="367">
        <f t="shared" si="15"/>
        <v>0</v>
      </c>
      <c r="R23" s="367">
        <f t="shared" ref="R23" si="18">1-P23</f>
        <v>0</v>
      </c>
    </row>
    <row r="24" spans="2:18" ht="15.9" customHeight="1" x14ac:dyDescent="0.2">
      <c r="B24" s="1504"/>
      <c r="C24" s="1507" t="s">
        <v>548</v>
      </c>
      <c r="D24" s="1154">
        <f>表1!E23</f>
        <v>75</v>
      </c>
      <c r="E24" s="53">
        <f>SUM(F24:H24)</f>
        <v>17</v>
      </c>
      <c r="F24" s="89">
        <v>13</v>
      </c>
      <c r="G24" s="56">
        <v>2</v>
      </c>
      <c r="H24" s="988">
        <v>2</v>
      </c>
      <c r="I24" s="977">
        <f>SUM(J24:L24)</f>
        <v>47</v>
      </c>
      <c r="J24" s="988">
        <v>15</v>
      </c>
      <c r="K24" s="988">
        <v>22</v>
      </c>
      <c r="L24" s="92">
        <v>10</v>
      </c>
      <c r="M24" s="667">
        <v>11</v>
      </c>
      <c r="O24" s="1">
        <f t="shared" ref="O24:O25" si="19">E24+I24+M24</f>
        <v>75</v>
      </c>
      <c r="Q24" s="367">
        <f t="shared" ref="Q24" si="20">O24-D24</f>
        <v>0</v>
      </c>
      <c r="R24" s="367"/>
    </row>
    <row r="25" spans="2:18" ht="15.9" customHeight="1" x14ac:dyDescent="0.2">
      <c r="B25" s="1504"/>
      <c r="C25" s="1508"/>
      <c r="D25" s="499"/>
      <c r="E25" s="656">
        <f>E24/D24</f>
        <v>0.22666666666666666</v>
      </c>
      <c r="F25" s="979">
        <f>F24/D24</f>
        <v>0.17333333333333334</v>
      </c>
      <c r="G25" s="657">
        <f>G24/D24</f>
        <v>2.6666666666666668E-2</v>
      </c>
      <c r="H25" s="980">
        <f>H24/D24</f>
        <v>2.6666666666666668E-2</v>
      </c>
      <c r="I25" s="981">
        <f>I24/D24</f>
        <v>0.62666666666666671</v>
      </c>
      <c r="J25" s="980">
        <f>J24/D24</f>
        <v>0.2</v>
      </c>
      <c r="K25" s="980">
        <f>K24/D24</f>
        <v>0.29333333333333333</v>
      </c>
      <c r="L25" s="982">
        <f>L24/D24</f>
        <v>0.13333333333333333</v>
      </c>
      <c r="M25" s="659">
        <f>M24/D24</f>
        <v>0.14666666666666667</v>
      </c>
      <c r="O25" s="45">
        <f t="shared" si="19"/>
        <v>1</v>
      </c>
      <c r="P25" s="45"/>
      <c r="Q25" s="367">
        <f t="shared" ref="Q25:Q26" si="21">1-O25</f>
        <v>0</v>
      </c>
      <c r="R25" s="367"/>
    </row>
    <row r="26" spans="2:18" ht="15.9" customHeight="1" x14ac:dyDescent="0.2">
      <c r="B26" s="1504"/>
      <c r="C26" s="1610"/>
      <c r="D26" s="1123"/>
      <c r="E26" s="661"/>
      <c r="F26" s="983">
        <f>F24/E24</f>
        <v>0.76470588235294112</v>
      </c>
      <c r="G26" s="983">
        <f>G24/E24</f>
        <v>0.11764705882352941</v>
      </c>
      <c r="H26" s="984">
        <f>H24/E24</f>
        <v>0.11764705882352941</v>
      </c>
      <c r="I26" s="985"/>
      <c r="J26" s="986">
        <f>J24/I24</f>
        <v>0.31914893617021278</v>
      </c>
      <c r="K26" s="986">
        <f>K24/I24</f>
        <v>0.46808510638297873</v>
      </c>
      <c r="L26" s="987">
        <f>L24/I24</f>
        <v>0.21276595744680851</v>
      </c>
      <c r="M26" s="664"/>
      <c r="O26" s="45">
        <f t="shared" ref="O26" si="22">SUM(F26:H26)</f>
        <v>1</v>
      </c>
      <c r="P26" s="45">
        <f t="shared" ref="P26" si="23">SUM(J26:L26)</f>
        <v>1</v>
      </c>
      <c r="Q26" s="367">
        <f t="shared" si="21"/>
        <v>0</v>
      </c>
      <c r="R26" s="367">
        <f t="shared" ref="R26" si="24">1-P26</f>
        <v>0</v>
      </c>
    </row>
    <row r="27" spans="2:18" ht="15.9" customHeight="1" x14ac:dyDescent="0.2">
      <c r="B27" s="1504"/>
      <c r="C27" s="1507" t="s">
        <v>279</v>
      </c>
      <c r="D27" s="1154">
        <f>表1!E26</f>
        <v>8</v>
      </c>
      <c r="E27" s="53">
        <f>SUM(F27:H27)</f>
        <v>1</v>
      </c>
      <c r="F27" s="89">
        <v>1</v>
      </c>
      <c r="G27" s="56">
        <v>0</v>
      </c>
      <c r="H27" s="988">
        <v>0</v>
      </c>
      <c r="I27" s="977">
        <f>SUM(J27:L27)</f>
        <v>7</v>
      </c>
      <c r="J27" s="988">
        <v>1</v>
      </c>
      <c r="K27" s="988">
        <v>2</v>
      </c>
      <c r="L27" s="92">
        <v>4</v>
      </c>
      <c r="M27" s="667">
        <v>0</v>
      </c>
      <c r="O27" s="1">
        <f t="shared" ref="O27:O28" si="25">E27+I27+M27</f>
        <v>8</v>
      </c>
      <c r="Q27" s="367">
        <f t="shared" ref="Q27" si="26">O27-D27</f>
        <v>0</v>
      </c>
      <c r="R27" s="367"/>
    </row>
    <row r="28" spans="2:18" ht="15.9" customHeight="1" x14ac:dyDescent="0.2">
      <c r="B28" s="1504"/>
      <c r="C28" s="1508"/>
      <c r="D28" s="499"/>
      <c r="E28" s="656">
        <f>E27/D27</f>
        <v>0.125</v>
      </c>
      <c r="F28" s="979">
        <f>F27/D27</f>
        <v>0.125</v>
      </c>
      <c r="G28" s="657">
        <f>G27/D27</f>
        <v>0</v>
      </c>
      <c r="H28" s="980">
        <f>H27/D27</f>
        <v>0</v>
      </c>
      <c r="I28" s="981">
        <f>I27/D27</f>
        <v>0.875</v>
      </c>
      <c r="J28" s="980">
        <f>J27/D27</f>
        <v>0.125</v>
      </c>
      <c r="K28" s="980">
        <f>K27/D27</f>
        <v>0.25</v>
      </c>
      <c r="L28" s="982">
        <f>L27/D27</f>
        <v>0.5</v>
      </c>
      <c r="M28" s="659">
        <f>M27/D27</f>
        <v>0</v>
      </c>
      <c r="O28" s="45">
        <f t="shared" si="25"/>
        <v>1</v>
      </c>
      <c r="P28" s="45"/>
      <c r="Q28" s="367">
        <f t="shared" ref="Q28:Q29" si="27">1-O28</f>
        <v>0</v>
      </c>
      <c r="R28" s="367"/>
    </row>
    <row r="29" spans="2:18" ht="15.9" customHeight="1" x14ac:dyDescent="0.2">
      <c r="B29" s="1504"/>
      <c r="C29" s="1508"/>
      <c r="D29" s="1123"/>
      <c r="E29" s="661"/>
      <c r="F29" s="983">
        <f>F27/E27</f>
        <v>1</v>
      </c>
      <c r="G29" s="983">
        <f>G27/E27</f>
        <v>0</v>
      </c>
      <c r="H29" s="984">
        <f>H27/E27</f>
        <v>0</v>
      </c>
      <c r="I29" s="985"/>
      <c r="J29" s="986">
        <f>J27/I27</f>
        <v>0.14285714285714285</v>
      </c>
      <c r="K29" s="986">
        <f>K27/I27</f>
        <v>0.2857142857142857</v>
      </c>
      <c r="L29" s="987">
        <f>L27/I27</f>
        <v>0.5714285714285714</v>
      </c>
      <c r="M29" s="664"/>
      <c r="O29" s="45">
        <f t="shared" ref="O29" si="28">SUM(F29:H29)</f>
        <v>1</v>
      </c>
      <c r="P29" s="45">
        <f t="shared" ref="P29" si="29">SUM(J29:L29)</f>
        <v>1</v>
      </c>
      <c r="Q29" s="367">
        <f t="shared" si="27"/>
        <v>0</v>
      </c>
      <c r="R29" s="367">
        <f t="shared" ref="R29" si="30">1-P29</f>
        <v>0</v>
      </c>
    </row>
    <row r="30" spans="2:18" ht="15.9" customHeight="1" x14ac:dyDescent="0.2">
      <c r="B30" s="1504"/>
      <c r="C30" s="1507" t="s">
        <v>280</v>
      </c>
      <c r="D30" s="1154">
        <f>表1!E29</f>
        <v>162</v>
      </c>
      <c r="E30" s="53">
        <f>SUM(F30:H30)</f>
        <v>28</v>
      </c>
      <c r="F30" s="89">
        <v>21</v>
      </c>
      <c r="G30" s="56">
        <v>5</v>
      </c>
      <c r="H30" s="988">
        <v>2</v>
      </c>
      <c r="I30" s="977">
        <f>SUM(J30:L30)</f>
        <v>114</v>
      </c>
      <c r="J30" s="988">
        <v>51</v>
      </c>
      <c r="K30" s="988">
        <v>37</v>
      </c>
      <c r="L30" s="92">
        <v>26</v>
      </c>
      <c r="M30" s="667">
        <v>20</v>
      </c>
      <c r="O30" s="1">
        <f t="shared" ref="O30:O31" si="31">E30+I30+M30</f>
        <v>162</v>
      </c>
      <c r="Q30" s="367">
        <f t="shared" ref="Q30" si="32">O30-D30</f>
        <v>0</v>
      </c>
      <c r="R30" s="367"/>
    </row>
    <row r="31" spans="2:18" ht="15.9" customHeight="1" x14ac:dyDescent="0.2">
      <c r="B31" s="1504"/>
      <c r="C31" s="1508"/>
      <c r="D31" s="499"/>
      <c r="E31" s="656">
        <f>E30/D30</f>
        <v>0.1728395061728395</v>
      </c>
      <c r="F31" s="979">
        <f>F30/D30</f>
        <v>0.12962962962962962</v>
      </c>
      <c r="G31" s="657">
        <f>G30/D30</f>
        <v>3.0864197530864196E-2</v>
      </c>
      <c r="H31" s="980">
        <f>H30/D30</f>
        <v>1.2345679012345678E-2</v>
      </c>
      <c r="I31" s="981">
        <f>I30/D30</f>
        <v>0.70370370370370372</v>
      </c>
      <c r="J31" s="980">
        <f>J30/D30</f>
        <v>0.31481481481481483</v>
      </c>
      <c r="K31" s="980">
        <f>K30/D30</f>
        <v>0.22839506172839505</v>
      </c>
      <c r="L31" s="982">
        <f>L30/D30</f>
        <v>0.16049382716049382</v>
      </c>
      <c r="M31" s="659">
        <f>M30/D30</f>
        <v>0.12345679012345678</v>
      </c>
      <c r="O31" s="45">
        <f t="shared" si="31"/>
        <v>1</v>
      </c>
      <c r="P31" s="45"/>
      <c r="Q31" s="367">
        <f t="shared" ref="Q31:Q32" si="33">1-O31</f>
        <v>0</v>
      </c>
      <c r="R31" s="367"/>
    </row>
    <row r="32" spans="2:18" ht="15.9" customHeight="1" thickBot="1" x14ac:dyDescent="0.25">
      <c r="B32" s="1505"/>
      <c r="C32" s="1508"/>
      <c r="D32" s="1124"/>
      <c r="E32" s="679"/>
      <c r="F32" s="983">
        <f>F30/E30</f>
        <v>0.75</v>
      </c>
      <c r="G32" s="983">
        <f>G30/E30</f>
        <v>0.17857142857142858</v>
      </c>
      <c r="H32" s="984">
        <f>H30/E30</f>
        <v>7.1428571428571425E-2</v>
      </c>
      <c r="I32" s="669"/>
      <c r="J32" s="986">
        <f>J30/I30</f>
        <v>0.44736842105263158</v>
      </c>
      <c r="K32" s="986">
        <f>K30/I30</f>
        <v>0.32456140350877194</v>
      </c>
      <c r="L32" s="987">
        <f>L30/I30</f>
        <v>0.22807017543859648</v>
      </c>
      <c r="M32" s="682"/>
      <c r="O32" s="45">
        <f t="shared" ref="O32" si="34">SUM(F32:H32)</f>
        <v>1</v>
      </c>
      <c r="P32" s="45">
        <f t="shared" ref="P32" si="35">SUM(J32:L32)</f>
        <v>1</v>
      </c>
      <c r="Q32" s="367">
        <f t="shared" si="33"/>
        <v>0</v>
      </c>
      <c r="R32" s="367">
        <f t="shared" ref="R32" si="36">1-P32</f>
        <v>0</v>
      </c>
    </row>
    <row r="33" spans="2:18" ht="15.9" customHeight="1" thickTop="1" x14ac:dyDescent="0.2">
      <c r="B33" s="1503" t="s">
        <v>312</v>
      </c>
      <c r="C33" s="1761" t="s">
        <v>191</v>
      </c>
      <c r="D33" s="1154">
        <f>表1!E32</f>
        <v>92</v>
      </c>
      <c r="E33" s="975">
        <f>SUM(F33:H33)</f>
        <v>5</v>
      </c>
      <c r="F33" s="90">
        <v>0</v>
      </c>
      <c r="G33" s="57">
        <v>3</v>
      </c>
      <c r="H33" s="976">
        <v>2</v>
      </c>
      <c r="I33" s="977">
        <f>SUM(J33:L33)</f>
        <v>63</v>
      </c>
      <c r="J33" s="976">
        <v>19</v>
      </c>
      <c r="K33" s="976">
        <v>27</v>
      </c>
      <c r="L33" s="93">
        <v>17</v>
      </c>
      <c r="M33" s="978">
        <v>24</v>
      </c>
      <c r="O33" s="1">
        <f t="shared" ref="O33:O34" si="37">E33+I33+M33</f>
        <v>92</v>
      </c>
      <c r="Q33" s="367">
        <f>O33-D33</f>
        <v>0</v>
      </c>
      <c r="R33" s="367"/>
    </row>
    <row r="34" spans="2:18" ht="15.9" customHeight="1" x14ac:dyDescent="0.2">
      <c r="B34" s="1504"/>
      <c r="C34" s="1502"/>
      <c r="D34" s="499"/>
      <c r="E34" s="656">
        <f>E33/D33</f>
        <v>5.434782608695652E-2</v>
      </c>
      <c r="F34" s="979">
        <f>F33/D33</f>
        <v>0</v>
      </c>
      <c r="G34" s="657">
        <f>G33/D33</f>
        <v>3.2608695652173912E-2</v>
      </c>
      <c r="H34" s="980">
        <f>H33/D33</f>
        <v>2.1739130434782608E-2</v>
      </c>
      <c r="I34" s="981">
        <f>I33/D33</f>
        <v>0.68478260869565222</v>
      </c>
      <c r="J34" s="980">
        <f>J33/D33</f>
        <v>0.20652173913043478</v>
      </c>
      <c r="K34" s="980">
        <f>K33/D33</f>
        <v>0.29347826086956524</v>
      </c>
      <c r="L34" s="982">
        <f>L33/D33</f>
        <v>0.18478260869565216</v>
      </c>
      <c r="M34" s="659">
        <f>M33/D33</f>
        <v>0.2608695652173913</v>
      </c>
      <c r="O34" s="45">
        <f t="shared" si="37"/>
        <v>1</v>
      </c>
      <c r="P34" s="45"/>
      <c r="Q34" s="367">
        <f t="shared" ref="Q34:Q35" si="38">1-O34</f>
        <v>0</v>
      </c>
      <c r="R34" s="367"/>
    </row>
    <row r="35" spans="2:18" ht="15.9" customHeight="1" x14ac:dyDescent="0.2">
      <c r="B35" s="1504"/>
      <c r="C35" s="1745"/>
      <c r="D35" s="1123"/>
      <c r="E35" s="661"/>
      <c r="F35" s="983">
        <f>F33/E33</f>
        <v>0</v>
      </c>
      <c r="G35" s="983">
        <f>G33/E33</f>
        <v>0.6</v>
      </c>
      <c r="H35" s="984">
        <f>H33/E33</f>
        <v>0.4</v>
      </c>
      <c r="I35" s="985"/>
      <c r="J35" s="986">
        <f>J33/I33</f>
        <v>0.30158730158730157</v>
      </c>
      <c r="K35" s="986">
        <f>K33/I33</f>
        <v>0.42857142857142855</v>
      </c>
      <c r="L35" s="987">
        <f>L33/I33</f>
        <v>0.26984126984126983</v>
      </c>
      <c r="M35" s="664"/>
      <c r="O35" s="45">
        <f t="shared" ref="O35" si="39">SUM(F35:H35)</f>
        <v>1</v>
      </c>
      <c r="P35" s="45">
        <f t="shared" ref="P35" si="40">SUM(J35:L35)</f>
        <v>1</v>
      </c>
      <c r="Q35" s="367">
        <f t="shared" si="38"/>
        <v>0</v>
      </c>
      <c r="R35" s="367">
        <f t="shared" ref="R35" si="41">1-P35</f>
        <v>0</v>
      </c>
    </row>
    <row r="36" spans="2:18" ht="15.9" customHeight="1" x14ac:dyDescent="0.2">
      <c r="B36" s="1504"/>
      <c r="C36" s="1745" t="s">
        <v>192</v>
      </c>
      <c r="D36" s="1154">
        <f>表1!E35</f>
        <v>163</v>
      </c>
      <c r="E36" s="53">
        <f>SUM(F36:H36)</f>
        <v>31</v>
      </c>
      <c r="F36" s="89">
        <v>24</v>
      </c>
      <c r="G36" s="56">
        <v>5</v>
      </c>
      <c r="H36" s="988">
        <v>2</v>
      </c>
      <c r="I36" s="977">
        <f>SUM(J36:L36)</f>
        <v>107</v>
      </c>
      <c r="J36" s="988">
        <v>36</v>
      </c>
      <c r="K36" s="988">
        <v>45</v>
      </c>
      <c r="L36" s="92">
        <v>26</v>
      </c>
      <c r="M36" s="667">
        <v>25</v>
      </c>
      <c r="O36" s="1">
        <f t="shared" ref="O36:O37" si="42">E36+I36+M36</f>
        <v>163</v>
      </c>
      <c r="Q36" s="367">
        <f t="shared" ref="Q36" si="43">O36-D36</f>
        <v>0</v>
      </c>
      <c r="R36" s="367"/>
    </row>
    <row r="37" spans="2:18" ht="15.9" customHeight="1" x14ac:dyDescent="0.2">
      <c r="B37" s="1504"/>
      <c r="C37" s="1745"/>
      <c r="D37" s="499"/>
      <c r="E37" s="656">
        <f>E36/D36</f>
        <v>0.19018404907975461</v>
      </c>
      <c r="F37" s="979">
        <f>F36/D36</f>
        <v>0.14723926380368099</v>
      </c>
      <c r="G37" s="657">
        <f>G36/D36</f>
        <v>3.0674846625766871E-2</v>
      </c>
      <c r="H37" s="980">
        <f>H36/D36</f>
        <v>1.2269938650306749E-2</v>
      </c>
      <c r="I37" s="981">
        <f>I36/D36</f>
        <v>0.65644171779141103</v>
      </c>
      <c r="J37" s="980">
        <f>J36/D36</f>
        <v>0.22085889570552147</v>
      </c>
      <c r="K37" s="980">
        <f>K36/D36</f>
        <v>0.27607361963190186</v>
      </c>
      <c r="L37" s="982">
        <f>L36/D36</f>
        <v>0.15950920245398773</v>
      </c>
      <c r="M37" s="659">
        <f>M36/D36</f>
        <v>0.15337423312883436</v>
      </c>
      <c r="O37" s="45">
        <f t="shared" si="42"/>
        <v>1</v>
      </c>
      <c r="P37" s="45"/>
      <c r="Q37" s="367">
        <f t="shared" ref="Q37:Q38" si="44">1-O37</f>
        <v>0</v>
      </c>
      <c r="R37" s="367"/>
    </row>
    <row r="38" spans="2:18" ht="15.9" customHeight="1" x14ac:dyDescent="0.2">
      <c r="B38" s="1504"/>
      <c r="C38" s="1745"/>
      <c r="D38" s="1123"/>
      <c r="E38" s="661"/>
      <c r="F38" s="983">
        <f>F36/E36</f>
        <v>0.77419354838709675</v>
      </c>
      <c r="G38" s="983">
        <f>G36/E36</f>
        <v>0.16129032258064516</v>
      </c>
      <c r="H38" s="984">
        <f>H36/E36</f>
        <v>6.4516129032258063E-2</v>
      </c>
      <c r="I38" s="985"/>
      <c r="J38" s="986">
        <f>J36/I36</f>
        <v>0.3364485981308411</v>
      </c>
      <c r="K38" s="986">
        <f>K36/I36</f>
        <v>0.42056074766355139</v>
      </c>
      <c r="L38" s="987">
        <f>L36/I36</f>
        <v>0.24299065420560748</v>
      </c>
      <c r="M38" s="664"/>
      <c r="O38" s="45">
        <f t="shared" ref="O38" si="45">SUM(F38:H38)</f>
        <v>1</v>
      </c>
      <c r="P38" s="45">
        <f t="shared" ref="P38" si="46">SUM(J38:L38)</f>
        <v>1</v>
      </c>
      <c r="Q38" s="367">
        <f t="shared" si="44"/>
        <v>0</v>
      </c>
      <c r="R38" s="367">
        <f t="shared" ref="R38" si="47">1-P38</f>
        <v>0</v>
      </c>
    </row>
    <row r="39" spans="2:18" ht="15.9" customHeight="1" x14ac:dyDescent="0.2">
      <c r="B39" s="1504"/>
      <c r="C39" s="1502" t="s">
        <v>193</v>
      </c>
      <c r="D39" s="1154">
        <f>表1!E38</f>
        <v>48</v>
      </c>
      <c r="E39" s="53">
        <f>SUM(F39:H39)</f>
        <v>8</v>
      </c>
      <c r="F39" s="89">
        <v>6</v>
      </c>
      <c r="G39" s="56">
        <v>1</v>
      </c>
      <c r="H39" s="988">
        <v>1</v>
      </c>
      <c r="I39" s="977">
        <f>SUM(J39:L39)</f>
        <v>35</v>
      </c>
      <c r="J39" s="988">
        <v>14</v>
      </c>
      <c r="K39" s="988">
        <v>15</v>
      </c>
      <c r="L39" s="92">
        <v>6</v>
      </c>
      <c r="M39" s="667">
        <v>5</v>
      </c>
      <c r="O39" s="1">
        <f t="shared" ref="O39:O40" si="48">E39+I39+M39</f>
        <v>48</v>
      </c>
      <c r="Q39" s="367">
        <f t="shared" ref="Q39" si="49">O39-D39</f>
        <v>0</v>
      </c>
      <c r="R39" s="367"/>
    </row>
    <row r="40" spans="2:18" ht="15.9" customHeight="1" x14ac:dyDescent="0.2">
      <c r="B40" s="1504"/>
      <c r="C40" s="1745"/>
      <c r="D40" s="499"/>
      <c r="E40" s="656">
        <f>E39/D39</f>
        <v>0.16666666666666666</v>
      </c>
      <c r="F40" s="979">
        <f>F39/D39</f>
        <v>0.125</v>
      </c>
      <c r="G40" s="657">
        <f>G39/D39</f>
        <v>2.0833333333333332E-2</v>
      </c>
      <c r="H40" s="980">
        <f>H39/D39</f>
        <v>2.0833333333333332E-2</v>
      </c>
      <c r="I40" s="981">
        <f>I39/D39</f>
        <v>0.72916666666666663</v>
      </c>
      <c r="J40" s="980">
        <f>J39/D39</f>
        <v>0.29166666666666669</v>
      </c>
      <c r="K40" s="980">
        <f>K39/D39</f>
        <v>0.3125</v>
      </c>
      <c r="L40" s="982">
        <f>L39/D39</f>
        <v>0.125</v>
      </c>
      <c r="M40" s="659">
        <f>M39/D39</f>
        <v>0.10416666666666667</v>
      </c>
      <c r="O40" s="45">
        <f t="shared" si="48"/>
        <v>0.99999999999999989</v>
      </c>
      <c r="P40" s="45"/>
      <c r="Q40" s="367">
        <f t="shared" ref="Q40:Q41" si="50">1-O40</f>
        <v>0</v>
      </c>
      <c r="R40" s="367"/>
    </row>
    <row r="41" spans="2:18" ht="15.9" customHeight="1" x14ac:dyDescent="0.2">
      <c r="B41" s="1504"/>
      <c r="C41" s="1745"/>
      <c r="D41" s="1123"/>
      <c r="E41" s="661"/>
      <c r="F41" s="983">
        <f>F39/E39</f>
        <v>0.75</v>
      </c>
      <c r="G41" s="983">
        <f>G39/E39</f>
        <v>0.125</v>
      </c>
      <c r="H41" s="984">
        <f>H39/E39</f>
        <v>0.125</v>
      </c>
      <c r="I41" s="985"/>
      <c r="J41" s="986">
        <f>J39/I39</f>
        <v>0.4</v>
      </c>
      <c r="K41" s="986">
        <f>K39/I39</f>
        <v>0.42857142857142855</v>
      </c>
      <c r="L41" s="987">
        <f>L39/I39</f>
        <v>0.17142857142857143</v>
      </c>
      <c r="M41" s="664"/>
      <c r="O41" s="45">
        <f t="shared" ref="O41" si="51">SUM(F41:H41)</f>
        <v>1</v>
      </c>
      <c r="P41" s="45">
        <f t="shared" ref="P41" si="52">SUM(J41:L41)</f>
        <v>1</v>
      </c>
      <c r="Q41" s="367">
        <f t="shared" si="50"/>
        <v>0</v>
      </c>
      <c r="R41" s="367">
        <f t="shared" ref="R41" si="53">1-P41</f>
        <v>0</v>
      </c>
    </row>
    <row r="42" spans="2:18" ht="15.9" customHeight="1" x14ac:dyDescent="0.2">
      <c r="B42" s="1504"/>
      <c r="C42" s="1745" t="s">
        <v>194</v>
      </c>
      <c r="D42" s="1154">
        <f>表1!E41</f>
        <v>38</v>
      </c>
      <c r="E42" s="53">
        <f>SUM(F42:H42)</f>
        <v>11</v>
      </c>
      <c r="F42" s="89">
        <v>8</v>
      </c>
      <c r="G42" s="56">
        <v>3</v>
      </c>
      <c r="H42" s="988">
        <v>0</v>
      </c>
      <c r="I42" s="977">
        <f>SUM(J42:L42)</f>
        <v>26</v>
      </c>
      <c r="J42" s="988">
        <v>10</v>
      </c>
      <c r="K42" s="988">
        <v>10</v>
      </c>
      <c r="L42" s="92">
        <v>6</v>
      </c>
      <c r="M42" s="667">
        <v>1</v>
      </c>
      <c r="O42" s="1">
        <f t="shared" ref="O42:O43" si="54">E42+I42+M42</f>
        <v>38</v>
      </c>
      <c r="Q42" s="367">
        <f t="shared" ref="Q42" si="55">O42-D42</f>
        <v>0</v>
      </c>
      <c r="R42" s="367"/>
    </row>
    <row r="43" spans="2:18" ht="15.9" customHeight="1" x14ac:dyDescent="0.2">
      <c r="B43" s="1504"/>
      <c r="C43" s="1745"/>
      <c r="D43" s="499"/>
      <c r="E43" s="656">
        <f>E42/D42</f>
        <v>0.28947368421052633</v>
      </c>
      <c r="F43" s="979">
        <f>F42/D42</f>
        <v>0.21052631578947367</v>
      </c>
      <c r="G43" s="657">
        <f>G42/D42</f>
        <v>7.8947368421052627E-2</v>
      </c>
      <c r="H43" s="980">
        <f>H42/D42</f>
        <v>0</v>
      </c>
      <c r="I43" s="981">
        <f>I42/D42</f>
        <v>0.68421052631578949</v>
      </c>
      <c r="J43" s="980">
        <f>J42/D42</f>
        <v>0.26315789473684209</v>
      </c>
      <c r="K43" s="980">
        <f>K42/D42</f>
        <v>0.26315789473684209</v>
      </c>
      <c r="L43" s="982">
        <f>L42/D42</f>
        <v>0.15789473684210525</v>
      </c>
      <c r="M43" s="659">
        <f>M42/D42</f>
        <v>2.6315789473684209E-2</v>
      </c>
      <c r="O43" s="45">
        <f t="shared" si="54"/>
        <v>1</v>
      </c>
      <c r="P43" s="45"/>
      <c r="Q43" s="367">
        <f t="shared" ref="Q43:Q44" si="56">1-O43</f>
        <v>0</v>
      </c>
      <c r="R43" s="367"/>
    </row>
    <row r="44" spans="2:18" ht="15.9" customHeight="1" x14ac:dyDescent="0.2">
      <c r="B44" s="1504"/>
      <c r="C44" s="1745"/>
      <c r="D44" s="1123"/>
      <c r="E44" s="661"/>
      <c r="F44" s="983">
        <f>F42/E42</f>
        <v>0.72727272727272729</v>
      </c>
      <c r="G44" s="983">
        <f>G42/E42</f>
        <v>0.27272727272727271</v>
      </c>
      <c r="H44" s="984">
        <f>H42/E42</f>
        <v>0</v>
      </c>
      <c r="I44" s="985"/>
      <c r="J44" s="986">
        <f>J42/I42</f>
        <v>0.38461538461538464</v>
      </c>
      <c r="K44" s="986">
        <f>K42/I42</f>
        <v>0.38461538461538464</v>
      </c>
      <c r="L44" s="987">
        <f>L42/I42</f>
        <v>0.23076923076923078</v>
      </c>
      <c r="M44" s="664"/>
      <c r="O44" s="45">
        <f t="shared" ref="O44" si="57">SUM(F44:H44)</f>
        <v>1</v>
      </c>
      <c r="P44" s="45">
        <f t="shared" ref="P44" si="58">SUM(J44:L44)</f>
        <v>1</v>
      </c>
      <c r="Q44" s="367">
        <f t="shared" si="56"/>
        <v>0</v>
      </c>
      <c r="R44" s="367">
        <f t="shared" ref="R44" si="59">1-P44</f>
        <v>0</v>
      </c>
    </row>
    <row r="45" spans="2:18" ht="15.9" customHeight="1" x14ac:dyDescent="0.2">
      <c r="B45" s="1504"/>
      <c r="C45" s="1745" t="s">
        <v>195</v>
      </c>
      <c r="D45" s="1154">
        <f>表1!E44</f>
        <v>33</v>
      </c>
      <c r="E45" s="53">
        <f>SUM(F45:H45)</f>
        <v>4</v>
      </c>
      <c r="F45" s="89">
        <v>4</v>
      </c>
      <c r="G45" s="56">
        <v>0</v>
      </c>
      <c r="H45" s="988">
        <v>0</v>
      </c>
      <c r="I45" s="977">
        <f>SUM(J45:L45)</f>
        <v>27</v>
      </c>
      <c r="J45" s="988">
        <v>9</v>
      </c>
      <c r="K45" s="988">
        <v>10</v>
      </c>
      <c r="L45" s="92">
        <v>8</v>
      </c>
      <c r="M45" s="667">
        <v>2</v>
      </c>
      <c r="O45" s="1">
        <f t="shared" ref="O45:O46" si="60">E45+I45+M45</f>
        <v>33</v>
      </c>
      <c r="Q45" s="367">
        <f t="shared" ref="Q45" si="61">O45-D45</f>
        <v>0</v>
      </c>
      <c r="R45" s="367"/>
    </row>
    <row r="46" spans="2:18" ht="15.9" customHeight="1" x14ac:dyDescent="0.2">
      <c r="B46" s="1504"/>
      <c r="C46" s="1500"/>
      <c r="D46" s="499"/>
      <c r="E46" s="656">
        <f>E45/D45</f>
        <v>0.12121212121212122</v>
      </c>
      <c r="F46" s="979">
        <f>F45/D45</f>
        <v>0.12121212121212122</v>
      </c>
      <c r="G46" s="657">
        <f>G45/D45</f>
        <v>0</v>
      </c>
      <c r="H46" s="980">
        <f>H45/D45</f>
        <v>0</v>
      </c>
      <c r="I46" s="981">
        <f>I45/D45</f>
        <v>0.81818181818181823</v>
      </c>
      <c r="J46" s="980">
        <f>J45/D45</f>
        <v>0.27272727272727271</v>
      </c>
      <c r="K46" s="980">
        <f>K45/D45</f>
        <v>0.30303030303030304</v>
      </c>
      <c r="L46" s="982">
        <f>L45/D45</f>
        <v>0.24242424242424243</v>
      </c>
      <c r="M46" s="659">
        <f>M45/D45</f>
        <v>6.0606060606060608E-2</v>
      </c>
      <c r="O46" s="45">
        <f t="shared" si="60"/>
        <v>1</v>
      </c>
      <c r="P46" s="45"/>
      <c r="Q46" s="367">
        <f t="shared" ref="Q46:Q47" si="62">1-O46</f>
        <v>0</v>
      </c>
      <c r="R46" s="367"/>
    </row>
    <row r="47" spans="2:18" ht="15.9" customHeight="1" x14ac:dyDescent="0.2">
      <c r="B47" s="1504"/>
      <c r="C47" s="1500"/>
      <c r="D47" s="1123"/>
      <c r="E47" s="661"/>
      <c r="F47" s="983">
        <f>F45/E45</f>
        <v>1</v>
      </c>
      <c r="G47" s="983">
        <f>G45/E45</f>
        <v>0</v>
      </c>
      <c r="H47" s="984">
        <f>H45/E45</f>
        <v>0</v>
      </c>
      <c r="I47" s="985"/>
      <c r="J47" s="986">
        <f>J45/I45</f>
        <v>0.33333333333333331</v>
      </c>
      <c r="K47" s="986">
        <f>K45/I45</f>
        <v>0.37037037037037035</v>
      </c>
      <c r="L47" s="987">
        <f>L45/I45</f>
        <v>0.29629629629629628</v>
      </c>
      <c r="M47" s="664"/>
      <c r="O47" s="45">
        <f t="shared" ref="O47" si="63">SUM(F47:H47)</f>
        <v>1</v>
      </c>
      <c r="P47" s="45">
        <f t="shared" ref="P47" si="64">SUM(J47:L47)</f>
        <v>1</v>
      </c>
      <c r="Q47" s="367">
        <f t="shared" si="62"/>
        <v>0</v>
      </c>
      <c r="R47" s="367">
        <f t="shared" ref="R47" si="65">1-P47</f>
        <v>0</v>
      </c>
    </row>
    <row r="48" spans="2:18" ht="15.9" customHeight="1" x14ac:dyDescent="0.2">
      <c r="B48" s="1504"/>
      <c r="C48" s="1745" t="s">
        <v>196</v>
      </c>
      <c r="D48" s="1154">
        <f>表1!E47</f>
        <v>30</v>
      </c>
      <c r="E48" s="53">
        <f>SUM(F48:H48)</f>
        <v>8</v>
      </c>
      <c r="F48" s="89">
        <v>6</v>
      </c>
      <c r="G48" s="56">
        <v>1</v>
      </c>
      <c r="H48" s="988">
        <v>1</v>
      </c>
      <c r="I48" s="977">
        <f>SUM(J48:L48)</f>
        <v>21</v>
      </c>
      <c r="J48" s="988">
        <v>6</v>
      </c>
      <c r="K48" s="988">
        <v>2</v>
      </c>
      <c r="L48" s="92">
        <v>13</v>
      </c>
      <c r="M48" s="667">
        <v>1</v>
      </c>
      <c r="O48" s="1">
        <f t="shared" ref="O48:O49" si="66">E48+I48+M48</f>
        <v>30</v>
      </c>
      <c r="Q48" s="367">
        <f t="shared" ref="Q48" si="67">O48-D48</f>
        <v>0</v>
      </c>
      <c r="R48" s="367"/>
    </row>
    <row r="49" spans="2:18" ht="15.9" customHeight="1" x14ac:dyDescent="0.2">
      <c r="B49" s="1504"/>
      <c r="C49" s="1500"/>
      <c r="D49" s="499"/>
      <c r="E49" s="656">
        <f>E48/D48</f>
        <v>0.26666666666666666</v>
      </c>
      <c r="F49" s="979">
        <f>F48/D48</f>
        <v>0.2</v>
      </c>
      <c r="G49" s="657">
        <f>G48/D48</f>
        <v>3.3333333333333333E-2</v>
      </c>
      <c r="H49" s="980">
        <f>H48/D48</f>
        <v>3.3333333333333333E-2</v>
      </c>
      <c r="I49" s="981">
        <f>I48/D48</f>
        <v>0.7</v>
      </c>
      <c r="J49" s="980">
        <f>J48/D48</f>
        <v>0.2</v>
      </c>
      <c r="K49" s="980">
        <f>K48/D48</f>
        <v>6.6666666666666666E-2</v>
      </c>
      <c r="L49" s="982">
        <f>L48/D48</f>
        <v>0.43333333333333335</v>
      </c>
      <c r="M49" s="659">
        <f>M48/D48</f>
        <v>3.3333333333333333E-2</v>
      </c>
      <c r="O49" s="45">
        <f t="shared" si="66"/>
        <v>0.99999999999999989</v>
      </c>
      <c r="P49" s="45"/>
      <c r="Q49" s="367">
        <f t="shared" ref="Q49:Q50" si="68">1-O49</f>
        <v>0</v>
      </c>
      <c r="R49" s="367"/>
    </row>
    <row r="50" spans="2:18" ht="15.9" customHeight="1" thickBot="1" x14ac:dyDescent="0.25">
      <c r="B50" s="1504"/>
      <c r="C50" s="1760"/>
      <c r="D50" s="1124"/>
      <c r="E50" s="674"/>
      <c r="F50" s="670">
        <f>F48/E48</f>
        <v>0.75</v>
      </c>
      <c r="G50" s="670">
        <f>G48/E48</f>
        <v>0.125</v>
      </c>
      <c r="H50" s="989">
        <f>H48/E48</f>
        <v>0.125</v>
      </c>
      <c r="I50" s="990"/>
      <c r="J50" s="991">
        <f>J48/I48</f>
        <v>0.2857142857142857</v>
      </c>
      <c r="K50" s="991">
        <f>K48/I48</f>
        <v>9.5238095238095233E-2</v>
      </c>
      <c r="L50" s="992">
        <f>L48/I48</f>
        <v>0.61904761904761907</v>
      </c>
      <c r="M50" s="677"/>
      <c r="O50" s="45">
        <f t="shared" ref="O50" si="69">SUM(F50:H50)</f>
        <v>1</v>
      </c>
      <c r="P50" s="45">
        <f t="shared" ref="P50" si="70">SUM(J50:L50)</f>
        <v>1</v>
      </c>
      <c r="Q50" s="367">
        <f t="shared" si="68"/>
        <v>0</v>
      </c>
      <c r="R50" s="367">
        <f t="shared" ref="R50" si="71">1-P50</f>
        <v>0</v>
      </c>
    </row>
    <row r="51" spans="2:18" ht="15.9" customHeight="1" thickTop="1" x14ac:dyDescent="0.2">
      <c r="B51" s="1504"/>
      <c r="C51" s="44" t="s">
        <v>197</v>
      </c>
      <c r="D51" s="613">
        <f>D36+D39+D42+D45</f>
        <v>282</v>
      </c>
      <c r="E51" s="55">
        <f t="shared" ref="E51:M51" si="72">E36+E39+E42+E45</f>
        <v>54</v>
      </c>
      <c r="F51" s="89">
        <f t="shared" si="72"/>
        <v>42</v>
      </c>
      <c r="G51" s="56">
        <f t="shared" si="72"/>
        <v>9</v>
      </c>
      <c r="H51" s="988">
        <f t="shared" si="72"/>
        <v>3</v>
      </c>
      <c r="I51" s="977">
        <f t="shared" si="72"/>
        <v>195</v>
      </c>
      <c r="J51" s="988">
        <f t="shared" si="72"/>
        <v>69</v>
      </c>
      <c r="K51" s="988">
        <f t="shared" si="72"/>
        <v>80</v>
      </c>
      <c r="L51" s="92">
        <f t="shared" si="72"/>
        <v>46</v>
      </c>
      <c r="M51" s="654">
        <f t="shared" si="72"/>
        <v>33</v>
      </c>
      <c r="O51" s="1">
        <f t="shared" ref="O51:O52" si="73">E51+I51+M51</f>
        <v>282</v>
      </c>
      <c r="Q51" s="367">
        <f t="shared" ref="Q51" si="74">O51-D51</f>
        <v>0</v>
      </c>
      <c r="R51" s="367"/>
    </row>
    <row r="52" spans="2:18" ht="15.9" customHeight="1" x14ac:dyDescent="0.2">
      <c r="B52" s="1504"/>
      <c r="C52" s="42" t="s">
        <v>198</v>
      </c>
      <c r="D52" s="235"/>
      <c r="E52" s="656">
        <f>E51/D51</f>
        <v>0.19148936170212766</v>
      </c>
      <c r="F52" s="979">
        <f>F51/D51</f>
        <v>0.14893617021276595</v>
      </c>
      <c r="G52" s="657">
        <f>G51/D51</f>
        <v>3.1914893617021274E-2</v>
      </c>
      <c r="H52" s="980">
        <f>H51/D51</f>
        <v>1.0638297872340425E-2</v>
      </c>
      <c r="I52" s="981">
        <f>I51/D51</f>
        <v>0.69148936170212771</v>
      </c>
      <c r="J52" s="980">
        <f>J51/D51</f>
        <v>0.24468085106382978</v>
      </c>
      <c r="K52" s="980">
        <f>K51/D51</f>
        <v>0.28368794326241137</v>
      </c>
      <c r="L52" s="982">
        <f>L51/D51</f>
        <v>0.16312056737588654</v>
      </c>
      <c r="M52" s="659">
        <f>M51/D51</f>
        <v>0.11702127659574468</v>
      </c>
      <c r="O52" s="45">
        <f t="shared" si="73"/>
        <v>1</v>
      </c>
      <c r="P52" s="45"/>
      <c r="Q52" s="367">
        <f t="shared" ref="Q52:Q53" si="75">1-O52</f>
        <v>0</v>
      </c>
      <c r="R52" s="367"/>
    </row>
    <row r="53" spans="2:18" ht="15.9" customHeight="1" x14ac:dyDescent="0.2">
      <c r="B53" s="1504"/>
      <c r="C53" s="6"/>
      <c r="D53" s="236"/>
      <c r="E53" s="993"/>
      <c r="F53" s="983">
        <f>F51/E51</f>
        <v>0.77777777777777779</v>
      </c>
      <c r="G53" s="983">
        <f>G51/E51</f>
        <v>0.16666666666666666</v>
      </c>
      <c r="H53" s="984">
        <f>H51/E51</f>
        <v>5.5555555555555552E-2</v>
      </c>
      <c r="I53" s="985"/>
      <c r="J53" s="986">
        <f>J51/I51</f>
        <v>0.35384615384615387</v>
      </c>
      <c r="K53" s="986">
        <f>K51/I51</f>
        <v>0.41025641025641024</v>
      </c>
      <c r="L53" s="987">
        <f>L51/I51</f>
        <v>0.23589743589743589</v>
      </c>
      <c r="M53" s="994"/>
      <c r="O53" s="45">
        <f t="shared" ref="O53" si="76">SUM(F53:H53)</f>
        <v>1</v>
      </c>
      <c r="P53" s="45">
        <f t="shared" ref="P53" si="77">SUM(J53:L53)</f>
        <v>1</v>
      </c>
      <c r="Q53" s="367">
        <f t="shared" si="75"/>
        <v>0</v>
      </c>
      <c r="R53" s="367">
        <f t="shared" ref="R53" si="78">1-P53</f>
        <v>0</v>
      </c>
    </row>
    <row r="54" spans="2:18" ht="15.9" customHeight="1" x14ac:dyDescent="0.2">
      <c r="B54" s="1504"/>
      <c r="C54" s="5" t="s">
        <v>197</v>
      </c>
      <c r="D54" s="613">
        <f>D39+D42+D45+D48</f>
        <v>149</v>
      </c>
      <c r="E54" s="995">
        <f t="shared" ref="E54:M54" si="79">E39+E42+E45+E48</f>
        <v>31</v>
      </c>
      <c r="F54" s="89">
        <f t="shared" si="79"/>
        <v>24</v>
      </c>
      <c r="G54" s="56">
        <f t="shared" si="79"/>
        <v>5</v>
      </c>
      <c r="H54" s="988">
        <f t="shared" si="79"/>
        <v>2</v>
      </c>
      <c r="I54" s="977">
        <f t="shared" si="79"/>
        <v>109</v>
      </c>
      <c r="J54" s="988">
        <f t="shared" si="79"/>
        <v>39</v>
      </c>
      <c r="K54" s="988">
        <f t="shared" si="79"/>
        <v>37</v>
      </c>
      <c r="L54" s="92">
        <f t="shared" si="79"/>
        <v>33</v>
      </c>
      <c r="M54" s="654">
        <f t="shared" si="79"/>
        <v>9</v>
      </c>
      <c r="O54" s="1">
        <f t="shared" ref="O54:O55" si="80">E54+I54+M54</f>
        <v>149</v>
      </c>
      <c r="Q54" s="367">
        <f t="shared" ref="Q54" si="81">O54-D54</f>
        <v>0</v>
      </c>
      <c r="R54" s="367"/>
    </row>
    <row r="55" spans="2:18" ht="15.9" customHeight="1" x14ac:dyDescent="0.2">
      <c r="B55" s="1504"/>
      <c r="C55" s="42" t="s">
        <v>199</v>
      </c>
      <c r="D55" s="235"/>
      <c r="E55" s="656">
        <f>E54/D54</f>
        <v>0.20805369127516779</v>
      </c>
      <c r="F55" s="979">
        <f>F54/D54</f>
        <v>0.16107382550335569</v>
      </c>
      <c r="G55" s="657">
        <f>G54/D54</f>
        <v>3.3557046979865772E-2</v>
      </c>
      <c r="H55" s="980">
        <f>H54/D54</f>
        <v>1.3422818791946308E-2</v>
      </c>
      <c r="I55" s="981">
        <f>I54/D54</f>
        <v>0.73154362416107388</v>
      </c>
      <c r="J55" s="980">
        <f>J54/D54</f>
        <v>0.26174496644295303</v>
      </c>
      <c r="K55" s="980">
        <f>K54/D54</f>
        <v>0.24832214765100671</v>
      </c>
      <c r="L55" s="982">
        <f>L54/D54</f>
        <v>0.22147651006711411</v>
      </c>
      <c r="M55" s="659">
        <f>M54/D54</f>
        <v>6.0402684563758392E-2</v>
      </c>
      <c r="O55" s="45">
        <f t="shared" si="80"/>
        <v>1</v>
      </c>
      <c r="P55" s="45"/>
      <c r="Q55" s="367">
        <f t="shared" ref="Q55:Q56" si="82">1-O55</f>
        <v>0</v>
      </c>
      <c r="R55" s="367"/>
    </row>
    <row r="56" spans="2:18" ht="15.9" customHeight="1" thickBot="1" x14ac:dyDescent="0.25">
      <c r="B56" s="1510"/>
      <c r="C56" s="6"/>
      <c r="D56" s="236"/>
      <c r="E56" s="684"/>
      <c r="F56" s="996">
        <f>F54/E54</f>
        <v>0.77419354838709675</v>
      </c>
      <c r="G56" s="996">
        <f>G54/E54</f>
        <v>0.16129032258064516</v>
      </c>
      <c r="H56" s="997">
        <f>H54/E54</f>
        <v>6.4516129032258063E-2</v>
      </c>
      <c r="I56" s="998"/>
      <c r="J56" s="999">
        <f>J54/I54</f>
        <v>0.3577981651376147</v>
      </c>
      <c r="K56" s="999">
        <f>K54/I54</f>
        <v>0.33944954128440369</v>
      </c>
      <c r="L56" s="1000">
        <f>L54/I54</f>
        <v>0.30275229357798167</v>
      </c>
      <c r="M56" s="687"/>
      <c r="O56" s="45">
        <f t="shared" ref="O56" si="83">SUM(F56:H56)</f>
        <v>1</v>
      </c>
      <c r="P56" s="45">
        <f t="shared" ref="P56" si="84">SUM(J56:L56)</f>
        <v>1</v>
      </c>
      <c r="Q56" s="367">
        <f t="shared" si="82"/>
        <v>0</v>
      </c>
      <c r="R56" s="367">
        <f t="shared" ref="R56" si="85">1-P56</f>
        <v>0</v>
      </c>
    </row>
    <row r="57" spans="2:18" ht="15" customHeight="1" x14ac:dyDescent="0.2">
      <c r="C57" s="15"/>
      <c r="D57" s="16"/>
      <c r="E57" s="12"/>
      <c r="F57" s="12"/>
      <c r="G57" s="12"/>
      <c r="H57" s="12"/>
      <c r="I57" s="12"/>
      <c r="J57" s="12"/>
      <c r="K57" s="12"/>
      <c r="L57" s="12"/>
      <c r="M57" s="12"/>
    </row>
    <row r="58" spans="2:18" x14ac:dyDescent="0.2">
      <c r="B58" s="1" t="s">
        <v>321</v>
      </c>
      <c r="D58" s="1">
        <f>D33+D36+D39+D42+D45+D48</f>
        <v>404</v>
      </c>
      <c r="E58" s="1">
        <f t="shared" ref="E58:M58" si="86">E33+E36+E39+E42+E45+E48</f>
        <v>67</v>
      </c>
      <c r="F58" s="1">
        <f t="shared" si="86"/>
        <v>48</v>
      </c>
      <c r="G58" s="1">
        <f t="shared" si="86"/>
        <v>13</v>
      </c>
      <c r="H58" s="1">
        <f t="shared" si="86"/>
        <v>6</v>
      </c>
      <c r="I58" s="1">
        <f t="shared" si="86"/>
        <v>279</v>
      </c>
      <c r="J58" s="1">
        <f t="shared" si="86"/>
        <v>94</v>
      </c>
      <c r="K58" s="1">
        <f t="shared" si="86"/>
        <v>109</v>
      </c>
      <c r="L58" s="1">
        <f t="shared" si="86"/>
        <v>76</v>
      </c>
      <c r="M58" s="1">
        <f t="shared" si="86"/>
        <v>58</v>
      </c>
    </row>
    <row r="59" spans="2:18" x14ac:dyDescent="0.2">
      <c r="B59" s="45" t="s">
        <v>381</v>
      </c>
      <c r="E59" s="94">
        <f>E58/D58</f>
        <v>0.16584158415841585</v>
      </c>
      <c r="F59" s="94">
        <f>F58/D58</f>
        <v>0.11881188118811881</v>
      </c>
      <c r="G59" s="94">
        <f>G58/D58</f>
        <v>3.2178217821782179E-2</v>
      </c>
      <c r="H59" s="94">
        <f>H58/D58</f>
        <v>1.4851485148514851E-2</v>
      </c>
      <c r="I59" s="94">
        <f>I58/D58</f>
        <v>0.69059405940594054</v>
      </c>
      <c r="J59" s="94">
        <f>J58/D58</f>
        <v>0.23267326732673269</v>
      </c>
      <c r="K59" s="94">
        <f>K58/D58</f>
        <v>0.26980198019801982</v>
      </c>
      <c r="L59" s="94">
        <f>L58/D58</f>
        <v>0.18811881188118812</v>
      </c>
      <c r="M59" s="94">
        <f>M58/D58</f>
        <v>0.14356435643564355</v>
      </c>
    </row>
    <row r="60" spans="2:18" x14ac:dyDescent="0.2">
      <c r="B60" s="45" t="s">
        <v>549</v>
      </c>
      <c r="E60" s="94"/>
      <c r="F60" s="94">
        <f>F58/E58</f>
        <v>0.71641791044776115</v>
      </c>
      <c r="G60" s="94">
        <f>G58/E58</f>
        <v>0.19402985074626866</v>
      </c>
      <c r="H60" s="94">
        <f>H58/E58</f>
        <v>8.9552238805970144E-2</v>
      </c>
      <c r="I60" s="94"/>
      <c r="J60" s="94">
        <f>J58/I58</f>
        <v>0.33691756272401435</v>
      </c>
      <c r="K60" s="94">
        <f>K58/I58</f>
        <v>0.39068100358422941</v>
      </c>
      <c r="L60" s="94">
        <f>L58/I58</f>
        <v>0.27240143369175629</v>
      </c>
      <c r="M60" s="94"/>
    </row>
    <row r="61" spans="2:18" x14ac:dyDescent="0.2">
      <c r="B61" s="19"/>
      <c r="E61" s="94"/>
      <c r="F61" s="94"/>
      <c r="G61" s="94"/>
      <c r="H61" s="94"/>
      <c r="I61" s="94"/>
      <c r="J61" s="94"/>
      <c r="K61" s="94"/>
      <c r="L61" s="94"/>
      <c r="M61" s="94"/>
    </row>
    <row r="62" spans="2:18" x14ac:dyDescent="0.2">
      <c r="B62" s="1" t="s">
        <v>238</v>
      </c>
      <c r="D62" s="96">
        <f>D51+D33+D48</f>
        <v>404</v>
      </c>
      <c r="E62" s="96">
        <f>E51+E33+E48</f>
        <v>67</v>
      </c>
      <c r="F62" s="96">
        <f t="shared" ref="F62:M62" si="87">F51+F33+F48</f>
        <v>48</v>
      </c>
      <c r="G62" s="96">
        <f t="shared" si="87"/>
        <v>13</v>
      </c>
      <c r="H62" s="96">
        <f t="shared" si="87"/>
        <v>6</v>
      </c>
      <c r="I62" s="96">
        <f t="shared" si="87"/>
        <v>279</v>
      </c>
      <c r="J62" s="96">
        <f t="shared" si="87"/>
        <v>94</v>
      </c>
      <c r="K62" s="96">
        <f t="shared" si="87"/>
        <v>109</v>
      </c>
      <c r="L62" s="96">
        <f t="shared" si="87"/>
        <v>76</v>
      </c>
      <c r="M62" s="96">
        <f t="shared" si="87"/>
        <v>58</v>
      </c>
    </row>
    <row r="63" spans="2:18" x14ac:dyDescent="0.2">
      <c r="D63" s="7">
        <f>D54+D33+D36</f>
        <v>404</v>
      </c>
      <c r="E63" s="7">
        <f>E54+E33+E36</f>
        <v>67</v>
      </c>
      <c r="F63" s="7">
        <f t="shared" ref="F63:M63" si="88">F54+F33+F36</f>
        <v>48</v>
      </c>
      <c r="G63" s="7">
        <f t="shared" si="88"/>
        <v>13</v>
      </c>
      <c r="H63" s="7">
        <f t="shared" si="88"/>
        <v>6</v>
      </c>
      <c r="I63" s="7">
        <f t="shared" si="88"/>
        <v>279</v>
      </c>
      <c r="J63" s="7">
        <f t="shared" si="88"/>
        <v>94</v>
      </c>
      <c r="K63" s="7">
        <f t="shared" si="88"/>
        <v>109</v>
      </c>
      <c r="L63" s="7">
        <f t="shared" si="88"/>
        <v>76</v>
      </c>
      <c r="M63" s="7">
        <f t="shared" si="88"/>
        <v>58</v>
      </c>
    </row>
    <row r="65" spans="2:13" x14ac:dyDescent="0.2">
      <c r="B65" s="367" t="s">
        <v>239</v>
      </c>
      <c r="D65" s="367">
        <f>D58-D12</f>
        <v>0</v>
      </c>
      <c r="E65" s="367">
        <f t="shared" ref="E65:M67" si="89">E58-E12</f>
        <v>0</v>
      </c>
      <c r="F65" s="367">
        <f t="shared" si="89"/>
        <v>0</v>
      </c>
      <c r="G65" s="367">
        <f t="shared" si="89"/>
        <v>0</v>
      </c>
      <c r="H65" s="367">
        <f t="shared" si="89"/>
        <v>0</v>
      </c>
      <c r="I65" s="367">
        <f t="shared" si="89"/>
        <v>0</v>
      </c>
      <c r="J65" s="367">
        <f t="shared" si="89"/>
        <v>0</v>
      </c>
      <c r="K65" s="367">
        <f t="shared" si="89"/>
        <v>0</v>
      </c>
      <c r="L65" s="367">
        <f t="shared" si="89"/>
        <v>0</v>
      </c>
      <c r="M65" s="367">
        <f t="shared" si="89"/>
        <v>0</v>
      </c>
    </row>
    <row r="66" spans="2:13" x14ac:dyDescent="0.2">
      <c r="D66" s="367"/>
      <c r="E66" s="367">
        <f t="shared" si="89"/>
        <v>0</v>
      </c>
      <c r="F66" s="367">
        <f t="shared" si="89"/>
        <v>0</v>
      </c>
      <c r="G66" s="367">
        <f t="shared" si="89"/>
        <v>0</v>
      </c>
      <c r="H66" s="367">
        <f t="shared" si="89"/>
        <v>0</v>
      </c>
      <c r="I66" s="367">
        <f t="shared" si="89"/>
        <v>0</v>
      </c>
      <c r="J66" s="367">
        <f t="shared" si="89"/>
        <v>0</v>
      </c>
      <c r="K66" s="367">
        <f t="shared" si="89"/>
        <v>0</v>
      </c>
      <c r="L66" s="367">
        <f t="shared" si="89"/>
        <v>0</v>
      </c>
      <c r="M66" s="367">
        <f t="shared" si="89"/>
        <v>0</v>
      </c>
    </row>
    <row r="67" spans="2:13" x14ac:dyDescent="0.2">
      <c r="D67" s="367"/>
      <c r="E67" s="367"/>
      <c r="F67" s="367">
        <f t="shared" si="89"/>
        <v>0</v>
      </c>
      <c r="G67" s="367">
        <f t="shared" si="89"/>
        <v>0</v>
      </c>
      <c r="H67" s="367">
        <f t="shared" si="89"/>
        <v>0</v>
      </c>
      <c r="I67" s="367"/>
      <c r="J67" s="367">
        <f t="shared" si="89"/>
        <v>0</v>
      </c>
      <c r="K67" s="367">
        <f t="shared" si="89"/>
        <v>0</v>
      </c>
      <c r="L67" s="367">
        <f t="shared" si="89"/>
        <v>0</v>
      </c>
      <c r="M67" s="367"/>
    </row>
    <row r="68" spans="2:13" x14ac:dyDescent="0.2">
      <c r="D68" s="367"/>
      <c r="E68" s="367"/>
      <c r="F68" s="367"/>
      <c r="G68" s="367"/>
      <c r="H68" s="367"/>
      <c r="I68" s="367"/>
      <c r="J68" s="367"/>
      <c r="K68" s="367"/>
      <c r="L68" s="367"/>
      <c r="M68" s="367"/>
    </row>
    <row r="69" spans="2:13" x14ac:dyDescent="0.2">
      <c r="D69" s="367">
        <f>D62-D58</f>
        <v>0</v>
      </c>
      <c r="E69" s="367">
        <f t="shared" ref="E69:M69" si="90">E62-E58</f>
        <v>0</v>
      </c>
      <c r="F69" s="367">
        <f t="shared" si="90"/>
        <v>0</v>
      </c>
      <c r="G69" s="367">
        <f t="shared" si="90"/>
        <v>0</v>
      </c>
      <c r="H69" s="367">
        <f t="shared" si="90"/>
        <v>0</v>
      </c>
      <c r="I69" s="367">
        <f t="shared" si="90"/>
        <v>0</v>
      </c>
      <c r="J69" s="367">
        <f t="shared" si="90"/>
        <v>0</v>
      </c>
      <c r="K69" s="367">
        <f t="shared" si="90"/>
        <v>0</v>
      </c>
      <c r="L69" s="367">
        <f t="shared" si="90"/>
        <v>0</v>
      </c>
      <c r="M69" s="367">
        <f t="shared" si="90"/>
        <v>0</v>
      </c>
    </row>
    <row r="70" spans="2:13" x14ac:dyDescent="0.2">
      <c r="D70" s="367">
        <f>D63-D58</f>
        <v>0</v>
      </c>
      <c r="E70" s="367">
        <f t="shared" ref="E70:M70" si="91">E63-E58</f>
        <v>0</v>
      </c>
      <c r="F70" s="367">
        <f t="shared" si="91"/>
        <v>0</v>
      </c>
      <c r="G70" s="367">
        <f t="shared" si="91"/>
        <v>0</v>
      </c>
      <c r="H70" s="367">
        <f t="shared" si="91"/>
        <v>0</v>
      </c>
      <c r="I70" s="367">
        <f t="shared" si="91"/>
        <v>0</v>
      </c>
      <c r="J70" s="367">
        <f t="shared" si="91"/>
        <v>0</v>
      </c>
      <c r="K70" s="367">
        <f t="shared" si="91"/>
        <v>0</v>
      </c>
      <c r="L70" s="367">
        <f t="shared" si="91"/>
        <v>0</v>
      </c>
      <c r="M70" s="367">
        <f t="shared" si="91"/>
        <v>0</v>
      </c>
    </row>
  </sheetData>
  <mergeCells count="19">
    <mergeCell ref="C39:C41"/>
    <mergeCell ref="C30:C32"/>
    <mergeCell ref="B33:B56"/>
    <mergeCell ref="C42:C44"/>
    <mergeCell ref="C45:C47"/>
    <mergeCell ref="C48:C50"/>
    <mergeCell ref="C33:C35"/>
    <mergeCell ref="C36:C38"/>
    <mergeCell ref="M9:M11"/>
    <mergeCell ref="B12:C14"/>
    <mergeCell ref="C15:C17"/>
    <mergeCell ref="B15:B32"/>
    <mergeCell ref="E10:E11"/>
    <mergeCell ref="C21:C23"/>
    <mergeCell ref="I10:I11"/>
    <mergeCell ref="D9:D11"/>
    <mergeCell ref="C18:C20"/>
    <mergeCell ref="C24:C26"/>
    <mergeCell ref="C27:C29"/>
  </mergeCells>
  <phoneticPr fontId="2"/>
  <pageMargins left="0.78740157480314965" right="0.51181102362204722" top="0.78740157480314965" bottom="0.35433070866141736" header="0.19685039370078741" footer="0.19685039370078741"/>
  <pageSetup paperSize="9" scale="87" firstPageNumber="2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tabColor rgb="FF00B0F0"/>
    <pageSetUpPr fitToPage="1"/>
  </sheetPr>
  <dimension ref="B2:N52"/>
  <sheetViews>
    <sheetView view="pageBreakPreview" zoomScaleNormal="100" zoomScaleSheetLayoutView="100" workbookViewId="0">
      <selection activeCell="B2" sqref="B2"/>
    </sheetView>
  </sheetViews>
  <sheetFormatPr defaultColWidth="9" defaultRowHeight="13.2" x14ac:dyDescent="0.2"/>
  <cols>
    <col min="1" max="1" width="9" style="1"/>
    <col min="2" max="2" width="4.33203125" style="1" customWidth="1"/>
    <col min="3" max="3" width="16.6640625" style="1" customWidth="1"/>
    <col min="4" max="4" width="17.88671875" style="1" customWidth="1"/>
    <col min="5" max="7" width="19" style="1" customWidth="1"/>
    <col min="8" max="8" width="19.44140625" style="1" customWidth="1"/>
    <col min="9" max="9" width="17.88671875" style="1" customWidth="1"/>
    <col min="10" max="14" width="8.33203125" style="1" customWidth="1"/>
    <col min="15" max="16384" width="9" style="1"/>
  </cols>
  <sheetData>
    <row r="2" spans="2:13" x14ac:dyDescent="0.2">
      <c r="B2" s="1" t="s">
        <v>550</v>
      </c>
    </row>
    <row r="4" spans="2:13" x14ac:dyDescent="0.2">
      <c r="H4" s="77" t="s">
        <v>167</v>
      </c>
    </row>
    <row r="5" spans="2:13" x14ac:dyDescent="0.2">
      <c r="H5" s="77" t="s">
        <v>323</v>
      </c>
    </row>
    <row r="6" spans="2:13" ht="10.5" customHeight="1" x14ac:dyDescent="0.2">
      <c r="H6" s="77"/>
    </row>
    <row r="7" spans="2:13" ht="13.8" thickBot="1" x14ac:dyDescent="0.25">
      <c r="I7" s="2" t="s">
        <v>170</v>
      </c>
      <c r="M7" s="2"/>
    </row>
    <row r="8" spans="2:13" ht="7.5" customHeight="1" x14ac:dyDescent="0.2">
      <c r="B8" s="8"/>
      <c r="C8" s="4"/>
      <c r="D8" s="1600" t="s">
        <v>551</v>
      </c>
      <c r="E8" s="1573" t="s">
        <v>552</v>
      </c>
      <c r="F8" s="1872" t="s">
        <v>553</v>
      </c>
      <c r="G8" s="1872" t="s">
        <v>554</v>
      </c>
      <c r="H8" s="1872" t="s">
        <v>555</v>
      </c>
      <c r="I8" s="1869" t="s">
        <v>326</v>
      </c>
    </row>
    <row r="9" spans="2:13" ht="7.5" customHeight="1" x14ac:dyDescent="0.2">
      <c r="B9" s="18"/>
      <c r="C9" s="11"/>
      <c r="D9" s="1623"/>
      <c r="E9" s="1870"/>
      <c r="F9" s="1873"/>
      <c r="G9" s="1873"/>
      <c r="H9" s="1873"/>
      <c r="I9" s="1623"/>
    </row>
    <row r="10" spans="2:13" ht="66.75" customHeight="1" x14ac:dyDescent="0.2">
      <c r="B10" s="36"/>
      <c r="C10" s="37"/>
      <c r="D10" s="1624"/>
      <c r="E10" s="1871"/>
      <c r="F10" s="1874"/>
      <c r="G10" s="1874"/>
      <c r="H10" s="1874"/>
      <c r="I10" s="1624"/>
      <c r="K10" s="1" t="s">
        <v>327</v>
      </c>
      <c r="L10" s="360" t="s">
        <v>328</v>
      </c>
    </row>
    <row r="11" spans="2:13" ht="20.100000000000001" customHeight="1" x14ac:dyDescent="0.2">
      <c r="B11" s="1603" t="s">
        <v>273</v>
      </c>
      <c r="C11" s="1628"/>
      <c r="D11" s="50">
        <f>SUM(D13:D24)</f>
        <v>161</v>
      </c>
      <c r="E11" s="53">
        <f>E13+E15+E17+E19+E21+E23</f>
        <v>11</v>
      </c>
      <c r="F11" s="88">
        <f>F13+F15+F17+F19+F21+F23</f>
        <v>6</v>
      </c>
      <c r="G11" s="88">
        <f>G13+G15+G17+G19+G21+G23</f>
        <v>1</v>
      </c>
      <c r="H11" s="54">
        <f>H13+H15+H17+H19+H21+H23</f>
        <v>114</v>
      </c>
      <c r="I11" s="91">
        <f>I13+I15+I17+I19+I21+I23</f>
        <v>29</v>
      </c>
      <c r="K11" s="1">
        <f>SUM(E11:I11)</f>
        <v>161</v>
      </c>
      <c r="L11" s="367">
        <f>K11-D11</f>
        <v>0</v>
      </c>
    </row>
    <row r="12" spans="2:13" ht="20.100000000000001" customHeight="1" thickBot="1" x14ac:dyDescent="0.25">
      <c r="B12" s="1605"/>
      <c r="C12" s="1629"/>
      <c r="D12" s="143"/>
      <c r="E12" s="145">
        <f>E11/D11</f>
        <v>6.8322981366459631E-2</v>
      </c>
      <c r="F12" s="349">
        <f t="shared" ref="F12" si="0">F11/D11</f>
        <v>3.7267080745341616E-2</v>
      </c>
      <c r="G12" s="349">
        <f t="shared" ref="G12" si="1">G11/D11</f>
        <v>6.2111801242236021E-3</v>
      </c>
      <c r="H12" s="173">
        <f t="shared" ref="H12" si="2">H11/D11</f>
        <v>0.70807453416149069</v>
      </c>
      <c r="I12" s="144">
        <f>I11/D11</f>
        <v>0.18012422360248448</v>
      </c>
      <c r="J12" s="45"/>
      <c r="K12" s="45">
        <f>SUM(E12:I12)</f>
        <v>1</v>
      </c>
      <c r="L12" s="367">
        <f>1-K12</f>
        <v>0</v>
      </c>
    </row>
    <row r="13" spans="2:13" ht="20.100000000000001" customHeight="1" thickTop="1" x14ac:dyDescent="0.2">
      <c r="B13" s="1503" t="s">
        <v>310</v>
      </c>
      <c r="C13" s="1609" t="s">
        <v>275</v>
      </c>
      <c r="D13" s="128">
        <f>SUM(E13:I13)</f>
        <v>11</v>
      </c>
      <c r="E13" s="975">
        <v>0</v>
      </c>
      <c r="F13" s="90">
        <v>0</v>
      </c>
      <c r="G13" s="90">
        <v>0</v>
      </c>
      <c r="H13" s="57">
        <v>8</v>
      </c>
      <c r="I13" s="93">
        <v>3</v>
      </c>
      <c r="K13" s="1">
        <f t="shared" ref="K13:K40" si="3">SUM(E13:I13)</f>
        <v>11</v>
      </c>
      <c r="L13" s="367">
        <f>K13-D13</f>
        <v>0</v>
      </c>
    </row>
    <row r="14" spans="2:13" ht="20.100000000000001" customHeight="1" x14ac:dyDescent="0.2">
      <c r="B14" s="1504"/>
      <c r="C14" s="1508"/>
      <c r="D14" s="143"/>
      <c r="E14" s="150">
        <f>E13/D13</f>
        <v>0</v>
      </c>
      <c r="F14" s="350">
        <f t="shared" ref="F14" si="4">F13/D13</f>
        <v>0</v>
      </c>
      <c r="G14" s="350">
        <f t="shared" ref="G14" si="5">G13/D13</f>
        <v>0</v>
      </c>
      <c r="H14" s="174">
        <f t="shared" ref="H14" si="6">H13/D13</f>
        <v>0.72727272727272729</v>
      </c>
      <c r="I14" s="151">
        <f>I13/D13</f>
        <v>0.27272727272727271</v>
      </c>
      <c r="K14" s="45">
        <f t="shared" si="3"/>
        <v>1</v>
      </c>
      <c r="L14" s="367">
        <f t="shared" ref="L14" si="7">1-K14</f>
        <v>0</v>
      </c>
    </row>
    <row r="15" spans="2:13" ht="20.100000000000001" customHeight="1" x14ac:dyDescent="0.2">
      <c r="B15" s="1504"/>
      <c r="C15" s="1507" t="s">
        <v>276</v>
      </c>
      <c r="D15" s="50">
        <f>SUM(E15:I15)</f>
        <v>27</v>
      </c>
      <c r="E15" s="53">
        <v>3</v>
      </c>
      <c r="F15" s="88">
        <v>0</v>
      </c>
      <c r="G15" s="88">
        <v>0</v>
      </c>
      <c r="H15" s="54">
        <v>19</v>
      </c>
      <c r="I15" s="91">
        <v>5</v>
      </c>
      <c r="K15" s="1">
        <f t="shared" si="3"/>
        <v>27</v>
      </c>
      <c r="L15" s="367">
        <f t="shared" ref="L15" si="8">K15-D15</f>
        <v>0</v>
      </c>
    </row>
    <row r="16" spans="2:13" ht="20.100000000000001" customHeight="1" x14ac:dyDescent="0.2">
      <c r="B16" s="1504"/>
      <c r="C16" s="1508"/>
      <c r="D16" s="149"/>
      <c r="E16" s="150">
        <f>E15/D15</f>
        <v>0.1111111111111111</v>
      </c>
      <c r="F16" s="350">
        <f t="shared" ref="F16" si="9">F15/D15</f>
        <v>0</v>
      </c>
      <c r="G16" s="350">
        <f t="shared" ref="G16" si="10">G15/D15</f>
        <v>0</v>
      </c>
      <c r="H16" s="174">
        <f t="shared" ref="H16" si="11">H15/D15</f>
        <v>0.70370370370370372</v>
      </c>
      <c r="I16" s="151">
        <f>I15/D15</f>
        <v>0.18518518518518517</v>
      </c>
      <c r="K16" s="45">
        <f t="shared" si="3"/>
        <v>1</v>
      </c>
      <c r="L16" s="367">
        <f t="shared" ref="L16" si="12">1-K16</f>
        <v>0</v>
      </c>
    </row>
    <row r="17" spans="2:12" ht="20.100000000000001" customHeight="1" x14ac:dyDescent="0.2">
      <c r="B17" s="1504"/>
      <c r="C17" s="1507" t="s">
        <v>311</v>
      </c>
      <c r="D17" s="50">
        <f>SUM(E17:I17)</f>
        <v>10</v>
      </c>
      <c r="E17" s="53">
        <v>0</v>
      </c>
      <c r="F17" s="88">
        <v>0</v>
      </c>
      <c r="G17" s="88">
        <v>0</v>
      </c>
      <c r="H17" s="54">
        <v>10</v>
      </c>
      <c r="I17" s="91">
        <v>0</v>
      </c>
      <c r="K17" s="1">
        <f t="shared" si="3"/>
        <v>10</v>
      </c>
      <c r="L17" s="367">
        <f t="shared" ref="L17" si="13">K17-D17</f>
        <v>0</v>
      </c>
    </row>
    <row r="18" spans="2:12" ht="20.100000000000001" customHeight="1" x14ac:dyDescent="0.2">
      <c r="B18" s="1504"/>
      <c r="C18" s="1508"/>
      <c r="D18" s="149"/>
      <c r="E18" s="150">
        <f>E17/D17</f>
        <v>0</v>
      </c>
      <c r="F18" s="350">
        <f t="shared" ref="F18" si="14">F17/D17</f>
        <v>0</v>
      </c>
      <c r="G18" s="350">
        <f t="shared" ref="G18" si="15">G17/D17</f>
        <v>0</v>
      </c>
      <c r="H18" s="174">
        <f t="shared" ref="H18" si="16">H17/D17</f>
        <v>1</v>
      </c>
      <c r="I18" s="151">
        <f>I17/D17</f>
        <v>0</v>
      </c>
      <c r="K18" s="45">
        <f t="shared" si="3"/>
        <v>1</v>
      </c>
      <c r="L18" s="367">
        <f t="shared" ref="L18" si="17">1-K18</f>
        <v>0</v>
      </c>
    </row>
    <row r="19" spans="2:12" ht="20.100000000000001" customHeight="1" x14ac:dyDescent="0.2">
      <c r="B19" s="1504"/>
      <c r="C19" s="1507" t="s">
        <v>278</v>
      </c>
      <c r="D19" s="50">
        <f>SUM(E19:I19)</f>
        <v>32</v>
      </c>
      <c r="E19" s="53">
        <v>3</v>
      </c>
      <c r="F19" s="88">
        <v>3</v>
      </c>
      <c r="G19" s="88">
        <v>0</v>
      </c>
      <c r="H19" s="54">
        <v>21</v>
      </c>
      <c r="I19" s="91">
        <v>5</v>
      </c>
      <c r="K19" s="1">
        <f>SUM(E19:I19)</f>
        <v>32</v>
      </c>
      <c r="L19" s="367">
        <f t="shared" ref="L19" si="18">K19-D19</f>
        <v>0</v>
      </c>
    </row>
    <row r="20" spans="2:12" ht="20.100000000000001" customHeight="1" x14ac:dyDescent="0.2">
      <c r="B20" s="1504"/>
      <c r="C20" s="1508"/>
      <c r="D20" s="149"/>
      <c r="E20" s="150">
        <f>E19/D19</f>
        <v>9.375E-2</v>
      </c>
      <c r="F20" s="350">
        <f t="shared" ref="F20" si="19">F19/D19</f>
        <v>9.375E-2</v>
      </c>
      <c r="G20" s="350">
        <f t="shared" ref="G20" si="20">G19/D19</f>
        <v>0</v>
      </c>
      <c r="H20" s="174">
        <f t="shared" ref="H20" si="21">H19/D19</f>
        <v>0.65625</v>
      </c>
      <c r="I20" s="151">
        <f>I19/D19</f>
        <v>0.15625</v>
      </c>
      <c r="K20" s="45">
        <f t="shared" si="3"/>
        <v>1</v>
      </c>
      <c r="L20" s="367">
        <f t="shared" ref="L20" si="22">1-K20</f>
        <v>0</v>
      </c>
    </row>
    <row r="21" spans="2:12" ht="20.100000000000001" customHeight="1" x14ac:dyDescent="0.2">
      <c r="B21" s="1504"/>
      <c r="C21" s="1507" t="s">
        <v>279</v>
      </c>
      <c r="D21" s="50">
        <f>SUM(E21:I21)</f>
        <v>2</v>
      </c>
      <c r="E21" s="53">
        <v>0</v>
      </c>
      <c r="F21" s="88">
        <v>1</v>
      </c>
      <c r="G21" s="88">
        <v>0</v>
      </c>
      <c r="H21" s="54">
        <v>0</v>
      </c>
      <c r="I21" s="91">
        <v>1</v>
      </c>
      <c r="K21" s="1">
        <f t="shared" si="3"/>
        <v>2</v>
      </c>
      <c r="L21" s="367">
        <f t="shared" ref="L21" si="23">K21-D21</f>
        <v>0</v>
      </c>
    </row>
    <row r="22" spans="2:12" ht="20.100000000000001" customHeight="1" x14ac:dyDescent="0.2">
      <c r="B22" s="1504"/>
      <c r="C22" s="1508"/>
      <c r="D22" s="149"/>
      <c r="E22" s="150">
        <f>E21/D21</f>
        <v>0</v>
      </c>
      <c r="F22" s="350">
        <f t="shared" ref="F22" si="24">F21/D21</f>
        <v>0.5</v>
      </c>
      <c r="G22" s="350">
        <f t="shared" ref="G22" si="25">G21/D21</f>
        <v>0</v>
      </c>
      <c r="H22" s="174">
        <f t="shared" ref="H22" si="26">H21/D21</f>
        <v>0</v>
      </c>
      <c r="I22" s="151">
        <f>I21/D21</f>
        <v>0.5</v>
      </c>
      <c r="K22" s="45">
        <f t="shared" si="3"/>
        <v>1</v>
      </c>
      <c r="L22" s="367">
        <f t="shared" ref="L22" si="27">1-K22</f>
        <v>0</v>
      </c>
    </row>
    <row r="23" spans="2:12" ht="20.100000000000001" customHeight="1" x14ac:dyDescent="0.2">
      <c r="B23" s="1504"/>
      <c r="C23" s="1507" t="s">
        <v>280</v>
      </c>
      <c r="D23" s="50">
        <f>SUM(E23:I23)</f>
        <v>79</v>
      </c>
      <c r="E23" s="55">
        <v>5</v>
      </c>
      <c r="F23" s="89">
        <v>2</v>
      </c>
      <c r="G23" s="89">
        <v>1</v>
      </c>
      <c r="H23" s="56">
        <v>56</v>
      </c>
      <c r="I23" s="92">
        <v>15</v>
      </c>
      <c r="K23" s="1">
        <f t="shared" si="3"/>
        <v>79</v>
      </c>
      <c r="L23" s="367">
        <f t="shared" ref="L23" si="28">K23-D23</f>
        <v>0</v>
      </c>
    </row>
    <row r="24" spans="2:12" ht="20.100000000000001" customHeight="1" thickBot="1" x14ac:dyDescent="0.25">
      <c r="B24" s="1504"/>
      <c r="C24" s="1508"/>
      <c r="D24" s="148"/>
      <c r="E24" s="656">
        <f>E23/D23</f>
        <v>6.3291139240506333E-2</v>
      </c>
      <c r="F24" s="979">
        <f t="shared" ref="F24" si="29">F23/D23</f>
        <v>2.5316455696202531E-2</v>
      </c>
      <c r="G24" s="979">
        <f t="shared" ref="G24" si="30">G23/D23</f>
        <v>1.2658227848101266E-2</v>
      </c>
      <c r="H24" s="657">
        <f t="shared" ref="H24" si="31">H23/D23</f>
        <v>0.70886075949367089</v>
      </c>
      <c r="I24" s="982">
        <f>I23/D23</f>
        <v>0.189873417721519</v>
      </c>
      <c r="K24" s="45">
        <f t="shared" si="3"/>
        <v>1</v>
      </c>
      <c r="L24" s="367">
        <f t="shared" ref="L24" si="32">1-K24</f>
        <v>0</v>
      </c>
    </row>
    <row r="25" spans="2:12" ht="20.100000000000001" customHeight="1" thickTop="1" x14ac:dyDescent="0.2">
      <c r="B25" s="1503" t="s">
        <v>312</v>
      </c>
      <c r="C25" s="1761" t="s">
        <v>191</v>
      </c>
      <c r="D25" s="128">
        <f>SUM(E25:I25)</f>
        <v>24</v>
      </c>
      <c r="E25" s="975">
        <v>1</v>
      </c>
      <c r="F25" s="90">
        <v>0</v>
      </c>
      <c r="G25" s="90">
        <v>0</v>
      </c>
      <c r="H25" s="57">
        <v>17</v>
      </c>
      <c r="I25" s="93">
        <v>6</v>
      </c>
      <c r="K25" s="1">
        <f t="shared" si="3"/>
        <v>24</v>
      </c>
      <c r="L25" s="367">
        <f t="shared" ref="L25" si="33">K25-D25</f>
        <v>0</v>
      </c>
    </row>
    <row r="26" spans="2:12" ht="20.100000000000001" customHeight="1" x14ac:dyDescent="0.2">
      <c r="B26" s="1504"/>
      <c r="C26" s="1502"/>
      <c r="D26" s="149"/>
      <c r="E26" s="150">
        <f>E25/D25</f>
        <v>4.1666666666666664E-2</v>
      </c>
      <c r="F26" s="350">
        <f t="shared" ref="F26" si="34">F25/D25</f>
        <v>0</v>
      </c>
      <c r="G26" s="350">
        <f t="shared" ref="G26" si="35">G25/D25</f>
        <v>0</v>
      </c>
      <c r="H26" s="174">
        <f t="shared" ref="H26" si="36">H25/D25</f>
        <v>0.70833333333333337</v>
      </c>
      <c r="I26" s="151">
        <f>I25/D25</f>
        <v>0.25</v>
      </c>
      <c r="K26" s="45">
        <f t="shared" si="3"/>
        <v>1</v>
      </c>
      <c r="L26" s="367">
        <f t="shared" ref="L26" si="37">1-K26</f>
        <v>0</v>
      </c>
    </row>
    <row r="27" spans="2:12" ht="20.100000000000001" customHeight="1" x14ac:dyDescent="0.2">
      <c r="B27" s="1504"/>
      <c r="C27" s="1502" t="s">
        <v>192</v>
      </c>
      <c r="D27" s="51">
        <f>SUM(E27:I27)</f>
        <v>67</v>
      </c>
      <c r="E27" s="55">
        <v>4</v>
      </c>
      <c r="F27" s="89">
        <v>2</v>
      </c>
      <c r="G27" s="89">
        <v>0</v>
      </c>
      <c r="H27" s="56">
        <v>50</v>
      </c>
      <c r="I27" s="92">
        <v>11</v>
      </c>
      <c r="K27" s="1">
        <f t="shared" si="3"/>
        <v>67</v>
      </c>
      <c r="L27" s="367">
        <f t="shared" ref="L27" si="38">K27-D27</f>
        <v>0</v>
      </c>
    </row>
    <row r="28" spans="2:12" ht="20.100000000000001" customHeight="1" x14ac:dyDescent="0.2">
      <c r="B28" s="1504"/>
      <c r="C28" s="1745"/>
      <c r="D28" s="149"/>
      <c r="E28" s="150">
        <f>E27/D27</f>
        <v>5.9701492537313432E-2</v>
      </c>
      <c r="F28" s="350">
        <f t="shared" ref="F28" si="39">F27/D27</f>
        <v>2.9850746268656716E-2</v>
      </c>
      <c r="G28" s="350">
        <f t="shared" ref="G28" si="40">G27/D27</f>
        <v>0</v>
      </c>
      <c r="H28" s="174">
        <f t="shared" ref="H28" si="41">H27/D27</f>
        <v>0.74626865671641796</v>
      </c>
      <c r="I28" s="151">
        <f>I27/D27</f>
        <v>0.16417910447761194</v>
      </c>
      <c r="K28" s="45">
        <f t="shared" si="3"/>
        <v>1</v>
      </c>
      <c r="L28" s="367">
        <f t="shared" ref="L28" si="42">1-K28</f>
        <v>0</v>
      </c>
    </row>
    <row r="29" spans="2:12" ht="20.100000000000001" customHeight="1" x14ac:dyDescent="0.2">
      <c r="B29" s="1504"/>
      <c r="C29" s="1502" t="s">
        <v>193</v>
      </c>
      <c r="D29" s="51">
        <f>SUM(E29:I29)</f>
        <v>22</v>
      </c>
      <c r="E29" s="55">
        <v>1</v>
      </c>
      <c r="F29" s="89">
        <v>1</v>
      </c>
      <c r="G29" s="89">
        <v>1</v>
      </c>
      <c r="H29" s="56">
        <v>16</v>
      </c>
      <c r="I29" s="92">
        <v>3</v>
      </c>
      <c r="K29" s="1">
        <f t="shared" si="3"/>
        <v>22</v>
      </c>
      <c r="L29" s="367">
        <f t="shared" ref="L29" si="43">K29-D29</f>
        <v>0</v>
      </c>
    </row>
    <row r="30" spans="2:12" ht="20.100000000000001" customHeight="1" x14ac:dyDescent="0.2">
      <c r="B30" s="1504"/>
      <c r="C30" s="1745"/>
      <c r="D30" s="149"/>
      <c r="E30" s="150">
        <f>E29/D29</f>
        <v>4.5454545454545456E-2</v>
      </c>
      <c r="F30" s="350">
        <f t="shared" ref="F30" si="44">F29/D29</f>
        <v>4.5454545454545456E-2</v>
      </c>
      <c r="G30" s="350">
        <f t="shared" ref="G30" si="45">G29/D29</f>
        <v>4.5454545454545456E-2</v>
      </c>
      <c r="H30" s="174">
        <f t="shared" ref="H30" si="46">H29/D29</f>
        <v>0.72727272727272729</v>
      </c>
      <c r="I30" s="151">
        <f>I29/D29</f>
        <v>0.13636363636363635</v>
      </c>
      <c r="K30" s="45">
        <f t="shared" si="3"/>
        <v>1</v>
      </c>
      <c r="L30" s="367">
        <f t="shared" ref="L30" si="47">1-K30</f>
        <v>0</v>
      </c>
    </row>
    <row r="31" spans="2:12" ht="20.100000000000001" customHeight="1" x14ac:dyDescent="0.2">
      <c r="B31" s="1504"/>
      <c r="C31" s="1502" t="s">
        <v>194</v>
      </c>
      <c r="D31" s="51">
        <f>SUM(E31:I31)</f>
        <v>21</v>
      </c>
      <c r="E31" s="55">
        <v>3</v>
      </c>
      <c r="F31" s="89">
        <v>1</v>
      </c>
      <c r="G31" s="89">
        <v>0</v>
      </c>
      <c r="H31" s="56">
        <v>13</v>
      </c>
      <c r="I31" s="92">
        <v>4</v>
      </c>
      <c r="K31" s="1">
        <f t="shared" si="3"/>
        <v>21</v>
      </c>
      <c r="L31" s="367">
        <f t="shared" ref="L31" si="48">K31-D31</f>
        <v>0</v>
      </c>
    </row>
    <row r="32" spans="2:12" ht="20.100000000000001" customHeight="1" x14ac:dyDescent="0.2">
      <c r="B32" s="1504"/>
      <c r="C32" s="1745"/>
      <c r="D32" s="149"/>
      <c r="E32" s="150">
        <f>E31/D31</f>
        <v>0.14285714285714285</v>
      </c>
      <c r="F32" s="350">
        <f t="shared" ref="F32" si="49">F31/D31</f>
        <v>4.7619047619047616E-2</v>
      </c>
      <c r="G32" s="350">
        <f t="shared" ref="G32" si="50">G31/D31</f>
        <v>0</v>
      </c>
      <c r="H32" s="174">
        <f t="shared" ref="H32" si="51">H31/D31</f>
        <v>0.61904761904761907</v>
      </c>
      <c r="I32" s="151">
        <f>I31/D31</f>
        <v>0.19047619047619047</v>
      </c>
      <c r="K32" s="45">
        <f t="shared" si="3"/>
        <v>1</v>
      </c>
      <c r="L32" s="367">
        <f t="shared" ref="L32" si="52">1-K32</f>
        <v>0</v>
      </c>
    </row>
    <row r="33" spans="2:14" ht="20.100000000000001" customHeight="1" x14ac:dyDescent="0.2">
      <c r="B33" s="1504"/>
      <c r="C33" s="1502" t="s">
        <v>195</v>
      </c>
      <c r="D33" s="51">
        <f>SUM(E33:I33)</f>
        <v>13</v>
      </c>
      <c r="E33" s="55">
        <v>1</v>
      </c>
      <c r="F33" s="89">
        <v>1</v>
      </c>
      <c r="G33" s="89">
        <v>0</v>
      </c>
      <c r="H33" s="56">
        <v>10</v>
      </c>
      <c r="I33" s="92">
        <v>1</v>
      </c>
      <c r="K33" s="1">
        <f t="shared" si="3"/>
        <v>13</v>
      </c>
      <c r="L33" s="367">
        <f t="shared" ref="L33" si="53">K33-D33</f>
        <v>0</v>
      </c>
    </row>
    <row r="34" spans="2:14" ht="20.100000000000001" customHeight="1" x14ac:dyDescent="0.2">
      <c r="B34" s="1504"/>
      <c r="C34" s="1745"/>
      <c r="D34" s="149"/>
      <c r="E34" s="150">
        <f>E33/D33</f>
        <v>7.6923076923076927E-2</v>
      </c>
      <c r="F34" s="350">
        <f t="shared" ref="F34" si="54">F33/D33</f>
        <v>7.6923076923076927E-2</v>
      </c>
      <c r="G34" s="350">
        <f t="shared" ref="G34" si="55">G33/D33</f>
        <v>0</v>
      </c>
      <c r="H34" s="174">
        <f t="shared" ref="H34" si="56">H33/D33</f>
        <v>0.76923076923076927</v>
      </c>
      <c r="I34" s="151">
        <f>I33/D33</f>
        <v>7.6923076923076927E-2</v>
      </c>
      <c r="K34" s="45">
        <f t="shared" si="3"/>
        <v>1</v>
      </c>
      <c r="L34" s="367">
        <f t="shared" ref="L34" si="57">1-K34</f>
        <v>0</v>
      </c>
    </row>
    <row r="35" spans="2:14" ht="20.100000000000001" customHeight="1" x14ac:dyDescent="0.2">
      <c r="B35" s="1504"/>
      <c r="C35" s="1502" t="s">
        <v>196</v>
      </c>
      <c r="D35" s="51">
        <f>SUM(E35:I35)</f>
        <v>14</v>
      </c>
      <c r="E35" s="55">
        <v>1</v>
      </c>
      <c r="F35" s="89">
        <v>1</v>
      </c>
      <c r="G35" s="89">
        <v>0</v>
      </c>
      <c r="H35" s="56">
        <v>8</v>
      </c>
      <c r="I35" s="92">
        <v>4</v>
      </c>
      <c r="K35" s="1">
        <f t="shared" si="3"/>
        <v>14</v>
      </c>
      <c r="L35" s="367">
        <f t="shared" ref="L35" si="58">K35-D35</f>
        <v>0</v>
      </c>
    </row>
    <row r="36" spans="2:14" ht="20.100000000000001" customHeight="1" thickBot="1" x14ac:dyDescent="0.25">
      <c r="B36" s="1504"/>
      <c r="C36" s="1760"/>
      <c r="D36" s="148"/>
      <c r="E36" s="1065">
        <f>E35/D35</f>
        <v>7.1428571428571425E-2</v>
      </c>
      <c r="F36" s="1066">
        <f t="shared" ref="F36" si="59">F35/D35</f>
        <v>7.1428571428571425E-2</v>
      </c>
      <c r="G36" s="1066">
        <f t="shared" ref="G36" si="60">G35/D35</f>
        <v>0</v>
      </c>
      <c r="H36" s="1067">
        <f t="shared" ref="H36" si="61">H35/D35</f>
        <v>0.5714285714285714</v>
      </c>
      <c r="I36" s="1068">
        <f>I35/D35</f>
        <v>0.2857142857142857</v>
      </c>
      <c r="K36" s="45">
        <f t="shared" si="3"/>
        <v>0.99999999999999989</v>
      </c>
      <c r="L36" s="367">
        <f t="shared" ref="L36" si="62">1-K36</f>
        <v>0</v>
      </c>
    </row>
    <row r="37" spans="2:14" ht="20.100000000000001" customHeight="1" thickTop="1" x14ac:dyDescent="0.2">
      <c r="B37" s="1504"/>
      <c r="C37" s="5" t="s">
        <v>197</v>
      </c>
      <c r="D37" s="51">
        <f>SUM(D27:D33)</f>
        <v>123</v>
      </c>
      <c r="E37" s="352">
        <f>E27+E29+E31+E33</f>
        <v>9</v>
      </c>
      <c r="F37" s="90">
        <f>F27+F29+F31+F33</f>
        <v>5</v>
      </c>
      <c r="G37" s="90">
        <f>G27+G29+G31+G33</f>
        <v>1</v>
      </c>
      <c r="H37" s="57">
        <f>H27+H29+H31+H33</f>
        <v>89</v>
      </c>
      <c r="I37" s="93">
        <f>I27+I29+I31+I33</f>
        <v>19</v>
      </c>
      <c r="K37" s="1">
        <f t="shared" si="3"/>
        <v>123</v>
      </c>
      <c r="L37" s="367">
        <f t="shared" ref="L37" si="63">K37-D37</f>
        <v>0</v>
      </c>
    </row>
    <row r="38" spans="2:14" ht="20.100000000000001" customHeight="1" x14ac:dyDescent="0.2">
      <c r="B38" s="1504"/>
      <c r="C38" s="6" t="s">
        <v>198</v>
      </c>
      <c r="D38" s="149"/>
      <c r="E38" s="150">
        <f>E37/D37</f>
        <v>7.3170731707317069E-2</v>
      </c>
      <c r="F38" s="350">
        <f t="shared" ref="F38" si="64">F37/D37</f>
        <v>4.065040650406504E-2</v>
      </c>
      <c r="G38" s="350">
        <f t="shared" ref="G38" si="65">G37/D37</f>
        <v>8.130081300813009E-3</v>
      </c>
      <c r="H38" s="174">
        <f t="shared" ref="H38" si="66">H37/D37</f>
        <v>0.72357723577235777</v>
      </c>
      <c r="I38" s="151">
        <f>I37/D37</f>
        <v>0.15447154471544716</v>
      </c>
      <c r="K38" s="45">
        <f t="shared" si="3"/>
        <v>1</v>
      </c>
      <c r="L38" s="367">
        <f t="shared" ref="L38" si="67">1-K38</f>
        <v>0</v>
      </c>
    </row>
    <row r="39" spans="2:14" ht="20.100000000000001" customHeight="1" x14ac:dyDescent="0.2">
      <c r="B39" s="1504"/>
      <c r="C39" s="5" t="s">
        <v>197</v>
      </c>
      <c r="D39" s="51">
        <f>SUM(D29:D35)</f>
        <v>70</v>
      </c>
      <c r="E39" s="55">
        <f>E29+E31+E33+E35</f>
        <v>6</v>
      </c>
      <c r="F39" s="89">
        <f>F29+F31+F33+F35</f>
        <v>4</v>
      </c>
      <c r="G39" s="89">
        <f>G29+G31+G33+G35</f>
        <v>1</v>
      </c>
      <c r="H39" s="56">
        <f>H29+H31+H33+H35</f>
        <v>47</v>
      </c>
      <c r="I39" s="92">
        <f>I29+I31+I33+I35</f>
        <v>12</v>
      </c>
      <c r="K39" s="1">
        <f t="shared" si="3"/>
        <v>70</v>
      </c>
      <c r="L39" s="367">
        <f t="shared" ref="L39" si="68">K39-D39</f>
        <v>0</v>
      </c>
    </row>
    <row r="40" spans="2:14" ht="20.100000000000001" customHeight="1" thickBot="1" x14ac:dyDescent="0.25">
      <c r="B40" s="1510"/>
      <c r="C40" s="6" t="s">
        <v>199</v>
      </c>
      <c r="D40" s="149"/>
      <c r="E40" s="146">
        <f>E39/D39</f>
        <v>8.5714285714285715E-2</v>
      </c>
      <c r="F40" s="351">
        <f t="shared" ref="F40" si="69">F39/D39</f>
        <v>5.7142857142857141E-2</v>
      </c>
      <c r="G40" s="351">
        <f t="shared" ref="G40" si="70">G39/D39</f>
        <v>1.4285714285714285E-2</v>
      </c>
      <c r="H40" s="175">
        <f t="shared" ref="H40" si="71">H39/D39</f>
        <v>0.67142857142857137</v>
      </c>
      <c r="I40" s="147">
        <f>I39/D39</f>
        <v>0.17142857142857143</v>
      </c>
      <c r="K40" s="45">
        <f t="shared" si="3"/>
        <v>1</v>
      </c>
      <c r="L40" s="367">
        <f t="shared" ref="L40" si="72">1-K40</f>
        <v>0</v>
      </c>
    </row>
    <row r="41" spans="2:14" ht="19.5" customHeight="1" x14ac:dyDescent="0.2">
      <c r="C41" s="15"/>
      <c r="D41" s="16"/>
      <c r="E41" s="12"/>
      <c r="F41" s="12"/>
      <c r="G41" s="12"/>
      <c r="H41" s="12"/>
      <c r="I41" s="12"/>
    </row>
    <row r="42" spans="2:14" x14ac:dyDescent="0.2">
      <c r="B42" s="1" t="s">
        <v>556</v>
      </c>
      <c r="D42" s="1">
        <f>D25+D27+D29+D31+D33+D35</f>
        <v>161</v>
      </c>
      <c r="E42" s="1">
        <f t="shared" ref="E42:F42" si="73">E25+E27+E29+E31+E33+E35</f>
        <v>11</v>
      </c>
      <c r="F42" s="1">
        <f t="shared" si="73"/>
        <v>6</v>
      </c>
      <c r="G42" s="1">
        <f>G25+G27+G29+G31+G33+G35</f>
        <v>1</v>
      </c>
      <c r="H42" s="1">
        <f>H25+H27+H29+H31+H33+H35</f>
        <v>114</v>
      </c>
      <c r="I42" s="1">
        <f>I25+I27+I29+I31+I33+I35</f>
        <v>29</v>
      </c>
    </row>
    <row r="43" spans="2:14" x14ac:dyDescent="0.2">
      <c r="B43" t="s">
        <v>557</v>
      </c>
      <c r="E43" s="94">
        <f>E42/D42</f>
        <v>6.8322981366459631E-2</v>
      </c>
      <c r="F43" s="94">
        <f>F42/D42</f>
        <v>3.7267080745341616E-2</v>
      </c>
      <c r="G43" s="94">
        <f>G42/D42</f>
        <v>6.2111801242236021E-3</v>
      </c>
      <c r="H43" s="94">
        <f>H42/D42</f>
        <v>0.70807453416149069</v>
      </c>
      <c r="I43" s="94">
        <f>I42/D42</f>
        <v>0.18012422360248448</v>
      </c>
      <c r="J43" s="94"/>
      <c r="K43" s="94"/>
      <c r="L43" s="94"/>
      <c r="M43" s="94"/>
      <c r="N43" s="94"/>
    </row>
    <row r="44" spans="2:14" x14ac:dyDescent="0.2">
      <c r="B44"/>
      <c r="E44" s="94"/>
      <c r="F44" s="94"/>
      <c r="G44" s="94"/>
      <c r="H44" s="94"/>
      <c r="I44" s="94"/>
      <c r="J44" s="94"/>
      <c r="K44" s="94"/>
      <c r="L44" s="94"/>
      <c r="M44" s="94"/>
      <c r="N44" s="94"/>
    </row>
    <row r="45" spans="2:14" x14ac:dyDescent="0.2">
      <c r="B45" t="s">
        <v>395</v>
      </c>
      <c r="D45" s="96">
        <f>D37+D25+D35</f>
        <v>161</v>
      </c>
      <c r="E45" s="96">
        <f>E37+E25+E35</f>
        <v>11</v>
      </c>
      <c r="F45" s="96">
        <f t="shared" ref="F45:I45" si="74">F37+F25+F35</f>
        <v>6</v>
      </c>
      <c r="G45" s="96">
        <f t="shared" si="74"/>
        <v>1</v>
      </c>
      <c r="H45" s="96">
        <f t="shared" si="74"/>
        <v>114</v>
      </c>
      <c r="I45" s="96">
        <f t="shared" si="74"/>
        <v>29</v>
      </c>
    </row>
    <row r="46" spans="2:14" x14ac:dyDescent="0.2">
      <c r="B46"/>
      <c r="D46" s="7">
        <f>D39+D25+D27</f>
        <v>161</v>
      </c>
      <c r="E46" s="7">
        <f>E39+E25+E27</f>
        <v>11</v>
      </c>
      <c r="F46" s="7">
        <f t="shared" ref="F46:I46" si="75">F39+F25+F27</f>
        <v>6</v>
      </c>
      <c r="G46" s="7">
        <f t="shared" si="75"/>
        <v>1</v>
      </c>
      <c r="H46" s="7">
        <f t="shared" si="75"/>
        <v>114</v>
      </c>
      <c r="I46" s="7">
        <f t="shared" si="75"/>
        <v>29</v>
      </c>
    </row>
    <row r="47" spans="2:14" x14ac:dyDescent="0.2">
      <c r="B47"/>
    </row>
    <row r="48" spans="2:14" x14ac:dyDescent="0.2">
      <c r="B48" s="380" t="s">
        <v>239</v>
      </c>
      <c r="D48" s="367">
        <f>D42-D11</f>
        <v>0</v>
      </c>
      <c r="E48" s="367">
        <f t="shared" ref="E48:I49" si="76">E42-E11</f>
        <v>0</v>
      </c>
      <c r="F48" s="367">
        <f t="shared" si="76"/>
        <v>0</v>
      </c>
      <c r="G48" s="367">
        <f t="shared" si="76"/>
        <v>0</v>
      </c>
      <c r="H48" s="367">
        <f t="shared" si="76"/>
        <v>0</v>
      </c>
      <c r="I48" s="367">
        <f>I42-I11</f>
        <v>0</v>
      </c>
      <c r="J48" s="96"/>
      <c r="K48" s="96"/>
      <c r="L48" s="96"/>
      <c r="M48" s="96"/>
      <c r="N48" s="96"/>
    </row>
    <row r="49" spans="4:14" x14ac:dyDescent="0.2">
      <c r="D49" s="367"/>
      <c r="E49" s="367">
        <f t="shared" si="76"/>
        <v>0</v>
      </c>
      <c r="F49" s="367">
        <f t="shared" si="76"/>
        <v>0</v>
      </c>
      <c r="G49" s="367">
        <f t="shared" si="76"/>
        <v>0</v>
      </c>
      <c r="H49" s="367">
        <f t="shared" si="76"/>
        <v>0</v>
      </c>
      <c r="I49" s="367">
        <f t="shared" si="76"/>
        <v>0</v>
      </c>
      <c r="J49" s="7"/>
      <c r="K49" s="7"/>
      <c r="L49" s="7"/>
      <c r="M49" s="7"/>
      <c r="N49" s="7"/>
    </row>
    <row r="50" spans="4:14" x14ac:dyDescent="0.2">
      <c r="D50" s="367"/>
      <c r="E50" s="367"/>
      <c r="F50" s="367"/>
      <c r="G50" s="367"/>
      <c r="H50" s="367"/>
      <c r="I50" s="367"/>
    </row>
    <row r="51" spans="4:14" x14ac:dyDescent="0.2">
      <c r="D51" s="367">
        <f>D45-D42</f>
        <v>0</v>
      </c>
      <c r="E51" s="367">
        <f t="shared" ref="E51:I51" si="77">E45-E42</f>
        <v>0</v>
      </c>
      <c r="F51" s="367">
        <f t="shared" si="77"/>
        <v>0</v>
      </c>
      <c r="G51" s="367">
        <f t="shared" si="77"/>
        <v>0</v>
      </c>
      <c r="H51" s="367">
        <f t="shared" si="77"/>
        <v>0</v>
      </c>
      <c r="I51" s="367">
        <f t="shared" si="77"/>
        <v>0</v>
      </c>
    </row>
    <row r="52" spans="4:14" x14ac:dyDescent="0.2">
      <c r="D52" s="367">
        <f>D46-D42</f>
        <v>0</v>
      </c>
      <c r="E52" s="367">
        <f t="shared" ref="E52:I52" si="78">E46-E42</f>
        <v>0</v>
      </c>
      <c r="F52" s="367">
        <f t="shared" si="78"/>
        <v>0</v>
      </c>
      <c r="G52" s="367">
        <f t="shared" si="78"/>
        <v>0</v>
      </c>
      <c r="H52" s="367">
        <f t="shared" si="78"/>
        <v>0</v>
      </c>
      <c r="I52" s="367">
        <f t="shared" si="78"/>
        <v>0</v>
      </c>
    </row>
  </sheetData>
  <mergeCells count="21">
    <mergeCell ref="I8:I10"/>
    <mergeCell ref="B11:C12"/>
    <mergeCell ref="C13:C14"/>
    <mergeCell ref="B13:B24"/>
    <mergeCell ref="C17:C18"/>
    <mergeCell ref="D8:D10"/>
    <mergeCell ref="C15:C16"/>
    <mergeCell ref="C19:C20"/>
    <mergeCell ref="E8:E10"/>
    <mergeCell ref="H8:H10"/>
    <mergeCell ref="F8:F10"/>
    <mergeCell ref="G8:G10"/>
    <mergeCell ref="C21:C22"/>
    <mergeCell ref="C29:C30"/>
    <mergeCell ref="C23:C24"/>
    <mergeCell ref="B25:B40"/>
    <mergeCell ref="C31:C32"/>
    <mergeCell ref="C33:C34"/>
    <mergeCell ref="C35:C36"/>
    <mergeCell ref="C25:C26"/>
    <mergeCell ref="C27:C28"/>
  </mergeCells>
  <phoneticPr fontId="2"/>
  <pageMargins left="0.94488188976377963" right="0.6692913385826772" top="0.78740157480314965" bottom="0.35433070866141736" header="0.19685039370078741" footer="0.19685039370078741"/>
  <pageSetup paperSize="9" scale="63" firstPageNumber="2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tabColor rgb="FF00B0F0"/>
  </sheetPr>
  <dimension ref="A1:AI81"/>
  <sheetViews>
    <sheetView view="pageBreakPreview" topLeftCell="A11" zoomScaleNormal="100" zoomScaleSheetLayoutView="100" workbookViewId="0">
      <selection activeCell="B2" sqref="B2"/>
    </sheetView>
  </sheetViews>
  <sheetFormatPr defaultColWidth="9" defaultRowHeight="13.2" x14ac:dyDescent="0.2"/>
  <cols>
    <col min="1" max="1" width="9" style="761"/>
    <col min="2" max="2" width="11.33203125" style="761" customWidth="1"/>
    <col min="3" max="3" width="5.33203125" style="761" customWidth="1"/>
    <col min="4" max="4" width="4.33203125" style="761" customWidth="1"/>
    <col min="5" max="5" width="15.44140625" style="761" customWidth="1"/>
    <col min="6" max="13" width="7.33203125" style="761" customWidth="1"/>
    <col min="14" max="14" width="8.6640625" style="761" customWidth="1"/>
    <col min="15" max="17" width="7.33203125" style="761" customWidth="1"/>
    <col min="18" max="18" width="3.33203125" style="761" hidden="1" customWidth="1"/>
    <col min="19" max="19" width="4.33203125" style="761" customWidth="1"/>
    <col min="20" max="20" width="15.44140625" style="761" customWidth="1"/>
    <col min="21" max="28" width="7.33203125" style="761" customWidth="1"/>
    <col min="29" max="29" width="8.33203125" style="761" customWidth="1"/>
    <col min="30" max="32" width="7.33203125" style="761" customWidth="1"/>
    <col min="33" max="16384" width="9" style="761"/>
  </cols>
  <sheetData>
    <row r="1" spans="1:35" x14ac:dyDescent="0.2">
      <c r="H1" s="761">
        <v>2</v>
      </c>
      <c r="I1" s="761">
        <v>3</v>
      </c>
      <c r="K1" s="761">
        <v>4</v>
      </c>
      <c r="M1" s="761">
        <v>5</v>
      </c>
      <c r="N1" s="761">
        <v>6</v>
      </c>
      <c r="P1" s="761">
        <v>7</v>
      </c>
      <c r="W1" s="761">
        <v>2</v>
      </c>
      <c r="X1" s="761">
        <v>3</v>
      </c>
      <c r="Z1" s="761">
        <v>4</v>
      </c>
      <c r="AB1" s="761">
        <v>5</v>
      </c>
      <c r="AC1" s="761">
        <v>6</v>
      </c>
      <c r="AE1" s="761">
        <v>7</v>
      </c>
    </row>
    <row r="2" spans="1:35" ht="17.100000000000001" customHeight="1" x14ac:dyDescent="0.2">
      <c r="D2" s="762" t="s">
        <v>558</v>
      </c>
      <c r="S2" s="762" t="s">
        <v>559</v>
      </c>
    </row>
    <row r="4" spans="1:35" x14ac:dyDescent="0.2">
      <c r="I4" s="763" t="s">
        <v>167</v>
      </c>
      <c r="J4" s="763"/>
      <c r="X4" s="763" t="s">
        <v>167</v>
      </c>
      <c r="Y4" s="763"/>
    </row>
    <row r="5" spans="1:35" x14ac:dyDescent="0.2">
      <c r="I5" s="763" t="s">
        <v>323</v>
      </c>
      <c r="J5" s="763"/>
      <c r="X5" s="763" t="s">
        <v>323</v>
      </c>
      <c r="Y5" s="763"/>
    </row>
    <row r="6" spans="1:35" x14ac:dyDescent="0.2">
      <c r="I6" s="763" t="s">
        <v>560</v>
      </c>
      <c r="J6" s="763"/>
      <c r="X6" s="763" t="s">
        <v>560</v>
      </c>
      <c r="Y6" s="763"/>
    </row>
    <row r="8" spans="1:35" ht="13.8" thickBot="1" x14ac:dyDescent="0.25">
      <c r="D8" s="761" t="s">
        <v>561</v>
      </c>
      <c r="P8" s="23"/>
      <c r="Q8" s="23" t="s">
        <v>506</v>
      </c>
      <c r="S8" s="761" t="s">
        <v>562</v>
      </c>
      <c r="AE8" s="23"/>
      <c r="AF8" s="23" t="s">
        <v>506</v>
      </c>
    </row>
    <row r="9" spans="1:35" ht="9" customHeight="1" x14ac:dyDescent="0.2">
      <c r="D9" s="234"/>
      <c r="E9" s="764"/>
      <c r="F9" s="1757" t="s">
        <v>266</v>
      </c>
      <c r="G9" s="1891" t="s">
        <v>563</v>
      </c>
      <c r="H9" s="765"/>
      <c r="I9" s="765"/>
      <c r="J9" s="765"/>
      <c r="K9" s="765"/>
      <c r="L9" s="765"/>
      <c r="M9" s="765"/>
      <c r="N9" s="766"/>
      <c r="O9" s="767"/>
      <c r="P9" s="1888" t="s">
        <v>564</v>
      </c>
      <c r="Q9" s="1888" t="s">
        <v>326</v>
      </c>
      <c r="S9" s="234"/>
      <c r="T9" s="764"/>
      <c r="U9" s="1757" t="s">
        <v>266</v>
      </c>
      <c r="V9" s="1891" t="s">
        <v>563</v>
      </c>
      <c r="W9" s="765"/>
      <c r="X9" s="765"/>
      <c r="Y9" s="765"/>
      <c r="Z9" s="765"/>
      <c r="AA9" s="765"/>
      <c r="AB9" s="765"/>
      <c r="AC9" s="766"/>
      <c r="AD9" s="767"/>
      <c r="AE9" s="1888" t="s">
        <v>564</v>
      </c>
      <c r="AF9" s="1888" t="s">
        <v>326</v>
      </c>
    </row>
    <row r="10" spans="1:35" ht="9" customHeight="1" x14ac:dyDescent="0.2">
      <c r="D10" s="768"/>
      <c r="E10" s="769"/>
      <c r="F10" s="1758"/>
      <c r="G10" s="1892"/>
      <c r="H10" s="1752" t="s">
        <v>565</v>
      </c>
      <c r="I10" s="80"/>
      <c r="J10" s="84"/>
      <c r="K10" s="84"/>
      <c r="L10" s="84"/>
      <c r="M10" s="84"/>
      <c r="N10" s="84"/>
      <c r="O10" s="1886" t="s">
        <v>566</v>
      </c>
      <c r="P10" s="1889"/>
      <c r="Q10" s="1889"/>
      <c r="S10" s="768"/>
      <c r="T10" s="769"/>
      <c r="U10" s="1758"/>
      <c r="V10" s="1892"/>
      <c r="W10" s="1752" t="s">
        <v>565</v>
      </c>
      <c r="X10" s="80"/>
      <c r="Y10" s="84"/>
      <c r="Z10" s="84"/>
      <c r="AA10" s="84"/>
      <c r="AB10" s="84"/>
      <c r="AC10" s="84"/>
      <c r="AD10" s="1886" t="s">
        <v>566</v>
      </c>
      <c r="AE10" s="1889"/>
      <c r="AF10" s="1889"/>
    </row>
    <row r="11" spans="1:35" ht="63" customHeight="1" x14ac:dyDescent="0.2">
      <c r="A11" s="770" t="s">
        <v>408</v>
      </c>
      <c r="B11" s="761" t="s">
        <v>327</v>
      </c>
      <c r="D11" s="236"/>
      <c r="E11" s="771"/>
      <c r="F11" s="1759"/>
      <c r="G11" s="1893"/>
      <c r="H11" s="1753"/>
      <c r="I11" s="81" t="s">
        <v>567</v>
      </c>
      <c r="J11" s="81" t="s">
        <v>568</v>
      </c>
      <c r="K11" s="81" t="s">
        <v>569</v>
      </c>
      <c r="L11" s="81" t="s">
        <v>570</v>
      </c>
      <c r="M11" s="81" t="s">
        <v>571</v>
      </c>
      <c r="N11" s="244" t="s">
        <v>572</v>
      </c>
      <c r="O11" s="1887"/>
      <c r="P11" s="1890"/>
      <c r="Q11" s="1890"/>
      <c r="S11" s="236"/>
      <c r="T11" s="771"/>
      <c r="U11" s="1759"/>
      <c r="V11" s="1893"/>
      <c r="W11" s="1753"/>
      <c r="X11" s="81" t="s">
        <v>567</v>
      </c>
      <c r="Y11" s="81" t="s">
        <v>568</v>
      </c>
      <c r="Z11" s="81" t="s">
        <v>569</v>
      </c>
      <c r="AA11" s="81" t="s">
        <v>570</v>
      </c>
      <c r="AB11" s="81" t="s">
        <v>571</v>
      </c>
      <c r="AC11" s="244" t="s">
        <v>572</v>
      </c>
      <c r="AD11" s="1887"/>
      <c r="AE11" s="1890"/>
      <c r="AF11" s="1890"/>
      <c r="AH11" s="761" t="s">
        <v>327</v>
      </c>
      <c r="AI11" s="770" t="s">
        <v>328</v>
      </c>
    </row>
    <row r="12" spans="1:35" ht="18" customHeight="1" x14ac:dyDescent="0.2">
      <c r="A12" s="772">
        <f>B12-F12</f>
        <v>0</v>
      </c>
      <c r="B12" s="761">
        <f>G12+P12+Q12</f>
        <v>404</v>
      </c>
      <c r="D12" s="1603" t="s">
        <v>455</v>
      </c>
      <c r="E12" s="1628"/>
      <c r="F12" s="1158">
        <f>F15+F18+F21+F24+F27+F30</f>
        <v>404</v>
      </c>
      <c r="G12" s="1016">
        <f>G15+G18+G21+G24+G27+G30</f>
        <v>282</v>
      </c>
      <c r="H12" s="1017">
        <f>H15+H18+H21+H24+H27+H30</f>
        <v>236</v>
      </c>
      <c r="I12" s="1017">
        <f t="shared" ref="I12:L12" si="0">I15+I18+I21+I24+I27+I30</f>
        <v>12</v>
      </c>
      <c r="J12" s="1017">
        <f t="shared" si="0"/>
        <v>7</v>
      </c>
      <c r="K12" s="1017">
        <f t="shared" si="0"/>
        <v>1</v>
      </c>
      <c r="L12" s="1017">
        <f t="shared" si="0"/>
        <v>9</v>
      </c>
      <c r="M12" s="1017">
        <f>M15+M18+M21+M24+M27+M30</f>
        <v>3</v>
      </c>
      <c r="N12" s="1018">
        <f>N15+N18+N21+N24+N27+N30</f>
        <v>14</v>
      </c>
      <c r="O12" s="1019">
        <f>O15+O18+O21+O24+O27+O30</f>
        <v>46</v>
      </c>
      <c r="P12" s="1020">
        <f>P15+P18+P21+P24+P27+P30</f>
        <v>86</v>
      </c>
      <c r="Q12" s="1020">
        <f>Q15+Q18+Q21+Q24+Q27+Q30</f>
        <v>36</v>
      </c>
      <c r="S12" s="1603" t="s">
        <v>455</v>
      </c>
      <c r="T12" s="1628"/>
      <c r="U12" s="1158">
        <f>U15+U18+U21+U24+U27+U30</f>
        <v>303</v>
      </c>
      <c r="V12" s="1016">
        <f>V15+V18+V21+V24+V27+V30</f>
        <v>166</v>
      </c>
      <c r="W12" s="1069">
        <f>W15+W18+W21+W24+W27+W30</f>
        <v>143</v>
      </c>
      <c r="X12" s="1017">
        <f t="shared" ref="X12" si="1">X15+X18+X21+X24+X27+X30</f>
        <v>5</v>
      </c>
      <c r="Y12" s="1017">
        <f t="shared" ref="Y12:AF12" si="2">Y15+Y18+Y21+Y24+Y27+Y30</f>
        <v>5</v>
      </c>
      <c r="Z12" s="1017">
        <f t="shared" si="2"/>
        <v>0</v>
      </c>
      <c r="AA12" s="1017">
        <f t="shared" si="2"/>
        <v>3</v>
      </c>
      <c r="AB12" s="1017">
        <f t="shared" si="2"/>
        <v>1</v>
      </c>
      <c r="AC12" s="1018">
        <f t="shared" si="2"/>
        <v>9</v>
      </c>
      <c r="AD12" s="1019">
        <f t="shared" si="2"/>
        <v>23</v>
      </c>
      <c r="AE12" s="1020">
        <f t="shared" si="2"/>
        <v>84</v>
      </c>
      <c r="AF12" s="1020">
        <f t="shared" si="2"/>
        <v>53</v>
      </c>
      <c r="AH12" s="761">
        <f>SUM(V12,AE12,AF12)</f>
        <v>303</v>
      </c>
      <c r="AI12" s="772">
        <f>AH12-U12</f>
        <v>0</v>
      </c>
    </row>
    <row r="13" spans="1:35" ht="18" customHeight="1" x14ac:dyDescent="0.2">
      <c r="A13" s="772">
        <f>1-B13</f>
        <v>0</v>
      </c>
      <c r="B13" s="773">
        <f>G13+P13+Q13</f>
        <v>0.99999999999999989</v>
      </c>
      <c r="D13" s="1605"/>
      <c r="E13" s="1629"/>
      <c r="F13" s="1134"/>
      <c r="G13" s="1006">
        <f>G12/F12</f>
        <v>0.69801980198019797</v>
      </c>
      <c r="H13" s="1007">
        <f>H12/F12</f>
        <v>0.58415841584158412</v>
      </c>
      <c r="I13" s="1007">
        <f>I12/F12</f>
        <v>2.9702970297029702E-2</v>
      </c>
      <c r="J13" s="1007">
        <f>J12/F12</f>
        <v>1.7326732673267328E-2</v>
      </c>
      <c r="K13" s="1007">
        <f>K12/F12</f>
        <v>2.4752475247524753E-3</v>
      </c>
      <c r="L13" s="1007">
        <f>L12/F12</f>
        <v>2.2277227722772276E-2</v>
      </c>
      <c r="M13" s="1007">
        <f>M12/F12</f>
        <v>7.4257425742574254E-3</v>
      </c>
      <c r="N13" s="1008">
        <f>N12/F12</f>
        <v>3.4653465346534656E-2</v>
      </c>
      <c r="O13" s="1009">
        <f>O12/F12</f>
        <v>0.11386138613861387</v>
      </c>
      <c r="P13" s="1010">
        <f>P12/F12</f>
        <v>0.21287128712871287</v>
      </c>
      <c r="Q13" s="1010">
        <f>Q12/F12</f>
        <v>8.9108910891089105E-2</v>
      </c>
      <c r="S13" s="1605"/>
      <c r="T13" s="1629"/>
      <c r="U13" s="1134"/>
      <c r="V13" s="1006">
        <f>V12/U12</f>
        <v>0.54785478547854782</v>
      </c>
      <c r="W13" s="1007">
        <f>W12/U12</f>
        <v>0.47194719471947194</v>
      </c>
      <c r="X13" s="1007">
        <f>X12/U12</f>
        <v>1.65016501650165E-2</v>
      </c>
      <c r="Y13" s="1007">
        <f>Y12/U12</f>
        <v>1.65016501650165E-2</v>
      </c>
      <c r="Z13" s="1007">
        <f>Z12/U12</f>
        <v>0</v>
      </c>
      <c r="AA13" s="1007">
        <f>AA12/U12</f>
        <v>9.9009900990099011E-3</v>
      </c>
      <c r="AB13" s="1007">
        <f>AB12/U12</f>
        <v>3.3003300330033004E-3</v>
      </c>
      <c r="AC13" s="1008">
        <f>AC12/U12</f>
        <v>2.9702970297029702E-2</v>
      </c>
      <c r="AD13" s="1009">
        <f>AD12/U12</f>
        <v>7.590759075907591E-2</v>
      </c>
      <c r="AE13" s="1010">
        <f>AE12/U12</f>
        <v>0.27722772277227725</v>
      </c>
      <c r="AF13" s="1010">
        <f>AF12/U12</f>
        <v>0.17491749174917492</v>
      </c>
      <c r="AH13" s="773">
        <f>SUM(V13,AE13,AF13)</f>
        <v>1</v>
      </c>
      <c r="AI13" s="772">
        <f>1-AH13</f>
        <v>0</v>
      </c>
    </row>
    <row r="14" spans="1:35" ht="18" customHeight="1" thickBot="1" x14ac:dyDescent="0.25">
      <c r="A14" s="772">
        <f>1-B14</f>
        <v>0</v>
      </c>
      <c r="B14" s="773">
        <f>SUM(H14:N14)</f>
        <v>0.99999999999999978</v>
      </c>
      <c r="D14" s="1607"/>
      <c r="E14" s="1669"/>
      <c r="F14" s="1135"/>
      <c r="G14" s="1034"/>
      <c r="H14" s="1035">
        <f>H12/G12</f>
        <v>0.83687943262411346</v>
      </c>
      <c r="I14" s="1035">
        <f>I12/G12</f>
        <v>4.2553191489361701E-2</v>
      </c>
      <c r="J14" s="1035">
        <f>J12/G12</f>
        <v>2.4822695035460994E-2</v>
      </c>
      <c r="K14" s="1035">
        <f>K12/G12</f>
        <v>3.5460992907801418E-3</v>
      </c>
      <c r="L14" s="1035">
        <f>L12/G12</f>
        <v>3.1914893617021274E-2</v>
      </c>
      <c r="M14" s="1035">
        <f>M12/G12</f>
        <v>1.0638297872340425E-2</v>
      </c>
      <c r="N14" s="1036">
        <f>N12/G12</f>
        <v>4.9645390070921988E-2</v>
      </c>
      <c r="O14" s="1037">
        <f>O12/G12</f>
        <v>0.16312056737588654</v>
      </c>
      <c r="P14" s="1038"/>
      <c r="Q14" s="1038"/>
      <c r="S14" s="1607"/>
      <c r="T14" s="1669"/>
      <c r="U14" s="1135"/>
      <c r="V14" s="1034"/>
      <c r="W14" s="1035">
        <f>W12/V12</f>
        <v>0.86144578313253017</v>
      </c>
      <c r="X14" s="1035">
        <f>X12/V12</f>
        <v>3.0120481927710843E-2</v>
      </c>
      <c r="Y14" s="1035">
        <f>Y12/V12</f>
        <v>3.0120481927710843E-2</v>
      </c>
      <c r="Z14" s="1035">
        <f>Z12/V12</f>
        <v>0</v>
      </c>
      <c r="AA14" s="1035">
        <f>AA12/V12</f>
        <v>1.8072289156626505E-2</v>
      </c>
      <c r="AB14" s="1035">
        <f>AB12/V12</f>
        <v>6.024096385542169E-3</v>
      </c>
      <c r="AC14" s="1036">
        <f>AC12/V12</f>
        <v>5.4216867469879519E-2</v>
      </c>
      <c r="AD14" s="1037">
        <f>AD12/V12</f>
        <v>0.13855421686746988</v>
      </c>
      <c r="AE14" s="1038"/>
      <c r="AF14" s="1038"/>
      <c r="AH14" s="773">
        <f>SUM(W14:AC14)</f>
        <v>1</v>
      </c>
      <c r="AI14" s="772">
        <f>1-AH14</f>
        <v>0</v>
      </c>
    </row>
    <row r="15" spans="1:35" ht="18" customHeight="1" thickTop="1" x14ac:dyDescent="0.2">
      <c r="A15" s="772">
        <f t="shared" ref="A15" si="3">B15-F15</f>
        <v>0</v>
      </c>
      <c r="B15" s="761">
        <f t="shared" ref="B15:B16" si="4">G15+P15+Q15</f>
        <v>49</v>
      </c>
      <c r="D15" s="1503" t="s">
        <v>274</v>
      </c>
      <c r="E15" s="1649" t="s">
        <v>184</v>
      </c>
      <c r="F15" s="1152">
        <f>表1!E14</f>
        <v>49</v>
      </c>
      <c r="G15" s="1026">
        <f>SUM(H15:N15)</f>
        <v>31</v>
      </c>
      <c r="H15" s="1027">
        <v>27</v>
      </c>
      <c r="I15" s="1027">
        <v>1</v>
      </c>
      <c r="J15" s="1027">
        <v>0</v>
      </c>
      <c r="K15" s="1027">
        <v>0</v>
      </c>
      <c r="L15" s="1027">
        <v>1</v>
      </c>
      <c r="M15" s="1027">
        <v>0</v>
      </c>
      <c r="N15" s="1028">
        <v>2</v>
      </c>
      <c r="O15" s="1029">
        <f>SUM(I15:N15)</f>
        <v>4</v>
      </c>
      <c r="P15" s="1030">
        <v>9</v>
      </c>
      <c r="Q15" s="1030">
        <v>9</v>
      </c>
      <c r="S15" s="1503" t="s">
        <v>274</v>
      </c>
      <c r="T15" s="1649" t="s">
        <v>184</v>
      </c>
      <c r="U15" s="1146">
        <f>表1!G14</f>
        <v>20</v>
      </c>
      <c r="V15" s="1026">
        <f>SUM(W15:AC15)</f>
        <v>8</v>
      </c>
      <c r="W15" s="800">
        <v>7</v>
      </c>
      <c r="X15" s="800">
        <v>1</v>
      </c>
      <c r="Y15" s="843">
        <v>0</v>
      </c>
      <c r="Z15" s="1027">
        <v>0</v>
      </c>
      <c r="AA15" s="1027">
        <v>0</v>
      </c>
      <c r="AB15" s="1027">
        <v>0</v>
      </c>
      <c r="AC15" s="1028">
        <v>0</v>
      </c>
      <c r="AD15" s="1029">
        <f>SUM(X15:AC15)</f>
        <v>1</v>
      </c>
      <c r="AE15" s="1030">
        <v>5</v>
      </c>
      <c r="AF15" s="1030">
        <v>7</v>
      </c>
      <c r="AH15" s="761">
        <f t="shared" ref="AH15:AH16" si="5">SUM(V15,AE15,AF15)</f>
        <v>20</v>
      </c>
      <c r="AI15" s="772">
        <f t="shared" ref="AI15" si="6">AH15-U15</f>
        <v>0</v>
      </c>
    </row>
    <row r="16" spans="1:35" ht="18" customHeight="1" x14ac:dyDescent="0.2">
      <c r="A16" s="772">
        <f t="shared" ref="A16:A17" si="7">1-B16</f>
        <v>0</v>
      </c>
      <c r="B16" s="773">
        <f t="shared" si="4"/>
        <v>1</v>
      </c>
      <c r="D16" s="1504"/>
      <c r="E16" s="1551"/>
      <c r="F16" s="499"/>
      <c r="G16" s="1006">
        <f>G15/F15</f>
        <v>0.63265306122448983</v>
      </c>
      <c r="H16" s="1007">
        <f>H15/F15</f>
        <v>0.55102040816326525</v>
      </c>
      <c r="I16" s="1007">
        <f>I15/F15</f>
        <v>2.0408163265306121E-2</v>
      </c>
      <c r="J16" s="1007">
        <f>J15/F15</f>
        <v>0</v>
      </c>
      <c r="K16" s="1007">
        <f>K15/F15</f>
        <v>0</v>
      </c>
      <c r="L16" s="1007">
        <f>L15/G15</f>
        <v>3.2258064516129031E-2</v>
      </c>
      <c r="M16" s="1007">
        <f>M15/G15</f>
        <v>0</v>
      </c>
      <c r="N16" s="1008">
        <f>N15/F15</f>
        <v>4.0816326530612242E-2</v>
      </c>
      <c r="O16" s="1009">
        <f>O15/F15</f>
        <v>8.1632653061224483E-2</v>
      </c>
      <c r="P16" s="1010">
        <f>P15/F15</f>
        <v>0.18367346938775511</v>
      </c>
      <c r="Q16" s="1010">
        <f>Q15/F15</f>
        <v>0.18367346938775511</v>
      </c>
      <c r="S16" s="1504"/>
      <c r="T16" s="1551"/>
      <c r="U16" s="499"/>
      <c r="V16" s="1006">
        <f>V15/U15</f>
        <v>0.4</v>
      </c>
      <c r="W16" s="1459">
        <f>W15/U15</f>
        <v>0.35</v>
      </c>
      <c r="X16" s="1459">
        <f>X15/U15</f>
        <v>0.05</v>
      </c>
      <c r="Y16" s="1007">
        <f>Y15/U15</f>
        <v>0</v>
      </c>
      <c r="Z16" s="1007">
        <f>Z15/U15</f>
        <v>0</v>
      </c>
      <c r="AA16" s="1007">
        <f>AA15/U15</f>
        <v>0</v>
      </c>
      <c r="AB16" s="1007">
        <f>AB15/U15</f>
        <v>0</v>
      </c>
      <c r="AC16" s="1008">
        <f>AC15/U15</f>
        <v>0</v>
      </c>
      <c r="AD16" s="1009">
        <f>AD15/U15</f>
        <v>0.05</v>
      </c>
      <c r="AE16" s="1010">
        <f>AE15/U15</f>
        <v>0.25</v>
      </c>
      <c r="AF16" s="1010">
        <f>AF15/U15</f>
        <v>0.35</v>
      </c>
      <c r="AG16" s="1460"/>
      <c r="AH16" s="773">
        <f t="shared" si="5"/>
        <v>1</v>
      </c>
      <c r="AI16" s="772">
        <f t="shared" ref="AI16:AI17" si="8">1-AH16</f>
        <v>0</v>
      </c>
    </row>
    <row r="17" spans="1:35" ht="18" customHeight="1" x14ac:dyDescent="0.2">
      <c r="A17" s="772">
        <f t="shared" si="7"/>
        <v>0</v>
      </c>
      <c r="B17" s="773">
        <f>SUM(H17:N17)</f>
        <v>1</v>
      </c>
      <c r="D17" s="1504"/>
      <c r="E17" s="1551"/>
      <c r="F17" s="307"/>
      <c r="G17" s="1011"/>
      <c r="H17" s="1012">
        <f>H15/G15</f>
        <v>0.87096774193548387</v>
      </c>
      <c r="I17" s="1012">
        <f>I15/G15</f>
        <v>3.2258064516129031E-2</v>
      </c>
      <c r="J17" s="1012">
        <f>J15/G15</f>
        <v>0</v>
      </c>
      <c r="K17" s="1012">
        <f>K15/G15</f>
        <v>0</v>
      </c>
      <c r="L17" s="1012">
        <f>L15/G15</f>
        <v>3.2258064516129031E-2</v>
      </c>
      <c r="M17" s="1012">
        <f>M15/G15</f>
        <v>0</v>
      </c>
      <c r="N17" s="1013">
        <f>N15/G15</f>
        <v>6.4516129032258063E-2</v>
      </c>
      <c r="O17" s="1014">
        <f>O15/G15</f>
        <v>0.12903225806451613</v>
      </c>
      <c r="P17" s="1015"/>
      <c r="Q17" s="1015"/>
      <c r="S17" s="1504"/>
      <c r="T17" s="1551"/>
      <c r="U17" s="326"/>
      <c r="V17" s="1011"/>
      <c r="W17" s="1012">
        <f>W15/V15</f>
        <v>0.875</v>
      </c>
      <c r="X17" s="1012">
        <f>X15/V15</f>
        <v>0.125</v>
      </c>
      <c r="Y17" s="1012">
        <f>Y15/V15</f>
        <v>0</v>
      </c>
      <c r="Z17" s="1012">
        <f>Z15/V15</f>
        <v>0</v>
      </c>
      <c r="AA17" s="1012">
        <f>AA15/V15</f>
        <v>0</v>
      </c>
      <c r="AB17" s="1012">
        <f>AB15/V15</f>
        <v>0</v>
      </c>
      <c r="AC17" s="1013">
        <f>AC15/V15</f>
        <v>0</v>
      </c>
      <c r="AD17" s="1014">
        <f>AD15/V15</f>
        <v>0.125</v>
      </c>
      <c r="AE17" s="1015"/>
      <c r="AF17" s="1015"/>
      <c r="AH17" s="773">
        <f t="shared" ref="AH17" si="9">SUM(W17:AC17)</f>
        <v>1</v>
      </c>
      <c r="AI17" s="772">
        <f t="shared" si="8"/>
        <v>0</v>
      </c>
    </row>
    <row r="18" spans="1:35" ht="18" customHeight="1" x14ac:dyDescent="0.2">
      <c r="A18" s="772">
        <f t="shared" ref="A18" si="10">B18-F18</f>
        <v>0</v>
      </c>
      <c r="B18" s="761">
        <f t="shared" ref="B18:B19" si="11">G18+P18+Q18</f>
        <v>85</v>
      </c>
      <c r="D18" s="1504"/>
      <c r="E18" s="1591" t="s">
        <v>185</v>
      </c>
      <c r="F18" s="1153">
        <f>表1!E17</f>
        <v>85</v>
      </c>
      <c r="G18" s="1016">
        <f>SUM(H18:N18)</f>
        <v>63</v>
      </c>
      <c r="H18" s="1017">
        <v>52</v>
      </c>
      <c r="I18" s="1017">
        <v>1</v>
      </c>
      <c r="J18" s="1017">
        <v>2</v>
      </c>
      <c r="K18" s="1017">
        <v>0</v>
      </c>
      <c r="L18" s="1017">
        <v>4</v>
      </c>
      <c r="M18" s="1017">
        <v>1</v>
      </c>
      <c r="N18" s="1018">
        <v>3</v>
      </c>
      <c r="O18" s="1019">
        <f t="shared" ref="O18" si="12">SUM(I18:N18)</f>
        <v>11</v>
      </c>
      <c r="P18" s="1020">
        <v>20</v>
      </c>
      <c r="Q18" s="1020">
        <v>2</v>
      </c>
      <c r="S18" s="1504"/>
      <c r="T18" s="1591" t="s">
        <v>185</v>
      </c>
      <c r="U18" s="1148">
        <f>表1!G17</f>
        <v>64</v>
      </c>
      <c r="V18" s="1016">
        <f>SUM(W18:AC18)</f>
        <v>38</v>
      </c>
      <c r="W18" s="1017">
        <v>31</v>
      </c>
      <c r="X18" s="1017">
        <v>1</v>
      </c>
      <c r="Y18" s="1017">
        <v>2</v>
      </c>
      <c r="Z18" s="1017">
        <v>0</v>
      </c>
      <c r="AA18" s="1017">
        <v>1</v>
      </c>
      <c r="AB18" s="1017">
        <v>0</v>
      </c>
      <c r="AC18" s="1018">
        <v>3</v>
      </c>
      <c r="AD18" s="1019">
        <f t="shared" ref="AD18" si="13">SUM(X18:AC18)</f>
        <v>7</v>
      </c>
      <c r="AE18" s="1020">
        <v>21</v>
      </c>
      <c r="AF18" s="1020">
        <v>5</v>
      </c>
      <c r="AH18" s="761">
        <f t="shared" ref="AH18:AH19" si="14">SUM(V18,AE18,AF18)</f>
        <v>64</v>
      </c>
      <c r="AI18" s="772">
        <f t="shared" ref="AI18" si="15">AH18-U18</f>
        <v>0</v>
      </c>
    </row>
    <row r="19" spans="1:35" ht="18" customHeight="1" x14ac:dyDescent="0.2">
      <c r="A19" s="772">
        <f t="shared" ref="A19:A20" si="16">1-B19</f>
        <v>0</v>
      </c>
      <c r="B19" s="773">
        <f t="shared" si="11"/>
        <v>1</v>
      </c>
      <c r="D19" s="1504"/>
      <c r="E19" s="1551"/>
      <c r="F19" s="499"/>
      <c r="G19" s="1006">
        <f>G18/F18</f>
        <v>0.74117647058823533</v>
      </c>
      <c r="H19" s="1007">
        <f>H18/F18</f>
        <v>0.61176470588235299</v>
      </c>
      <c r="I19" s="1007">
        <f>I18/F18</f>
        <v>1.1764705882352941E-2</v>
      </c>
      <c r="J19" s="1007">
        <f>J18/F18</f>
        <v>2.3529411764705882E-2</v>
      </c>
      <c r="K19" s="1007">
        <f>K18/F18</f>
        <v>0</v>
      </c>
      <c r="L19" s="1007">
        <f>L18/G18</f>
        <v>6.3492063492063489E-2</v>
      </c>
      <c r="M19" s="1007">
        <f>M18/G18</f>
        <v>1.5873015873015872E-2</v>
      </c>
      <c r="N19" s="1008">
        <f>N18/F18</f>
        <v>3.5294117647058823E-2</v>
      </c>
      <c r="O19" s="1009">
        <f>O18/F18</f>
        <v>0.12941176470588237</v>
      </c>
      <c r="P19" s="1010">
        <f>P18/F18</f>
        <v>0.23529411764705882</v>
      </c>
      <c r="Q19" s="1010">
        <f>Q18/F18</f>
        <v>2.3529411764705882E-2</v>
      </c>
      <c r="S19" s="1504"/>
      <c r="T19" s="1551"/>
      <c r="U19" s="499"/>
      <c r="V19" s="1006">
        <f>V18/U18</f>
        <v>0.59375</v>
      </c>
      <c r="W19" s="1007">
        <f>W18/U18</f>
        <v>0.484375</v>
      </c>
      <c r="X19" s="1007">
        <f>X18/U18</f>
        <v>1.5625E-2</v>
      </c>
      <c r="Y19" s="1007">
        <f>Y18/U18</f>
        <v>3.125E-2</v>
      </c>
      <c r="Z19" s="1007">
        <f>Z18/U18</f>
        <v>0</v>
      </c>
      <c r="AA19" s="1007">
        <f>AA18/U18</f>
        <v>1.5625E-2</v>
      </c>
      <c r="AB19" s="1007">
        <f>AB18/U18</f>
        <v>0</v>
      </c>
      <c r="AC19" s="1008">
        <f>AC18/U18</f>
        <v>4.6875E-2</v>
      </c>
      <c r="AD19" s="1009">
        <f>AD18/U18</f>
        <v>0.109375</v>
      </c>
      <c r="AE19" s="1010">
        <f>AE18/U18</f>
        <v>0.328125</v>
      </c>
      <c r="AF19" s="1010">
        <f>AF18/U18</f>
        <v>7.8125E-2</v>
      </c>
      <c r="AH19" s="773">
        <f t="shared" si="14"/>
        <v>1</v>
      </c>
      <c r="AI19" s="772">
        <f t="shared" ref="AI19:AI20" si="17">1-AH19</f>
        <v>0</v>
      </c>
    </row>
    <row r="20" spans="1:35" ht="18" customHeight="1" x14ac:dyDescent="0.2">
      <c r="A20" s="772">
        <f t="shared" si="16"/>
        <v>0</v>
      </c>
      <c r="B20" s="773">
        <f t="shared" ref="B20" si="18">SUM(H20:N20)</f>
        <v>1</v>
      </c>
      <c r="D20" s="1504"/>
      <c r="E20" s="1551"/>
      <c r="F20" s="1123"/>
      <c r="G20" s="1011"/>
      <c r="H20" s="1012">
        <f>H18/G18</f>
        <v>0.82539682539682535</v>
      </c>
      <c r="I20" s="1012">
        <f>I18/G18</f>
        <v>1.5873015873015872E-2</v>
      </c>
      <c r="J20" s="1012">
        <f>J18/G18</f>
        <v>3.1746031746031744E-2</v>
      </c>
      <c r="K20" s="1012">
        <f>K18/G18</f>
        <v>0</v>
      </c>
      <c r="L20" s="1012">
        <f>L18/G18</f>
        <v>6.3492063492063489E-2</v>
      </c>
      <c r="M20" s="1012">
        <f>M18/G18</f>
        <v>1.5873015873015872E-2</v>
      </c>
      <c r="N20" s="1013">
        <f>N18/G18</f>
        <v>4.7619047619047616E-2</v>
      </c>
      <c r="O20" s="1014">
        <f>O18/G18</f>
        <v>0.17460317460317459</v>
      </c>
      <c r="P20" s="1015"/>
      <c r="Q20" s="1015"/>
      <c r="S20" s="1504"/>
      <c r="T20" s="1551"/>
      <c r="U20" s="1123"/>
      <c r="V20" s="1011"/>
      <c r="W20" s="1012">
        <f>W18/V18</f>
        <v>0.81578947368421051</v>
      </c>
      <c r="X20" s="1012">
        <f>X18/V18</f>
        <v>2.6315789473684209E-2</v>
      </c>
      <c r="Y20" s="1012">
        <f>Y18/V18</f>
        <v>5.2631578947368418E-2</v>
      </c>
      <c r="Z20" s="1012">
        <f>Z18/V18</f>
        <v>0</v>
      </c>
      <c r="AA20" s="1012">
        <f>AA18/V18</f>
        <v>2.6315789473684209E-2</v>
      </c>
      <c r="AB20" s="1012">
        <f>AB18/V18</f>
        <v>0</v>
      </c>
      <c r="AC20" s="1013">
        <f>AC18/V18</f>
        <v>7.8947368421052627E-2</v>
      </c>
      <c r="AD20" s="1014">
        <f>AD18/V18</f>
        <v>0.18421052631578946</v>
      </c>
      <c r="AE20" s="1015"/>
      <c r="AF20" s="1015"/>
      <c r="AH20" s="773">
        <f t="shared" ref="AH20" si="19">SUM(W20:AC20)</f>
        <v>0.99999999999999989</v>
      </c>
      <c r="AI20" s="772">
        <f t="shared" si="17"/>
        <v>0</v>
      </c>
    </row>
    <row r="21" spans="1:35" ht="18" customHeight="1" x14ac:dyDescent="0.2">
      <c r="A21" s="772">
        <f t="shared" ref="A21" si="20">B21-F21</f>
        <v>0</v>
      </c>
      <c r="B21" s="761">
        <f t="shared" ref="B21:B22" si="21">G21+P21+Q21</f>
        <v>25</v>
      </c>
      <c r="D21" s="1504"/>
      <c r="E21" s="1588" t="s">
        <v>277</v>
      </c>
      <c r="F21" s="1154">
        <f>表1!E20</f>
        <v>25</v>
      </c>
      <c r="G21" s="1016">
        <f t="shared" ref="G21" si="22">SUM(H21:N21)</f>
        <v>17</v>
      </c>
      <c r="H21" s="1017">
        <v>14</v>
      </c>
      <c r="I21" s="1017">
        <v>2</v>
      </c>
      <c r="J21" s="1017">
        <v>0</v>
      </c>
      <c r="K21" s="1017">
        <v>0</v>
      </c>
      <c r="L21" s="1017">
        <v>0</v>
      </c>
      <c r="M21" s="1017">
        <v>1</v>
      </c>
      <c r="N21" s="1018">
        <v>0</v>
      </c>
      <c r="O21" s="1019">
        <f t="shared" ref="O21" si="23">SUM(I21:N21)</f>
        <v>3</v>
      </c>
      <c r="P21" s="1020">
        <v>5</v>
      </c>
      <c r="Q21" s="1020">
        <v>3</v>
      </c>
      <c r="S21" s="1504"/>
      <c r="T21" s="1588" t="s">
        <v>277</v>
      </c>
      <c r="U21" s="1148">
        <f>表1!G20</f>
        <v>16</v>
      </c>
      <c r="V21" s="1016">
        <f>SUM(W21:AC21)</f>
        <v>10</v>
      </c>
      <c r="W21" s="1017">
        <v>9</v>
      </c>
      <c r="X21" s="1017">
        <v>1</v>
      </c>
      <c r="Y21" s="1017">
        <v>0</v>
      </c>
      <c r="Z21" s="1017">
        <v>0</v>
      </c>
      <c r="AA21" s="1017">
        <v>0</v>
      </c>
      <c r="AB21" s="1017">
        <v>0</v>
      </c>
      <c r="AC21" s="1018">
        <v>0</v>
      </c>
      <c r="AD21" s="1019">
        <f t="shared" ref="AD21" si="24">SUM(X21:AC21)</f>
        <v>1</v>
      </c>
      <c r="AE21" s="1020">
        <v>2</v>
      </c>
      <c r="AF21" s="1020">
        <v>4</v>
      </c>
      <c r="AH21" s="761">
        <f t="shared" ref="AH21:AH22" si="25">SUM(V21,AE21,AF21)</f>
        <v>16</v>
      </c>
      <c r="AI21" s="772">
        <f t="shared" ref="AI21" si="26">AH21-U21</f>
        <v>0</v>
      </c>
    </row>
    <row r="22" spans="1:35" ht="18" customHeight="1" x14ac:dyDescent="0.2">
      <c r="A22" s="772">
        <f t="shared" ref="A22:A23" si="27">1-B22</f>
        <v>0</v>
      </c>
      <c r="B22" s="773">
        <f t="shared" si="21"/>
        <v>1</v>
      </c>
      <c r="D22" s="1504"/>
      <c r="E22" s="1594"/>
      <c r="F22" s="499"/>
      <c r="G22" s="1006">
        <f>G21/F21</f>
        <v>0.68</v>
      </c>
      <c r="H22" s="1007">
        <f>H21/F21</f>
        <v>0.56000000000000005</v>
      </c>
      <c r="I22" s="1007">
        <f>I21/F21</f>
        <v>0.08</v>
      </c>
      <c r="J22" s="1007">
        <f>J21/F21</f>
        <v>0</v>
      </c>
      <c r="K22" s="1007">
        <f>K21/F21</f>
        <v>0</v>
      </c>
      <c r="L22" s="1007">
        <f>L21/G21</f>
        <v>0</v>
      </c>
      <c r="M22" s="1007">
        <f>M21/G21</f>
        <v>5.8823529411764705E-2</v>
      </c>
      <c r="N22" s="1008">
        <f>N21/F21</f>
        <v>0</v>
      </c>
      <c r="O22" s="1009">
        <f>O21/F21</f>
        <v>0.12</v>
      </c>
      <c r="P22" s="1010">
        <f>P21/F21</f>
        <v>0.2</v>
      </c>
      <c r="Q22" s="1010">
        <f>Q21/F21</f>
        <v>0.12</v>
      </c>
      <c r="S22" s="1504"/>
      <c r="T22" s="1594"/>
      <c r="U22" s="499"/>
      <c r="V22" s="1006">
        <f>V21/U21</f>
        <v>0.625</v>
      </c>
      <c r="W22" s="1007">
        <f>W21/U21</f>
        <v>0.5625</v>
      </c>
      <c r="X22" s="1007">
        <f>X21/U21</f>
        <v>6.25E-2</v>
      </c>
      <c r="Y22" s="1007">
        <f>Y21/U21</f>
        <v>0</v>
      </c>
      <c r="Z22" s="1007">
        <f>Z21/U21</f>
        <v>0</v>
      </c>
      <c r="AA22" s="1007">
        <f>AA21/U21</f>
        <v>0</v>
      </c>
      <c r="AB22" s="1007">
        <f>AB21/U21</f>
        <v>0</v>
      </c>
      <c r="AC22" s="1008">
        <f>AC21/U21</f>
        <v>0</v>
      </c>
      <c r="AD22" s="1009">
        <f>AD21/U21</f>
        <v>6.25E-2</v>
      </c>
      <c r="AE22" s="1010">
        <f>AE21/U21</f>
        <v>0.125</v>
      </c>
      <c r="AF22" s="1010">
        <f>AF21/U21</f>
        <v>0.25</v>
      </c>
      <c r="AH22" s="773">
        <f t="shared" si="25"/>
        <v>1</v>
      </c>
      <c r="AI22" s="772">
        <f t="shared" ref="AI22:AI23" si="28">1-AH22</f>
        <v>0</v>
      </c>
    </row>
    <row r="23" spans="1:35" ht="18" customHeight="1" x14ac:dyDescent="0.2">
      <c r="A23" s="772">
        <f t="shared" si="27"/>
        <v>0</v>
      </c>
      <c r="B23" s="773">
        <f t="shared" ref="B23" si="29">SUM(H23:N23)</f>
        <v>1</v>
      </c>
      <c r="D23" s="1504"/>
      <c r="E23" s="1594"/>
      <c r="F23" s="1123"/>
      <c r="G23" s="1021"/>
      <c r="H23" s="1022">
        <f>H21/G21</f>
        <v>0.82352941176470584</v>
      </c>
      <c r="I23" s="1022">
        <f>I21/G21</f>
        <v>0.11764705882352941</v>
      </c>
      <c r="J23" s="1022">
        <f>J21/G21</f>
        <v>0</v>
      </c>
      <c r="K23" s="1022">
        <f>K21/G21</f>
        <v>0</v>
      </c>
      <c r="L23" s="1022">
        <f>L21/G21</f>
        <v>0</v>
      </c>
      <c r="M23" s="1022">
        <f>M21/G21</f>
        <v>5.8823529411764705E-2</v>
      </c>
      <c r="N23" s="1023">
        <f>N21/G21</f>
        <v>0</v>
      </c>
      <c r="O23" s="1024">
        <f>O21/G21</f>
        <v>0.17647058823529413</v>
      </c>
      <c r="P23" s="1025"/>
      <c r="Q23" s="1025"/>
      <c r="S23" s="1504"/>
      <c r="T23" s="1594"/>
      <c r="U23" s="1123"/>
      <c r="V23" s="1021"/>
      <c r="W23" s="1022">
        <f>W21/V21</f>
        <v>0.9</v>
      </c>
      <c r="X23" s="1022">
        <f>X21/V21</f>
        <v>0.1</v>
      </c>
      <c r="Y23" s="1022">
        <f>Y21/V21</f>
        <v>0</v>
      </c>
      <c r="Z23" s="1022">
        <f>Z21/V21</f>
        <v>0</v>
      </c>
      <c r="AA23" s="1022">
        <f>AA21/V21</f>
        <v>0</v>
      </c>
      <c r="AB23" s="1022">
        <f>AB21/V21</f>
        <v>0</v>
      </c>
      <c r="AC23" s="1023">
        <f>AC21/V21</f>
        <v>0</v>
      </c>
      <c r="AD23" s="1024">
        <f>AD21/V21</f>
        <v>0.1</v>
      </c>
      <c r="AE23" s="1025"/>
      <c r="AF23" s="1025"/>
      <c r="AH23" s="773">
        <f t="shared" ref="AH23" si="30">SUM(W23:AC23)</f>
        <v>1</v>
      </c>
      <c r="AI23" s="772">
        <f t="shared" si="28"/>
        <v>0</v>
      </c>
    </row>
    <row r="24" spans="1:35" ht="18" customHeight="1" x14ac:dyDescent="0.2">
      <c r="A24" s="772">
        <f t="shared" ref="A24" si="31">B24-F24</f>
        <v>0</v>
      </c>
      <c r="B24" s="761">
        <f t="shared" ref="B24:B25" si="32">G24+P24+Q24</f>
        <v>75</v>
      </c>
      <c r="D24" s="1504"/>
      <c r="E24" s="1591" t="s">
        <v>340</v>
      </c>
      <c r="F24" s="1154">
        <f>表1!E23</f>
        <v>75</v>
      </c>
      <c r="G24" s="1026">
        <f t="shared" ref="G24" si="33">SUM(H24:N24)</f>
        <v>47</v>
      </c>
      <c r="H24" s="1027">
        <v>37</v>
      </c>
      <c r="I24" s="1027">
        <v>4</v>
      </c>
      <c r="J24" s="1027">
        <v>1</v>
      </c>
      <c r="K24" s="1027">
        <v>0</v>
      </c>
      <c r="L24" s="1027">
        <v>2</v>
      </c>
      <c r="M24" s="1027">
        <v>1</v>
      </c>
      <c r="N24" s="1028">
        <v>2</v>
      </c>
      <c r="O24" s="1029">
        <f t="shared" ref="O24" si="34">SUM(I24:N24)</f>
        <v>10</v>
      </c>
      <c r="P24" s="1030">
        <v>21</v>
      </c>
      <c r="Q24" s="1030">
        <v>7</v>
      </c>
      <c r="S24" s="1504"/>
      <c r="T24" s="1591" t="s">
        <v>340</v>
      </c>
      <c r="U24" s="1148">
        <f>表1!G23</f>
        <v>54</v>
      </c>
      <c r="V24" s="1026">
        <f>SUM(W24:AC24)</f>
        <v>21</v>
      </c>
      <c r="W24" s="1027">
        <v>17</v>
      </c>
      <c r="X24" s="1027">
        <v>1</v>
      </c>
      <c r="Y24" s="1027">
        <v>0</v>
      </c>
      <c r="Z24" s="1027">
        <v>0</v>
      </c>
      <c r="AA24" s="1027">
        <v>0</v>
      </c>
      <c r="AB24" s="1027">
        <v>1</v>
      </c>
      <c r="AC24" s="1028">
        <v>2</v>
      </c>
      <c r="AD24" s="1029">
        <f t="shared" ref="AD24" si="35">SUM(X24:AC24)</f>
        <v>4</v>
      </c>
      <c r="AE24" s="1030">
        <v>19</v>
      </c>
      <c r="AF24" s="1030">
        <v>14</v>
      </c>
      <c r="AH24" s="761">
        <f>SUM(V24,AE24,AF24)</f>
        <v>54</v>
      </c>
      <c r="AI24" s="772">
        <f t="shared" ref="AI24" si="36">AH24-U24</f>
        <v>0</v>
      </c>
    </row>
    <row r="25" spans="1:35" ht="18" customHeight="1" x14ac:dyDescent="0.2">
      <c r="A25" s="772">
        <f t="shared" ref="A25:A26" si="37">1-B25</f>
        <v>0</v>
      </c>
      <c r="B25" s="773">
        <f t="shared" si="32"/>
        <v>1</v>
      </c>
      <c r="D25" s="1504"/>
      <c r="E25" s="1551"/>
      <c r="F25" s="499"/>
      <c r="G25" s="1006">
        <f>G24/F24</f>
        <v>0.62666666666666671</v>
      </c>
      <c r="H25" s="1007">
        <f>H24/F24</f>
        <v>0.49333333333333335</v>
      </c>
      <c r="I25" s="1007">
        <f>I24/F24</f>
        <v>5.3333333333333337E-2</v>
      </c>
      <c r="J25" s="1007">
        <f>J24/F24</f>
        <v>1.3333333333333334E-2</v>
      </c>
      <c r="K25" s="1007">
        <f>K24/F24</f>
        <v>0</v>
      </c>
      <c r="L25" s="1007">
        <f>L24/G24</f>
        <v>4.2553191489361701E-2</v>
      </c>
      <c r="M25" s="1007">
        <f>M24/G24</f>
        <v>2.1276595744680851E-2</v>
      </c>
      <c r="N25" s="1008">
        <f>N24/F24</f>
        <v>2.6666666666666668E-2</v>
      </c>
      <c r="O25" s="1009">
        <f>O24/F24</f>
        <v>0.13333333333333333</v>
      </c>
      <c r="P25" s="1010">
        <f>P24/F24</f>
        <v>0.28000000000000003</v>
      </c>
      <c r="Q25" s="1010">
        <f>Q24/F24</f>
        <v>9.3333333333333338E-2</v>
      </c>
      <c r="S25" s="1504"/>
      <c r="T25" s="1551"/>
      <c r="U25" s="499"/>
      <c r="V25" s="1006">
        <f>V24/U24</f>
        <v>0.3888888888888889</v>
      </c>
      <c r="W25" s="1007">
        <f>W24/U24</f>
        <v>0.31481481481481483</v>
      </c>
      <c r="X25" s="1007">
        <f>X24/U24</f>
        <v>1.8518518518518517E-2</v>
      </c>
      <c r="Y25" s="1007">
        <f>Y24/U24</f>
        <v>0</v>
      </c>
      <c r="Z25" s="1007">
        <f>Z24/U24</f>
        <v>0</v>
      </c>
      <c r="AA25" s="1007">
        <f>AA24/U24</f>
        <v>0</v>
      </c>
      <c r="AB25" s="1007">
        <f>AB24/U24</f>
        <v>1.8518518518518517E-2</v>
      </c>
      <c r="AC25" s="1008">
        <f>AC24/U24</f>
        <v>3.7037037037037035E-2</v>
      </c>
      <c r="AD25" s="1009">
        <f>AD24/U24</f>
        <v>7.407407407407407E-2</v>
      </c>
      <c r="AE25" s="1010">
        <f>AE24/U24</f>
        <v>0.35185185185185186</v>
      </c>
      <c r="AF25" s="1010">
        <f>AF24/U24</f>
        <v>0.25925925925925924</v>
      </c>
      <c r="AH25" s="773">
        <f t="shared" ref="AH25" si="38">SUM(V25,AE25,AF25)</f>
        <v>1</v>
      </c>
      <c r="AI25" s="772">
        <f t="shared" ref="AI25:AI26" si="39">1-AH25</f>
        <v>0</v>
      </c>
    </row>
    <row r="26" spans="1:35" ht="18" customHeight="1" x14ac:dyDescent="0.2">
      <c r="A26" s="772">
        <f t="shared" si="37"/>
        <v>0</v>
      </c>
      <c r="B26" s="773">
        <f t="shared" ref="B26" si="40">SUM(H26:N26)</f>
        <v>1</v>
      </c>
      <c r="D26" s="1504"/>
      <c r="E26" s="1552"/>
      <c r="F26" s="1123"/>
      <c r="G26" s="1011"/>
      <c r="H26" s="1012">
        <f>H24/G24</f>
        <v>0.78723404255319152</v>
      </c>
      <c r="I26" s="1012">
        <f>I24/G24</f>
        <v>8.5106382978723402E-2</v>
      </c>
      <c r="J26" s="1012">
        <f>J24/G24</f>
        <v>2.1276595744680851E-2</v>
      </c>
      <c r="K26" s="1012">
        <f>K24/G24</f>
        <v>0</v>
      </c>
      <c r="L26" s="1012">
        <f>L24/G24</f>
        <v>4.2553191489361701E-2</v>
      </c>
      <c r="M26" s="1012">
        <f>M24/G24</f>
        <v>2.1276595744680851E-2</v>
      </c>
      <c r="N26" s="1013">
        <f>N24/G24</f>
        <v>4.2553191489361701E-2</v>
      </c>
      <c r="O26" s="1014">
        <f>O24/G24</f>
        <v>0.21276595744680851</v>
      </c>
      <c r="P26" s="1015"/>
      <c r="Q26" s="1015"/>
      <c r="S26" s="1504"/>
      <c r="T26" s="1552"/>
      <c r="U26" s="1123"/>
      <c r="V26" s="1011"/>
      <c r="W26" s="1012">
        <f>W24/V24</f>
        <v>0.80952380952380953</v>
      </c>
      <c r="X26" s="1012">
        <f>X24/V24</f>
        <v>4.7619047619047616E-2</v>
      </c>
      <c r="Y26" s="1012">
        <f>Y24/V24</f>
        <v>0</v>
      </c>
      <c r="Z26" s="1012">
        <f>Z24/V24</f>
        <v>0</v>
      </c>
      <c r="AA26" s="1012">
        <f>AA24/V24</f>
        <v>0</v>
      </c>
      <c r="AB26" s="1012">
        <f>AB24/V24</f>
        <v>4.7619047619047616E-2</v>
      </c>
      <c r="AC26" s="1013">
        <f>AC24/V24</f>
        <v>9.5238095238095233E-2</v>
      </c>
      <c r="AD26" s="1014">
        <f>AD24/V24</f>
        <v>0.19047619047619047</v>
      </c>
      <c r="AE26" s="1015"/>
      <c r="AF26" s="1015"/>
      <c r="AH26" s="773">
        <f t="shared" ref="AH26" si="41">SUM(W26:AC26)</f>
        <v>1</v>
      </c>
      <c r="AI26" s="772">
        <f t="shared" si="39"/>
        <v>0</v>
      </c>
    </row>
    <row r="27" spans="1:35" ht="18" customHeight="1" x14ac:dyDescent="0.2">
      <c r="A27" s="772">
        <f t="shared" ref="A27" si="42">B27-F27</f>
        <v>0</v>
      </c>
      <c r="B27" s="761">
        <f t="shared" ref="B27:B28" si="43">G27+P27+Q27</f>
        <v>8</v>
      </c>
      <c r="D27" s="1504"/>
      <c r="E27" s="1591" t="s">
        <v>341</v>
      </c>
      <c r="F27" s="1154">
        <f>表1!E26</f>
        <v>8</v>
      </c>
      <c r="G27" s="1016">
        <f t="shared" ref="G27" si="44">SUM(H27:N27)</f>
        <v>7</v>
      </c>
      <c r="H27" s="1017">
        <v>6</v>
      </c>
      <c r="I27" s="1017">
        <v>0</v>
      </c>
      <c r="J27" s="1017">
        <v>0</v>
      </c>
      <c r="K27" s="1017">
        <v>0</v>
      </c>
      <c r="L27" s="1017">
        <v>1</v>
      </c>
      <c r="M27" s="1017">
        <v>0</v>
      </c>
      <c r="N27" s="1018">
        <v>0</v>
      </c>
      <c r="O27" s="1019">
        <f t="shared" ref="O27" si="45">SUM(I27:N27)</f>
        <v>1</v>
      </c>
      <c r="P27" s="1020">
        <v>1</v>
      </c>
      <c r="Q27" s="1020">
        <v>0</v>
      </c>
      <c r="S27" s="1504"/>
      <c r="T27" s="1591" t="s">
        <v>341</v>
      </c>
      <c r="U27" s="1148">
        <f>表1!G26</f>
        <v>4</v>
      </c>
      <c r="V27" s="1016">
        <f t="shared" ref="V27" si="46">SUM(W27:AC27)</f>
        <v>2</v>
      </c>
      <c r="W27" s="1017">
        <v>1</v>
      </c>
      <c r="X27" s="1017">
        <v>0</v>
      </c>
      <c r="Y27" s="1017">
        <v>0</v>
      </c>
      <c r="Z27" s="1017">
        <v>0</v>
      </c>
      <c r="AA27" s="1017">
        <v>1</v>
      </c>
      <c r="AB27" s="1017">
        <v>0</v>
      </c>
      <c r="AC27" s="1018">
        <v>0</v>
      </c>
      <c r="AD27" s="1019">
        <f t="shared" ref="AD27" si="47">SUM(X27:AC27)</f>
        <v>1</v>
      </c>
      <c r="AE27" s="1020">
        <v>1</v>
      </c>
      <c r="AF27" s="1020">
        <v>1</v>
      </c>
      <c r="AH27" s="761">
        <f t="shared" ref="AH27:AH28" si="48">SUM(V27,AE27,AF27)</f>
        <v>4</v>
      </c>
      <c r="AI27" s="772">
        <f t="shared" ref="AI27" si="49">AH27-U27</f>
        <v>0</v>
      </c>
    </row>
    <row r="28" spans="1:35" ht="18" customHeight="1" x14ac:dyDescent="0.2">
      <c r="A28" s="772">
        <f t="shared" ref="A28:A29" si="50">1-B28</f>
        <v>0</v>
      </c>
      <c r="B28" s="773">
        <f t="shared" si="43"/>
        <v>1</v>
      </c>
      <c r="D28" s="1504"/>
      <c r="E28" s="1551"/>
      <c r="F28" s="499"/>
      <c r="G28" s="1006">
        <f>G27/F27</f>
        <v>0.875</v>
      </c>
      <c r="H28" s="1007">
        <f>H27/F27</f>
        <v>0.75</v>
      </c>
      <c r="I28" s="1007">
        <f>I27/F27</f>
        <v>0</v>
      </c>
      <c r="J28" s="1007">
        <f>J27/F27</f>
        <v>0</v>
      </c>
      <c r="K28" s="1007">
        <f>K27/F27</f>
        <v>0</v>
      </c>
      <c r="L28" s="1007">
        <f>L27/G27</f>
        <v>0.14285714285714285</v>
      </c>
      <c r="M28" s="1007">
        <f>M27/G27</f>
        <v>0</v>
      </c>
      <c r="N28" s="1008">
        <f>N27/F27</f>
        <v>0</v>
      </c>
      <c r="O28" s="1009">
        <f>O27/F27</f>
        <v>0.125</v>
      </c>
      <c r="P28" s="1010">
        <f>P27/F27</f>
        <v>0.125</v>
      </c>
      <c r="Q28" s="1010">
        <f>Q27/F27</f>
        <v>0</v>
      </c>
      <c r="S28" s="1504"/>
      <c r="T28" s="1551"/>
      <c r="U28" s="499"/>
      <c r="V28" s="1006">
        <f>V27/U27</f>
        <v>0.5</v>
      </c>
      <c r="W28" s="1007">
        <f>W27/U27</f>
        <v>0.25</v>
      </c>
      <c r="X28" s="1007">
        <f>X27/U27</f>
        <v>0</v>
      </c>
      <c r="Y28" s="1007">
        <f>Y27/U27</f>
        <v>0</v>
      </c>
      <c r="Z28" s="1007">
        <f>Z27/U27</f>
        <v>0</v>
      </c>
      <c r="AA28" s="1007">
        <f>AA27/U27</f>
        <v>0.25</v>
      </c>
      <c r="AB28" s="1007">
        <f>AB27/U27</f>
        <v>0</v>
      </c>
      <c r="AC28" s="1008">
        <f>AC27/U27</f>
        <v>0</v>
      </c>
      <c r="AD28" s="1009">
        <f>AD27/U27</f>
        <v>0.25</v>
      </c>
      <c r="AE28" s="1010">
        <f>AE27/U27</f>
        <v>0.25</v>
      </c>
      <c r="AF28" s="1010">
        <f>AF27/U27</f>
        <v>0.25</v>
      </c>
      <c r="AH28" s="773">
        <f t="shared" si="48"/>
        <v>1</v>
      </c>
      <c r="AI28" s="772">
        <f t="shared" ref="AI28:AI29" si="51">1-AH28</f>
        <v>0</v>
      </c>
    </row>
    <row r="29" spans="1:35" ht="18" customHeight="1" x14ac:dyDescent="0.2">
      <c r="A29" s="772">
        <f t="shared" si="50"/>
        <v>0</v>
      </c>
      <c r="B29" s="773">
        <f t="shared" ref="B29" si="52">SUM(H29:N29)</f>
        <v>1</v>
      </c>
      <c r="D29" s="1504"/>
      <c r="E29" s="1551"/>
      <c r="F29" s="1123"/>
      <c r="G29" s="1011"/>
      <c r="H29" s="1012">
        <f>H27/G27</f>
        <v>0.8571428571428571</v>
      </c>
      <c r="I29" s="1012">
        <f>I27/G27</f>
        <v>0</v>
      </c>
      <c r="J29" s="1012">
        <f>J27/G27</f>
        <v>0</v>
      </c>
      <c r="K29" s="1012">
        <f>K27/G27</f>
        <v>0</v>
      </c>
      <c r="L29" s="1012">
        <f>L27/G27</f>
        <v>0.14285714285714285</v>
      </c>
      <c r="M29" s="1012">
        <f>M27/G27</f>
        <v>0</v>
      </c>
      <c r="N29" s="1013">
        <f>N27/G27</f>
        <v>0</v>
      </c>
      <c r="O29" s="1014">
        <f>O27/G27</f>
        <v>0.14285714285714285</v>
      </c>
      <c r="P29" s="1015"/>
      <c r="Q29" s="1015"/>
      <c r="S29" s="1504"/>
      <c r="T29" s="1551"/>
      <c r="U29" s="1123"/>
      <c r="V29" s="1011"/>
      <c r="W29" s="1012">
        <f>W27/V27</f>
        <v>0.5</v>
      </c>
      <c r="X29" s="1012">
        <f>X27/V27</f>
        <v>0</v>
      </c>
      <c r="Y29" s="1012">
        <f>Y27/V27</f>
        <v>0</v>
      </c>
      <c r="Z29" s="1012">
        <f>Z27/V27</f>
        <v>0</v>
      </c>
      <c r="AA29" s="1012">
        <f>AA27/V27</f>
        <v>0.5</v>
      </c>
      <c r="AB29" s="1012">
        <f>AB27/V27</f>
        <v>0</v>
      </c>
      <c r="AC29" s="1013">
        <f>AC27/V27</f>
        <v>0</v>
      </c>
      <c r="AD29" s="1014">
        <f>AD27/V27</f>
        <v>0.5</v>
      </c>
      <c r="AE29" s="1015"/>
      <c r="AF29" s="1015"/>
      <c r="AH29" s="773">
        <f t="shared" ref="AH29" si="53">SUM(W29:AC29)</f>
        <v>1</v>
      </c>
      <c r="AI29" s="772">
        <f t="shared" si="51"/>
        <v>0</v>
      </c>
    </row>
    <row r="30" spans="1:35" ht="18" customHeight="1" x14ac:dyDescent="0.2">
      <c r="A30" s="772">
        <f t="shared" ref="A30" si="54">B30-F30</f>
        <v>0</v>
      </c>
      <c r="B30" s="761">
        <f t="shared" ref="B30:B31" si="55">G30+P30+Q30</f>
        <v>162</v>
      </c>
      <c r="D30" s="1504"/>
      <c r="E30" s="1591" t="s">
        <v>189</v>
      </c>
      <c r="F30" s="1154">
        <f>表1!E29</f>
        <v>162</v>
      </c>
      <c r="G30" s="1016">
        <f t="shared" ref="G30" si="56">SUM(H30:N30)</f>
        <v>117</v>
      </c>
      <c r="H30" s="1017">
        <v>100</v>
      </c>
      <c r="I30" s="1017">
        <v>4</v>
      </c>
      <c r="J30" s="1017">
        <v>4</v>
      </c>
      <c r="K30" s="1017">
        <v>1</v>
      </c>
      <c r="L30" s="1017">
        <v>1</v>
      </c>
      <c r="M30" s="1017">
        <v>0</v>
      </c>
      <c r="N30" s="1018">
        <v>7</v>
      </c>
      <c r="O30" s="1019">
        <f t="shared" ref="O30" si="57">SUM(I30:N30)</f>
        <v>17</v>
      </c>
      <c r="P30" s="1020">
        <v>30</v>
      </c>
      <c r="Q30" s="1020">
        <v>15</v>
      </c>
      <c r="S30" s="1504"/>
      <c r="T30" s="1591" t="s">
        <v>189</v>
      </c>
      <c r="U30" s="1148">
        <f>表1!G29</f>
        <v>145</v>
      </c>
      <c r="V30" s="1369">
        <f>SUM(W30:AC30)</f>
        <v>87</v>
      </c>
      <c r="W30" s="1069">
        <v>78</v>
      </c>
      <c r="X30" s="1017">
        <v>1</v>
      </c>
      <c r="Y30" s="1017">
        <v>3</v>
      </c>
      <c r="Z30" s="1017">
        <v>0</v>
      </c>
      <c r="AA30" s="1017">
        <v>1</v>
      </c>
      <c r="AB30" s="1017">
        <v>0</v>
      </c>
      <c r="AC30" s="1018">
        <v>4</v>
      </c>
      <c r="AD30" s="1019">
        <f>SUM(X30:AC30)</f>
        <v>9</v>
      </c>
      <c r="AE30" s="1020">
        <v>36</v>
      </c>
      <c r="AF30" s="1020">
        <v>22</v>
      </c>
      <c r="AH30" s="761">
        <f>SUM(V30,AE30,AF30)</f>
        <v>145</v>
      </c>
      <c r="AI30" s="772">
        <f t="shared" ref="AI30" si="58">AH30-U30</f>
        <v>0</v>
      </c>
    </row>
    <row r="31" spans="1:35" ht="18" customHeight="1" x14ac:dyDescent="0.2">
      <c r="A31" s="772">
        <f>1-B31</f>
        <v>0</v>
      </c>
      <c r="B31" s="773">
        <f t="shared" si="55"/>
        <v>1</v>
      </c>
      <c r="D31" s="1504"/>
      <c r="E31" s="1551"/>
      <c r="F31" s="499"/>
      <c r="G31" s="1006">
        <f>G30/F30</f>
        <v>0.72222222222222221</v>
      </c>
      <c r="H31" s="1007">
        <f>H30/F30</f>
        <v>0.61728395061728392</v>
      </c>
      <c r="I31" s="1007">
        <f>I30/F30</f>
        <v>2.4691358024691357E-2</v>
      </c>
      <c r="J31" s="1007">
        <f>J30/F30</f>
        <v>2.4691358024691357E-2</v>
      </c>
      <c r="K31" s="1007">
        <f>K30/F30</f>
        <v>6.1728395061728392E-3</v>
      </c>
      <c r="L31" s="1007">
        <f>L30/G30</f>
        <v>8.5470085470085479E-3</v>
      </c>
      <c r="M31" s="1007">
        <f>M30/G30</f>
        <v>0</v>
      </c>
      <c r="N31" s="1008">
        <f>N30/F30</f>
        <v>4.3209876543209874E-2</v>
      </c>
      <c r="O31" s="1009">
        <f>O30/F30</f>
        <v>0.10493827160493827</v>
      </c>
      <c r="P31" s="1010">
        <f>P30/F30</f>
        <v>0.18518518518518517</v>
      </c>
      <c r="Q31" s="1010">
        <f>Q30/F30</f>
        <v>9.2592592592592587E-2</v>
      </c>
      <c r="S31" s="1504"/>
      <c r="T31" s="1551"/>
      <c r="U31" s="499"/>
      <c r="V31" s="1006">
        <f>V30/U30</f>
        <v>0.6</v>
      </c>
      <c r="W31" s="1007">
        <f>W30/U30</f>
        <v>0.53793103448275859</v>
      </c>
      <c r="X31" s="1007">
        <f>X30/U30</f>
        <v>6.8965517241379309E-3</v>
      </c>
      <c r="Y31" s="1007">
        <f>Y30/U30</f>
        <v>2.0689655172413793E-2</v>
      </c>
      <c r="Z31" s="1007">
        <f>Z30/U30</f>
        <v>0</v>
      </c>
      <c r="AA31" s="1007">
        <f>AA30/U30</f>
        <v>6.8965517241379309E-3</v>
      </c>
      <c r="AB31" s="1007">
        <f>AB30/U30</f>
        <v>0</v>
      </c>
      <c r="AC31" s="1008">
        <f>AC30/U30</f>
        <v>2.7586206896551724E-2</v>
      </c>
      <c r="AD31" s="1009">
        <f>AD30/U30</f>
        <v>6.2068965517241378E-2</v>
      </c>
      <c r="AE31" s="1010">
        <f>AE30/U30</f>
        <v>0.24827586206896551</v>
      </c>
      <c r="AF31" s="1010">
        <f>AF30/U30</f>
        <v>0.15172413793103448</v>
      </c>
      <c r="AH31" s="773">
        <f t="shared" ref="AH31" si="59">SUM(V31,AE31,AF31)</f>
        <v>0.99999999999999989</v>
      </c>
      <c r="AI31" s="772">
        <f t="shared" ref="AI31:AI32" si="60">1-AH31</f>
        <v>0</v>
      </c>
    </row>
    <row r="32" spans="1:35" ht="18" customHeight="1" thickBot="1" x14ac:dyDescent="0.25">
      <c r="A32" s="772">
        <f t="shared" ref="A32" si="61">1-B32</f>
        <v>0</v>
      </c>
      <c r="B32" s="773">
        <f t="shared" ref="B32" si="62">SUM(H32:N32)</f>
        <v>0.99999999999999989</v>
      </c>
      <c r="D32" s="1505"/>
      <c r="E32" s="1551"/>
      <c r="F32" s="1124"/>
      <c r="G32" s="1031"/>
      <c r="H32" s="1032">
        <f>H30/G30</f>
        <v>0.85470085470085466</v>
      </c>
      <c r="I32" s="1032">
        <f>I30/G30</f>
        <v>3.4188034188034191E-2</v>
      </c>
      <c r="J32" s="1032">
        <f>J30/G30</f>
        <v>3.4188034188034191E-2</v>
      </c>
      <c r="K32" s="1032">
        <f>K30/G30</f>
        <v>8.5470085470085479E-3</v>
      </c>
      <c r="L32" s="1032">
        <f>L30/G30</f>
        <v>8.5470085470085479E-3</v>
      </c>
      <c r="M32" s="1032">
        <f>M30/G30</f>
        <v>0</v>
      </c>
      <c r="N32" s="1033">
        <f>N30/G30</f>
        <v>5.9829059829059832E-2</v>
      </c>
      <c r="O32" s="1070">
        <f>O30/G30</f>
        <v>0.14529914529914531</v>
      </c>
      <c r="P32" s="1071"/>
      <c r="Q32" s="1071"/>
      <c r="S32" s="1505"/>
      <c r="T32" s="1551"/>
      <c r="U32" s="1124"/>
      <c r="V32" s="1031"/>
      <c r="W32" s="1032">
        <f>W30/V30</f>
        <v>0.89655172413793105</v>
      </c>
      <c r="X32" s="1032">
        <f>X30/V30</f>
        <v>1.1494252873563218E-2</v>
      </c>
      <c r="Y32" s="1032">
        <f>Y30/V30</f>
        <v>3.4482758620689655E-2</v>
      </c>
      <c r="Z32" s="1032">
        <f>Z30/V30</f>
        <v>0</v>
      </c>
      <c r="AA32" s="1032">
        <f>AA30/V30</f>
        <v>1.1494252873563218E-2</v>
      </c>
      <c r="AB32" s="1032">
        <f>AB30/V30</f>
        <v>0</v>
      </c>
      <c r="AC32" s="1033">
        <f>AC30/V30</f>
        <v>4.5977011494252873E-2</v>
      </c>
      <c r="AD32" s="1070">
        <f>AD30/V30</f>
        <v>0.10344827586206896</v>
      </c>
      <c r="AE32" s="1071"/>
      <c r="AF32" s="1071"/>
      <c r="AH32" s="773">
        <f t="shared" ref="AH32" si="63">SUM(W32:AC32)</f>
        <v>1</v>
      </c>
      <c r="AI32" s="772">
        <f t="shared" si="60"/>
        <v>0</v>
      </c>
    </row>
    <row r="33" spans="1:35" ht="18" customHeight="1" thickTop="1" x14ac:dyDescent="0.2">
      <c r="A33" s="772">
        <f t="shared" ref="A33" si="64">B33-F33</f>
        <v>0</v>
      </c>
      <c r="B33" s="761">
        <f t="shared" ref="B33:B34" si="65">G33+P33+Q33</f>
        <v>92</v>
      </c>
      <c r="D33" s="1503" t="s">
        <v>281</v>
      </c>
      <c r="E33" s="1511" t="s">
        <v>191</v>
      </c>
      <c r="F33" s="1154">
        <f>表1!E32</f>
        <v>92</v>
      </c>
      <c r="G33" s="1001">
        <f t="shared" ref="G33" si="66">SUM(H33:N33)</f>
        <v>33</v>
      </c>
      <c r="H33" s="1002">
        <v>28</v>
      </c>
      <c r="I33" s="1002">
        <v>1</v>
      </c>
      <c r="J33" s="1002">
        <v>0</v>
      </c>
      <c r="K33" s="1002">
        <v>0</v>
      </c>
      <c r="L33" s="1002">
        <v>1</v>
      </c>
      <c r="M33" s="1002">
        <v>0</v>
      </c>
      <c r="N33" s="1003">
        <v>3</v>
      </c>
      <c r="O33" s="1004">
        <f t="shared" ref="O33" si="67">SUM(I33:N33)</f>
        <v>5</v>
      </c>
      <c r="P33" s="1005">
        <v>42</v>
      </c>
      <c r="Q33" s="1005">
        <v>17</v>
      </c>
      <c r="S33" s="1503" t="s">
        <v>281</v>
      </c>
      <c r="T33" s="1511" t="s">
        <v>191</v>
      </c>
      <c r="U33" s="1148">
        <f>表1!G32</f>
        <v>53</v>
      </c>
      <c r="V33" s="1001">
        <f>SUM(W33:AC33)</f>
        <v>12</v>
      </c>
      <c r="W33" s="1002">
        <v>10</v>
      </c>
      <c r="X33" s="1002">
        <v>0</v>
      </c>
      <c r="Y33" s="1002">
        <v>0</v>
      </c>
      <c r="Z33" s="1002">
        <v>0</v>
      </c>
      <c r="AA33" s="1002">
        <v>0</v>
      </c>
      <c r="AB33" s="1002">
        <v>0</v>
      </c>
      <c r="AC33" s="1003">
        <v>2</v>
      </c>
      <c r="AD33" s="1004">
        <f t="shared" ref="AD33" si="68">SUM(X33:AC33)</f>
        <v>2</v>
      </c>
      <c r="AE33" s="1005">
        <v>23</v>
      </c>
      <c r="AF33" s="1005">
        <v>18</v>
      </c>
      <c r="AH33" s="761">
        <f t="shared" ref="AH33:AH34" si="69">SUM(V33,AE33,AF33)</f>
        <v>53</v>
      </c>
      <c r="AI33" s="772">
        <f t="shared" ref="AI33" si="70">AH33-U33</f>
        <v>0</v>
      </c>
    </row>
    <row r="34" spans="1:35" ht="18" customHeight="1" x14ac:dyDescent="0.2">
      <c r="A34" s="772">
        <f t="shared" ref="A34:A35" si="71">1-B34</f>
        <v>0</v>
      </c>
      <c r="B34" s="773">
        <f t="shared" si="65"/>
        <v>1</v>
      </c>
      <c r="D34" s="1504"/>
      <c r="E34" s="1512"/>
      <c r="F34" s="499"/>
      <c r="G34" s="1006">
        <f>G33/F33</f>
        <v>0.35869565217391303</v>
      </c>
      <c r="H34" s="1007">
        <f>H33/F33</f>
        <v>0.30434782608695654</v>
      </c>
      <c r="I34" s="1007">
        <f>I33/F33</f>
        <v>1.0869565217391304E-2</v>
      </c>
      <c r="J34" s="1007">
        <f>J33/F33</f>
        <v>0</v>
      </c>
      <c r="K34" s="1007">
        <f>K33/F33</f>
        <v>0</v>
      </c>
      <c r="L34" s="1007">
        <f>L33/G33</f>
        <v>3.0303030303030304E-2</v>
      </c>
      <c r="M34" s="1007">
        <f>M33/G33</f>
        <v>0</v>
      </c>
      <c r="N34" s="1008">
        <f>N33/F33</f>
        <v>3.2608695652173912E-2</v>
      </c>
      <c r="O34" s="1009">
        <f>O33/F33</f>
        <v>5.434782608695652E-2</v>
      </c>
      <c r="P34" s="1010">
        <f>P33/F33</f>
        <v>0.45652173913043476</v>
      </c>
      <c r="Q34" s="1010">
        <f>Q33/F33</f>
        <v>0.18478260869565216</v>
      </c>
      <c r="S34" s="1504"/>
      <c r="T34" s="1512"/>
      <c r="U34" s="499"/>
      <c r="V34" s="1006">
        <f>V33/U33</f>
        <v>0.22641509433962265</v>
      </c>
      <c r="W34" s="1007">
        <f>W33/U33</f>
        <v>0.18867924528301888</v>
      </c>
      <c r="X34" s="1007">
        <f>X33/U33</f>
        <v>0</v>
      </c>
      <c r="Y34" s="1007">
        <f>Y33/U33</f>
        <v>0</v>
      </c>
      <c r="Z34" s="1007">
        <f>Z33/U33</f>
        <v>0</v>
      </c>
      <c r="AA34" s="1007">
        <f>AA33/U33</f>
        <v>0</v>
      </c>
      <c r="AB34" s="1007">
        <f>AB33/U33</f>
        <v>0</v>
      </c>
      <c r="AC34" s="1008">
        <f>AC33/U33</f>
        <v>3.7735849056603772E-2</v>
      </c>
      <c r="AD34" s="1009">
        <f>AD33/U33</f>
        <v>3.7735849056603772E-2</v>
      </c>
      <c r="AE34" s="1010">
        <f>AE33/U33</f>
        <v>0.43396226415094341</v>
      </c>
      <c r="AF34" s="1010">
        <f>AF33/U33</f>
        <v>0.33962264150943394</v>
      </c>
      <c r="AH34" s="773">
        <f t="shared" si="69"/>
        <v>1</v>
      </c>
      <c r="AI34" s="772">
        <f t="shared" ref="AI34:AI35" si="72">1-AH34</f>
        <v>0</v>
      </c>
    </row>
    <row r="35" spans="1:35" ht="18" customHeight="1" x14ac:dyDescent="0.2">
      <c r="A35" s="772">
        <f t="shared" si="71"/>
        <v>0</v>
      </c>
      <c r="B35" s="773">
        <f t="shared" ref="B35" si="73">SUM(H35:N35)</f>
        <v>1</v>
      </c>
      <c r="D35" s="1504"/>
      <c r="E35" s="1513"/>
      <c r="F35" s="1123"/>
      <c r="G35" s="1011"/>
      <c r="H35" s="1012">
        <f>H33/G33</f>
        <v>0.84848484848484851</v>
      </c>
      <c r="I35" s="1012">
        <f>I33/G33</f>
        <v>3.0303030303030304E-2</v>
      </c>
      <c r="J35" s="1012">
        <f>J33/G33</f>
        <v>0</v>
      </c>
      <c r="K35" s="1012">
        <f>K33/G33</f>
        <v>0</v>
      </c>
      <c r="L35" s="1012">
        <f>L33/G33</f>
        <v>3.0303030303030304E-2</v>
      </c>
      <c r="M35" s="1012">
        <f>M33/G33</f>
        <v>0</v>
      </c>
      <c r="N35" s="1013">
        <f>N33/G33</f>
        <v>9.0909090909090912E-2</v>
      </c>
      <c r="O35" s="1014">
        <f>O33/G33</f>
        <v>0.15151515151515152</v>
      </c>
      <c r="P35" s="1015"/>
      <c r="Q35" s="1015"/>
      <c r="S35" s="1504"/>
      <c r="T35" s="1513"/>
      <c r="U35" s="1123"/>
      <c r="V35" s="1011"/>
      <c r="W35" s="1012">
        <f>W33/V33</f>
        <v>0.83333333333333337</v>
      </c>
      <c r="X35" s="1012">
        <f>X33/V33</f>
        <v>0</v>
      </c>
      <c r="Y35" s="1012">
        <f>Y33/V33</f>
        <v>0</v>
      </c>
      <c r="Z35" s="1012">
        <f>Z33/V33</f>
        <v>0</v>
      </c>
      <c r="AA35" s="1012">
        <f>AA33/V33</f>
        <v>0</v>
      </c>
      <c r="AB35" s="1012">
        <f>AB33/V33</f>
        <v>0</v>
      </c>
      <c r="AC35" s="1013">
        <f>AC33/V33</f>
        <v>0.16666666666666666</v>
      </c>
      <c r="AD35" s="1014">
        <f>AD33/V33</f>
        <v>0.16666666666666666</v>
      </c>
      <c r="AE35" s="1015"/>
      <c r="AF35" s="1015"/>
      <c r="AH35" s="773">
        <f t="shared" ref="AH35" si="74">SUM(W35:AC35)</f>
        <v>1</v>
      </c>
      <c r="AI35" s="772">
        <f t="shared" si="72"/>
        <v>0</v>
      </c>
    </row>
    <row r="36" spans="1:35" ht="18" customHeight="1" x14ac:dyDescent="0.2">
      <c r="A36" s="772">
        <f t="shared" ref="A36" si="75">B36-F36</f>
        <v>0</v>
      </c>
      <c r="B36" s="761">
        <f t="shared" ref="B36:B37" si="76">G36+P36+Q36</f>
        <v>163</v>
      </c>
      <c r="D36" s="1504"/>
      <c r="E36" s="1513" t="s">
        <v>192</v>
      </c>
      <c r="F36" s="1154">
        <f>表1!E35</f>
        <v>163</v>
      </c>
      <c r="G36" s="1016">
        <f t="shared" ref="G36" si="77">SUM(H36:N36)</f>
        <v>110</v>
      </c>
      <c r="H36" s="1017">
        <v>89</v>
      </c>
      <c r="I36" s="1017">
        <v>6</v>
      </c>
      <c r="J36" s="1017">
        <v>3</v>
      </c>
      <c r="K36" s="1017">
        <v>0</v>
      </c>
      <c r="L36" s="1017">
        <v>3</v>
      </c>
      <c r="M36" s="1017">
        <v>0</v>
      </c>
      <c r="N36" s="1018">
        <v>9</v>
      </c>
      <c r="O36" s="1019">
        <f t="shared" ref="O36" si="78">SUM(I36:N36)</f>
        <v>21</v>
      </c>
      <c r="P36" s="1020">
        <v>37</v>
      </c>
      <c r="Q36" s="1020">
        <v>16</v>
      </c>
      <c r="S36" s="1504"/>
      <c r="T36" s="1513" t="s">
        <v>192</v>
      </c>
      <c r="U36" s="1148">
        <f>表1!G35</f>
        <v>119</v>
      </c>
      <c r="V36" s="1016">
        <f t="shared" ref="V36" si="79">SUM(W36:AC36)</f>
        <v>57</v>
      </c>
      <c r="W36" s="1017">
        <v>44</v>
      </c>
      <c r="X36" s="1017">
        <v>4</v>
      </c>
      <c r="Y36" s="1017">
        <v>2</v>
      </c>
      <c r="Z36" s="1017">
        <v>0</v>
      </c>
      <c r="AA36" s="1017">
        <v>1</v>
      </c>
      <c r="AB36" s="1017">
        <v>0</v>
      </c>
      <c r="AC36" s="1018">
        <v>6</v>
      </c>
      <c r="AD36" s="1019">
        <f t="shared" ref="AD36" si="80">SUM(X36:AC36)</f>
        <v>13</v>
      </c>
      <c r="AE36" s="1020">
        <v>43</v>
      </c>
      <c r="AF36" s="1020">
        <v>19</v>
      </c>
      <c r="AH36" s="761">
        <f t="shared" ref="AH36:AH37" si="81">SUM(V36,AE36,AF36)</f>
        <v>119</v>
      </c>
      <c r="AI36" s="772">
        <f t="shared" ref="AI36" si="82">AH36-U36</f>
        <v>0</v>
      </c>
    </row>
    <row r="37" spans="1:35" ht="18" customHeight="1" x14ac:dyDescent="0.2">
      <c r="A37" s="772">
        <f t="shared" ref="A37:A38" si="83">1-B37</f>
        <v>0</v>
      </c>
      <c r="B37" s="773">
        <f t="shared" si="76"/>
        <v>1</v>
      </c>
      <c r="D37" s="1504"/>
      <c r="E37" s="1513"/>
      <c r="F37" s="499"/>
      <c r="G37" s="1006">
        <f>G36/F36</f>
        <v>0.67484662576687116</v>
      </c>
      <c r="H37" s="1007">
        <f>H36/F36</f>
        <v>0.54601226993865026</v>
      </c>
      <c r="I37" s="1007">
        <f>I36/F36</f>
        <v>3.6809815950920248E-2</v>
      </c>
      <c r="J37" s="1007">
        <f>J36/F36</f>
        <v>1.8404907975460124E-2</v>
      </c>
      <c r="K37" s="1007">
        <f>K36/F36</f>
        <v>0</v>
      </c>
      <c r="L37" s="1007">
        <f>L36/G36</f>
        <v>2.7272727272727271E-2</v>
      </c>
      <c r="M37" s="1007">
        <f>M36/G36</f>
        <v>0</v>
      </c>
      <c r="N37" s="1008">
        <f>N36/F36</f>
        <v>5.5214723926380369E-2</v>
      </c>
      <c r="O37" s="1009">
        <f>O36/F36</f>
        <v>0.12883435582822086</v>
      </c>
      <c r="P37" s="1010">
        <f>P36/F36</f>
        <v>0.22699386503067484</v>
      </c>
      <c r="Q37" s="1010">
        <f>Q36/F36</f>
        <v>9.815950920245399E-2</v>
      </c>
      <c r="S37" s="1504"/>
      <c r="T37" s="1513"/>
      <c r="U37" s="499"/>
      <c r="V37" s="1006">
        <f>V36/U36</f>
        <v>0.47899159663865548</v>
      </c>
      <c r="W37" s="1007">
        <f>W36/U36</f>
        <v>0.36974789915966388</v>
      </c>
      <c r="X37" s="1007">
        <f>X36/U36</f>
        <v>3.3613445378151259E-2</v>
      </c>
      <c r="Y37" s="1007">
        <f>Y36/U36</f>
        <v>1.680672268907563E-2</v>
      </c>
      <c r="Z37" s="1007">
        <f>Z36/U36</f>
        <v>0</v>
      </c>
      <c r="AA37" s="1007">
        <f>AA36/U36</f>
        <v>8.4033613445378148E-3</v>
      </c>
      <c r="AB37" s="1007">
        <f>AB36/U36</f>
        <v>0</v>
      </c>
      <c r="AC37" s="1008">
        <f>AC36/U36</f>
        <v>5.0420168067226892E-2</v>
      </c>
      <c r="AD37" s="1009">
        <f>AD36/U36</f>
        <v>0.1092436974789916</v>
      </c>
      <c r="AE37" s="1010">
        <f>AE36/U36</f>
        <v>0.36134453781512604</v>
      </c>
      <c r="AF37" s="1010">
        <f>AF36/U36</f>
        <v>0.15966386554621848</v>
      </c>
      <c r="AH37" s="773">
        <f t="shared" si="81"/>
        <v>1</v>
      </c>
      <c r="AI37" s="772">
        <f t="shared" ref="AI37:AI38" si="84">1-AH37</f>
        <v>0</v>
      </c>
    </row>
    <row r="38" spans="1:35" ht="18" customHeight="1" x14ac:dyDescent="0.2">
      <c r="A38" s="772">
        <f t="shared" si="83"/>
        <v>0</v>
      </c>
      <c r="B38" s="773">
        <f t="shared" ref="B38" si="85">SUM(H38:N38)</f>
        <v>0.99999999999999989</v>
      </c>
      <c r="D38" s="1504"/>
      <c r="E38" s="1513"/>
      <c r="F38" s="1123"/>
      <c r="G38" s="1011"/>
      <c r="H38" s="1012">
        <f>H36/G36</f>
        <v>0.80909090909090908</v>
      </c>
      <c r="I38" s="1012">
        <f>I36/G36</f>
        <v>5.4545454545454543E-2</v>
      </c>
      <c r="J38" s="1012">
        <f>J36/G36</f>
        <v>2.7272727272727271E-2</v>
      </c>
      <c r="K38" s="1012">
        <f>K36/G36</f>
        <v>0</v>
      </c>
      <c r="L38" s="1012">
        <f>L36/G36</f>
        <v>2.7272727272727271E-2</v>
      </c>
      <c r="M38" s="1012">
        <f>M36/G36</f>
        <v>0</v>
      </c>
      <c r="N38" s="1013">
        <f>N36/G36</f>
        <v>8.1818181818181818E-2</v>
      </c>
      <c r="O38" s="1014">
        <f>O36/G36</f>
        <v>0.19090909090909092</v>
      </c>
      <c r="P38" s="1015"/>
      <c r="Q38" s="1015"/>
      <c r="S38" s="1504"/>
      <c r="T38" s="1513"/>
      <c r="U38" s="1123"/>
      <c r="V38" s="1011"/>
      <c r="W38" s="1012">
        <f>W36/V36</f>
        <v>0.77192982456140347</v>
      </c>
      <c r="X38" s="1012">
        <f>X36/V36</f>
        <v>7.0175438596491224E-2</v>
      </c>
      <c r="Y38" s="1012">
        <f>Y36/V36</f>
        <v>3.5087719298245612E-2</v>
      </c>
      <c r="Z38" s="1012">
        <f>Z36/V36</f>
        <v>0</v>
      </c>
      <c r="AA38" s="1012">
        <f>AA36/V36</f>
        <v>1.7543859649122806E-2</v>
      </c>
      <c r="AB38" s="1012">
        <f>AB36/V36</f>
        <v>0</v>
      </c>
      <c r="AC38" s="1013">
        <f>AC36/V36</f>
        <v>0.10526315789473684</v>
      </c>
      <c r="AD38" s="1014">
        <f>AD36/V36</f>
        <v>0.22807017543859648</v>
      </c>
      <c r="AE38" s="1015"/>
      <c r="AF38" s="1015"/>
      <c r="AH38" s="773">
        <f t="shared" ref="AH38" si="86">SUM(W38:AC38)</f>
        <v>0.99999999999999989</v>
      </c>
      <c r="AI38" s="772">
        <f t="shared" si="84"/>
        <v>0</v>
      </c>
    </row>
    <row r="39" spans="1:35" ht="18" customHeight="1" x14ac:dyDescent="0.2">
      <c r="A39" s="772">
        <f t="shared" ref="A39" si="87">B39-F39</f>
        <v>0</v>
      </c>
      <c r="B39" s="761">
        <f t="shared" ref="B39:B40" si="88">G39+P39+Q39</f>
        <v>48</v>
      </c>
      <c r="D39" s="1504"/>
      <c r="E39" s="1512" t="s">
        <v>193</v>
      </c>
      <c r="F39" s="1154">
        <f>表1!E38</f>
        <v>48</v>
      </c>
      <c r="G39" s="1016">
        <f t="shared" ref="G39" si="89">SUM(H39:N39)</f>
        <v>39</v>
      </c>
      <c r="H39" s="1017">
        <v>36</v>
      </c>
      <c r="I39" s="1017">
        <v>2</v>
      </c>
      <c r="J39" s="1017">
        <v>0</v>
      </c>
      <c r="K39" s="1017">
        <v>0</v>
      </c>
      <c r="L39" s="1017">
        <v>1</v>
      </c>
      <c r="M39" s="1017">
        <v>0</v>
      </c>
      <c r="N39" s="1018">
        <v>0</v>
      </c>
      <c r="O39" s="1019">
        <f t="shared" ref="O39" si="90">SUM(I39:N39)</f>
        <v>3</v>
      </c>
      <c r="P39" s="1020">
        <v>6</v>
      </c>
      <c r="Q39" s="1020">
        <v>3</v>
      </c>
      <c r="S39" s="1504"/>
      <c r="T39" s="1512" t="s">
        <v>193</v>
      </c>
      <c r="U39" s="1148">
        <f>表1!G38</f>
        <v>42</v>
      </c>
      <c r="V39" s="1016">
        <f t="shared" ref="V39" si="91">SUM(W39:AC39)</f>
        <v>25</v>
      </c>
      <c r="W39" s="1017">
        <v>24</v>
      </c>
      <c r="X39" s="1017">
        <v>1</v>
      </c>
      <c r="Y39" s="1017">
        <v>0</v>
      </c>
      <c r="Z39" s="1017">
        <v>0</v>
      </c>
      <c r="AA39" s="1017">
        <v>0</v>
      </c>
      <c r="AB39" s="1017">
        <v>0</v>
      </c>
      <c r="AC39" s="1018">
        <v>0</v>
      </c>
      <c r="AD39" s="1019">
        <f t="shared" ref="AD39" si="92">SUM(X39:AC39)</f>
        <v>1</v>
      </c>
      <c r="AE39" s="1020">
        <v>9</v>
      </c>
      <c r="AF39" s="1020">
        <v>8</v>
      </c>
      <c r="AH39" s="761">
        <f t="shared" ref="AH39:AH40" si="93">SUM(V39,AE39,AF39)</f>
        <v>42</v>
      </c>
      <c r="AI39" s="772">
        <f t="shared" ref="AI39" si="94">AH39-U39</f>
        <v>0</v>
      </c>
    </row>
    <row r="40" spans="1:35" ht="18" customHeight="1" x14ac:dyDescent="0.2">
      <c r="A40" s="772">
        <f t="shared" ref="A40:A41" si="95">1-B40</f>
        <v>0</v>
      </c>
      <c r="B40" s="773">
        <f t="shared" si="88"/>
        <v>1</v>
      </c>
      <c r="D40" s="1504"/>
      <c r="E40" s="1513"/>
      <c r="F40" s="499"/>
      <c r="G40" s="1006">
        <f>G39/F39</f>
        <v>0.8125</v>
      </c>
      <c r="H40" s="1007">
        <f>H39/F39</f>
        <v>0.75</v>
      </c>
      <c r="I40" s="1007">
        <f>I39/F39</f>
        <v>4.1666666666666664E-2</v>
      </c>
      <c r="J40" s="1007">
        <f>J39/F39</f>
        <v>0</v>
      </c>
      <c r="K40" s="1007">
        <f>K39/F39</f>
        <v>0</v>
      </c>
      <c r="L40" s="1007">
        <f>L39/G39</f>
        <v>2.564102564102564E-2</v>
      </c>
      <c r="M40" s="1007">
        <f>M39/G39</f>
        <v>0</v>
      </c>
      <c r="N40" s="1008">
        <f>N39/F39</f>
        <v>0</v>
      </c>
      <c r="O40" s="1009">
        <f>O39/F39</f>
        <v>6.25E-2</v>
      </c>
      <c r="P40" s="1010">
        <f>P39/F39</f>
        <v>0.125</v>
      </c>
      <c r="Q40" s="1010">
        <f>Q39/F39</f>
        <v>6.25E-2</v>
      </c>
      <c r="S40" s="1504"/>
      <c r="T40" s="1513"/>
      <c r="U40" s="499"/>
      <c r="V40" s="1006">
        <f>V39/U39</f>
        <v>0.59523809523809523</v>
      </c>
      <c r="W40" s="1007">
        <f>W39/U39</f>
        <v>0.5714285714285714</v>
      </c>
      <c r="X40" s="1007">
        <f>X39/U39</f>
        <v>2.3809523809523808E-2</v>
      </c>
      <c r="Y40" s="1007">
        <f>Y39/U39</f>
        <v>0</v>
      </c>
      <c r="Z40" s="1007">
        <f>Z39/U39</f>
        <v>0</v>
      </c>
      <c r="AA40" s="1007">
        <f>AA39/U39</f>
        <v>0</v>
      </c>
      <c r="AB40" s="1007">
        <f>AB39/U39</f>
        <v>0</v>
      </c>
      <c r="AC40" s="1008">
        <f>AC39/U39</f>
        <v>0</v>
      </c>
      <c r="AD40" s="1009">
        <f>AD39/U39</f>
        <v>2.3809523809523808E-2</v>
      </c>
      <c r="AE40" s="1010">
        <f>AE39/U39</f>
        <v>0.21428571428571427</v>
      </c>
      <c r="AF40" s="1010">
        <f>AF39/U39</f>
        <v>0.19047619047619047</v>
      </c>
      <c r="AH40" s="773">
        <f t="shared" si="93"/>
        <v>1</v>
      </c>
      <c r="AI40" s="772">
        <f t="shared" ref="AI40:AI41" si="96">1-AH40</f>
        <v>0</v>
      </c>
    </row>
    <row r="41" spans="1:35" ht="18" customHeight="1" x14ac:dyDescent="0.2">
      <c r="A41" s="772">
        <f t="shared" si="95"/>
        <v>0</v>
      </c>
      <c r="B41" s="773">
        <f t="shared" ref="B41" si="97">SUM(H41:N41)</f>
        <v>1</v>
      </c>
      <c r="D41" s="1504"/>
      <c r="E41" s="1513"/>
      <c r="F41" s="1123"/>
      <c r="G41" s="1021"/>
      <c r="H41" s="1022">
        <f>H39/G39</f>
        <v>0.92307692307692313</v>
      </c>
      <c r="I41" s="1022">
        <f>I39/G39</f>
        <v>5.128205128205128E-2</v>
      </c>
      <c r="J41" s="1022">
        <f>J39/G39</f>
        <v>0</v>
      </c>
      <c r="K41" s="1022">
        <f>K39/G39</f>
        <v>0</v>
      </c>
      <c r="L41" s="1022">
        <f>L39/G39</f>
        <v>2.564102564102564E-2</v>
      </c>
      <c r="M41" s="1022">
        <f>M39/G39</f>
        <v>0</v>
      </c>
      <c r="N41" s="1023">
        <f>N39/G39</f>
        <v>0</v>
      </c>
      <c r="O41" s="1024">
        <f>O39/G39</f>
        <v>7.6923076923076927E-2</v>
      </c>
      <c r="P41" s="1025"/>
      <c r="Q41" s="1025"/>
      <c r="S41" s="1504"/>
      <c r="T41" s="1513"/>
      <c r="U41" s="1123"/>
      <c r="V41" s="1021"/>
      <c r="W41" s="1022">
        <f>W39/V39</f>
        <v>0.96</v>
      </c>
      <c r="X41" s="1022">
        <f>X39/V39</f>
        <v>0.04</v>
      </c>
      <c r="Y41" s="1022">
        <f>Y39/V39</f>
        <v>0</v>
      </c>
      <c r="Z41" s="1022">
        <f>Z39/V39</f>
        <v>0</v>
      </c>
      <c r="AA41" s="1022">
        <f>AA39/V39</f>
        <v>0</v>
      </c>
      <c r="AB41" s="1022">
        <f>AB39/V39</f>
        <v>0</v>
      </c>
      <c r="AC41" s="1023">
        <f>AC39/V39</f>
        <v>0</v>
      </c>
      <c r="AD41" s="1024">
        <f>AD39/V39</f>
        <v>0.04</v>
      </c>
      <c r="AE41" s="1025"/>
      <c r="AF41" s="1025"/>
      <c r="AH41" s="773">
        <f t="shared" ref="AH41" si="98">SUM(W41:AC41)</f>
        <v>1</v>
      </c>
      <c r="AI41" s="772">
        <f t="shared" si="96"/>
        <v>0</v>
      </c>
    </row>
    <row r="42" spans="1:35" ht="18" customHeight="1" x14ac:dyDescent="0.2">
      <c r="A42" s="772">
        <f t="shared" ref="A42" si="99">B42-F42</f>
        <v>0</v>
      </c>
      <c r="B42" s="761">
        <f t="shared" ref="B42:B43" si="100">G42+P42+Q42</f>
        <v>38</v>
      </c>
      <c r="D42" s="1504"/>
      <c r="E42" s="1513" t="s">
        <v>194</v>
      </c>
      <c r="F42" s="1154">
        <f>表1!E41</f>
        <v>38</v>
      </c>
      <c r="G42" s="1026">
        <f t="shared" ref="G42" si="101">SUM(H42:N42)</f>
        <v>37</v>
      </c>
      <c r="H42" s="1027">
        <v>34</v>
      </c>
      <c r="I42" s="1027">
        <v>0</v>
      </c>
      <c r="J42" s="1027">
        <v>1</v>
      </c>
      <c r="K42" s="1027">
        <v>0</v>
      </c>
      <c r="L42" s="1027">
        <v>0</v>
      </c>
      <c r="M42" s="1027">
        <v>0</v>
      </c>
      <c r="N42" s="1028">
        <v>2</v>
      </c>
      <c r="O42" s="1029">
        <f t="shared" ref="O42" si="102">SUM(I42:N42)</f>
        <v>3</v>
      </c>
      <c r="P42" s="1030">
        <v>1</v>
      </c>
      <c r="Q42" s="1030">
        <v>0</v>
      </c>
      <c r="S42" s="1504"/>
      <c r="T42" s="1513" t="s">
        <v>194</v>
      </c>
      <c r="U42" s="1148">
        <f>表1!G41</f>
        <v>36</v>
      </c>
      <c r="V42" s="1026">
        <f t="shared" ref="V42" si="103">SUM(W42:AC42)</f>
        <v>28</v>
      </c>
      <c r="W42" s="1027">
        <v>27</v>
      </c>
      <c r="X42" s="1027">
        <v>0</v>
      </c>
      <c r="Y42" s="1027">
        <v>0</v>
      </c>
      <c r="Z42" s="1027">
        <v>0</v>
      </c>
      <c r="AA42" s="1027">
        <v>0</v>
      </c>
      <c r="AB42" s="1027">
        <v>0</v>
      </c>
      <c r="AC42" s="1028">
        <v>1</v>
      </c>
      <c r="AD42" s="1029">
        <f t="shared" ref="AD42" si="104">SUM(X42:AC42)</f>
        <v>1</v>
      </c>
      <c r="AE42" s="1030">
        <v>5</v>
      </c>
      <c r="AF42" s="1030">
        <v>3</v>
      </c>
      <c r="AH42" s="761">
        <f t="shared" ref="AH42:AH43" si="105">SUM(V42,AE42,AF42)</f>
        <v>36</v>
      </c>
      <c r="AI42" s="772">
        <f t="shared" ref="AI42" si="106">AH42-U42</f>
        <v>0</v>
      </c>
    </row>
    <row r="43" spans="1:35" ht="18" customHeight="1" x14ac:dyDescent="0.2">
      <c r="A43" s="772">
        <f t="shared" ref="A43:A44" si="107">1-B43</f>
        <v>0</v>
      </c>
      <c r="B43" s="773">
        <f t="shared" si="100"/>
        <v>1</v>
      </c>
      <c r="D43" s="1504"/>
      <c r="E43" s="1513"/>
      <c r="F43" s="499"/>
      <c r="G43" s="1006">
        <f>G42/F42</f>
        <v>0.97368421052631582</v>
      </c>
      <c r="H43" s="1007">
        <f>H42/F42</f>
        <v>0.89473684210526316</v>
      </c>
      <c r="I43" s="1007">
        <f>I42/F42</f>
        <v>0</v>
      </c>
      <c r="J43" s="1007">
        <f>J42/F42</f>
        <v>2.6315789473684209E-2</v>
      </c>
      <c r="K43" s="1007">
        <f>K42/F42</f>
        <v>0</v>
      </c>
      <c r="L43" s="1007">
        <f>L42/G42</f>
        <v>0</v>
      </c>
      <c r="M43" s="1007">
        <f>M42/G42</f>
        <v>0</v>
      </c>
      <c r="N43" s="1008">
        <f>N42/F42</f>
        <v>5.2631578947368418E-2</v>
      </c>
      <c r="O43" s="1009">
        <f>O42/F42</f>
        <v>7.8947368421052627E-2</v>
      </c>
      <c r="P43" s="1010">
        <f>P42/F42</f>
        <v>2.6315789473684209E-2</v>
      </c>
      <c r="Q43" s="1010">
        <f>Q42/F42</f>
        <v>0</v>
      </c>
      <c r="S43" s="1504"/>
      <c r="T43" s="1513"/>
      <c r="U43" s="499"/>
      <c r="V43" s="1006">
        <f>V42/U42</f>
        <v>0.77777777777777779</v>
      </c>
      <c r="W43" s="1007">
        <f>W42/U42</f>
        <v>0.75</v>
      </c>
      <c r="X43" s="1007">
        <f>X42/U42</f>
        <v>0</v>
      </c>
      <c r="Y43" s="1007">
        <f>Y42/U42</f>
        <v>0</v>
      </c>
      <c r="Z43" s="1007">
        <f>Z42/U42</f>
        <v>0</v>
      </c>
      <c r="AA43" s="1007">
        <f>AA42/U42</f>
        <v>0</v>
      </c>
      <c r="AB43" s="1007">
        <f>AB42/U42</f>
        <v>0</v>
      </c>
      <c r="AC43" s="1008">
        <f>AC42/U42</f>
        <v>2.7777777777777776E-2</v>
      </c>
      <c r="AD43" s="1009">
        <f>AD42/U42</f>
        <v>2.7777777777777776E-2</v>
      </c>
      <c r="AE43" s="1010">
        <f>AE42/U42</f>
        <v>0.1388888888888889</v>
      </c>
      <c r="AF43" s="1010">
        <f>AF42/U42</f>
        <v>8.3333333333333329E-2</v>
      </c>
      <c r="AH43" s="773">
        <f t="shared" si="105"/>
        <v>1</v>
      </c>
      <c r="AI43" s="772">
        <f t="shared" ref="AI43:AI44" si="108">1-AH43</f>
        <v>0</v>
      </c>
    </row>
    <row r="44" spans="1:35" ht="18" customHeight="1" x14ac:dyDescent="0.2">
      <c r="A44" s="772">
        <f t="shared" si="107"/>
        <v>0</v>
      </c>
      <c r="B44" s="773">
        <f t="shared" ref="B44" si="109">SUM(H44:N44)</f>
        <v>1</v>
      </c>
      <c r="D44" s="1504"/>
      <c r="E44" s="1513"/>
      <c r="F44" s="1123"/>
      <c r="G44" s="1011"/>
      <c r="H44" s="1012">
        <f>H42/G42</f>
        <v>0.91891891891891897</v>
      </c>
      <c r="I44" s="1012">
        <f>I42/G42</f>
        <v>0</v>
      </c>
      <c r="J44" s="1012">
        <f>J42/G42</f>
        <v>2.7027027027027029E-2</v>
      </c>
      <c r="K44" s="1012">
        <f>K42/G42</f>
        <v>0</v>
      </c>
      <c r="L44" s="1012">
        <f>L42/G42</f>
        <v>0</v>
      </c>
      <c r="M44" s="1012">
        <f>M42/G42</f>
        <v>0</v>
      </c>
      <c r="N44" s="1013">
        <f>N42/G42</f>
        <v>5.4054054054054057E-2</v>
      </c>
      <c r="O44" s="1014">
        <f>O42/G42</f>
        <v>8.1081081081081086E-2</v>
      </c>
      <c r="P44" s="1015"/>
      <c r="Q44" s="1015"/>
      <c r="S44" s="1504"/>
      <c r="T44" s="1513"/>
      <c r="U44" s="1123"/>
      <c r="V44" s="1011"/>
      <c r="W44" s="1012">
        <f>W42/V42</f>
        <v>0.9642857142857143</v>
      </c>
      <c r="X44" s="1012">
        <f>X42/V42</f>
        <v>0</v>
      </c>
      <c r="Y44" s="1012">
        <f>Y42/V42</f>
        <v>0</v>
      </c>
      <c r="Z44" s="1012">
        <f>Z42/V42</f>
        <v>0</v>
      </c>
      <c r="AA44" s="1012">
        <f>AA42/V42</f>
        <v>0</v>
      </c>
      <c r="AB44" s="1012">
        <f>AB42/V42</f>
        <v>0</v>
      </c>
      <c r="AC44" s="1013">
        <f>AC42/V42</f>
        <v>3.5714285714285712E-2</v>
      </c>
      <c r="AD44" s="1014">
        <f>AD42/V42</f>
        <v>3.5714285714285712E-2</v>
      </c>
      <c r="AE44" s="1015"/>
      <c r="AF44" s="1015"/>
      <c r="AH44" s="773">
        <f t="shared" ref="AH44" si="110">SUM(W44:AC44)</f>
        <v>1</v>
      </c>
      <c r="AI44" s="772">
        <f t="shared" si="108"/>
        <v>0</v>
      </c>
    </row>
    <row r="45" spans="1:35" ht="18" customHeight="1" x14ac:dyDescent="0.2">
      <c r="A45" s="772">
        <f t="shared" ref="A45" si="111">B45-F45</f>
        <v>0</v>
      </c>
      <c r="B45" s="761">
        <f t="shared" ref="B45:B46" si="112">G45+P45+Q45</f>
        <v>33</v>
      </c>
      <c r="D45" s="1504"/>
      <c r="E45" s="1513" t="s">
        <v>195</v>
      </c>
      <c r="F45" s="1154">
        <f>表1!E44</f>
        <v>33</v>
      </c>
      <c r="G45" s="1016">
        <f t="shared" ref="G45" si="113">SUM(H45:N45)</f>
        <v>33</v>
      </c>
      <c r="H45" s="1017">
        <v>28</v>
      </c>
      <c r="I45" s="1017">
        <v>3</v>
      </c>
      <c r="J45" s="1017">
        <v>1</v>
      </c>
      <c r="K45" s="1017">
        <v>0</v>
      </c>
      <c r="L45" s="1017">
        <v>0</v>
      </c>
      <c r="M45" s="1017">
        <v>1</v>
      </c>
      <c r="N45" s="1018">
        <v>0</v>
      </c>
      <c r="O45" s="1019">
        <f t="shared" ref="O45" si="114">SUM(I45:N45)</f>
        <v>5</v>
      </c>
      <c r="P45" s="1020">
        <v>0</v>
      </c>
      <c r="Q45" s="1020">
        <v>0</v>
      </c>
      <c r="S45" s="1504"/>
      <c r="T45" s="1513" t="s">
        <v>195</v>
      </c>
      <c r="U45" s="1148">
        <f>表1!G44</f>
        <v>26</v>
      </c>
      <c r="V45" s="1016">
        <f t="shared" ref="V45" si="115">SUM(W45:AC45)</f>
        <v>21</v>
      </c>
      <c r="W45" s="1017">
        <v>19</v>
      </c>
      <c r="X45" s="1017">
        <v>0</v>
      </c>
      <c r="Y45" s="1017">
        <v>1</v>
      </c>
      <c r="Z45" s="1017">
        <v>0</v>
      </c>
      <c r="AA45" s="1017">
        <v>0</v>
      </c>
      <c r="AB45" s="1017">
        <v>1</v>
      </c>
      <c r="AC45" s="1018">
        <v>0</v>
      </c>
      <c r="AD45" s="1019">
        <f t="shared" ref="AD45" si="116">SUM(X45:AC45)</f>
        <v>2</v>
      </c>
      <c r="AE45" s="1020">
        <v>3</v>
      </c>
      <c r="AF45" s="1020">
        <v>2</v>
      </c>
      <c r="AH45" s="761">
        <f t="shared" ref="AH45:AH46" si="117">SUM(V45,AE45,AF45)</f>
        <v>26</v>
      </c>
      <c r="AI45" s="772">
        <f t="shared" ref="AI45" si="118">AH45-U45</f>
        <v>0</v>
      </c>
    </row>
    <row r="46" spans="1:35" ht="18" customHeight="1" x14ac:dyDescent="0.2">
      <c r="A46" s="772">
        <f t="shared" ref="A46:A47" si="119">1-B46</f>
        <v>0</v>
      </c>
      <c r="B46" s="773">
        <f t="shared" si="112"/>
        <v>1</v>
      </c>
      <c r="D46" s="1504"/>
      <c r="E46" s="1514"/>
      <c r="F46" s="499"/>
      <c r="G46" s="1006">
        <f>G45/F45</f>
        <v>1</v>
      </c>
      <c r="H46" s="1007">
        <f>H45/F45</f>
        <v>0.84848484848484851</v>
      </c>
      <c r="I46" s="1007">
        <f>I45/F45</f>
        <v>9.0909090909090912E-2</v>
      </c>
      <c r="J46" s="1007">
        <f>J45/F45</f>
        <v>3.0303030303030304E-2</v>
      </c>
      <c r="K46" s="1007">
        <f>K45/F45</f>
        <v>0</v>
      </c>
      <c r="L46" s="1007">
        <f>L45/G45</f>
        <v>0</v>
      </c>
      <c r="M46" s="1007">
        <f>M45/G45</f>
        <v>3.0303030303030304E-2</v>
      </c>
      <c r="N46" s="1008">
        <f>N45/F45</f>
        <v>0</v>
      </c>
      <c r="O46" s="1009">
        <f>O45/F45</f>
        <v>0.15151515151515152</v>
      </c>
      <c r="P46" s="1010">
        <f>P45/F45</f>
        <v>0</v>
      </c>
      <c r="Q46" s="1010">
        <f>Q45/F45</f>
        <v>0</v>
      </c>
      <c r="S46" s="1504"/>
      <c r="T46" s="1514"/>
      <c r="U46" s="499"/>
      <c r="V46" s="1006">
        <f>V45/U45</f>
        <v>0.80769230769230771</v>
      </c>
      <c r="W46" s="1007">
        <f>W45/U45</f>
        <v>0.73076923076923073</v>
      </c>
      <c r="X46" s="1007">
        <f>X45/U45</f>
        <v>0</v>
      </c>
      <c r="Y46" s="1007">
        <f>Y45/U45</f>
        <v>3.8461538461538464E-2</v>
      </c>
      <c r="Z46" s="1007">
        <f>Z45/U45</f>
        <v>0</v>
      </c>
      <c r="AA46" s="1007">
        <f>AA45/U45</f>
        <v>0</v>
      </c>
      <c r="AB46" s="1007">
        <f>AB45/U45</f>
        <v>3.8461538461538464E-2</v>
      </c>
      <c r="AC46" s="1008">
        <f>AC45/U45</f>
        <v>0</v>
      </c>
      <c r="AD46" s="1009">
        <f>AD45/U45</f>
        <v>7.6923076923076927E-2</v>
      </c>
      <c r="AE46" s="1010">
        <f>AE45/U45</f>
        <v>0.11538461538461539</v>
      </c>
      <c r="AF46" s="1010">
        <f>AF45/U45</f>
        <v>7.6923076923076927E-2</v>
      </c>
      <c r="AH46" s="773">
        <f t="shared" si="117"/>
        <v>1</v>
      </c>
      <c r="AI46" s="772">
        <f t="shared" ref="AI46:AI47" si="120">1-AH46</f>
        <v>0</v>
      </c>
    </row>
    <row r="47" spans="1:35" ht="18" customHeight="1" x14ac:dyDescent="0.2">
      <c r="A47" s="772">
        <f t="shared" si="119"/>
        <v>0</v>
      </c>
      <c r="B47" s="773">
        <f t="shared" ref="B47" si="121">SUM(H47:N47)</f>
        <v>1</v>
      </c>
      <c r="D47" s="1504"/>
      <c r="E47" s="1514"/>
      <c r="F47" s="1123"/>
      <c r="G47" s="1021"/>
      <c r="H47" s="1022">
        <f>H45/G45</f>
        <v>0.84848484848484851</v>
      </c>
      <c r="I47" s="1022">
        <f>I45/G45</f>
        <v>9.0909090909090912E-2</v>
      </c>
      <c r="J47" s="1022">
        <f>J45/G45</f>
        <v>3.0303030303030304E-2</v>
      </c>
      <c r="K47" s="1022">
        <f>K45/G45</f>
        <v>0</v>
      </c>
      <c r="L47" s="1022">
        <f>L45/G45</f>
        <v>0</v>
      </c>
      <c r="M47" s="1022">
        <f>M45/G45</f>
        <v>3.0303030303030304E-2</v>
      </c>
      <c r="N47" s="1023">
        <f>N45/G45</f>
        <v>0</v>
      </c>
      <c r="O47" s="1024">
        <f>O45/G45</f>
        <v>0.15151515151515152</v>
      </c>
      <c r="P47" s="1025"/>
      <c r="Q47" s="1025"/>
      <c r="S47" s="1504"/>
      <c r="T47" s="1514"/>
      <c r="U47" s="1123"/>
      <c r="V47" s="1031"/>
      <c r="W47" s="1032">
        <f>W45/V45</f>
        <v>0.90476190476190477</v>
      </c>
      <c r="X47" s="1032">
        <f>X45/V45</f>
        <v>0</v>
      </c>
      <c r="Y47" s="1032">
        <f>Y45/V45</f>
        <v>4.7619047619047616E-2</v>
      </c>
      <c r="Z47" s="1032">
        <f>Z45/V45</f>
        <v>0</v>
      </c>
      <c r="AA47" s="1032">
        <f>AA45/V45</f>
        <v>0</v>
      </c>
      <c r="AB47" s="1032">
        <f>AB45/V45</f>
        <v>4.7619047619047616E-2</v>
      </c>
      <c r="AC47" s="1033">
        <f>AC45/V45</f>
        <v>0</v>
      </c>
      <c r="AD47" s="1070">
        <f>AD45/V45</f>
        <v>9.5238095238095233E-2</v>
      </c>
      <c r="AE47" s="1071"/>
      <c r="AF47" s="1071"/>
      <c r="AH47" s="773">
        <f t="shared" ref="AH47" si="122">SUM(W47:AC47)</f>
        <v>1</v>
      </c>
      <c r="AI47" s="772">
        <f t="shared" si="120"/>
        <v>0</v>
      </c>
    </row>
    <row r="48" spans="1:35" ht="18" customHeight="1" x14ac:dyDescent="0.2">
      <c r="A48" s="772">
        <f t="shared" ref="A48" si="123">B48-F48</f>
        <v>0</v>
      </c>
      <c r="B48" s="761">
        <f t="shared" ref="B48:B49" si="124">G48+P48+Q48</f>
        <v>30</v>
      </c>
      <c r="D48" s="1504"/>
      <c r="E48" s="1513" t="s">
        <v>196</v>
      </c>
      <c r="F48" s="1154">
        <f>表1!E47</f>
        <v>30</v>
      </c>
      <c r="G48" s="1026">
        <f t="shared" ref="G48" si="125">SUM(H48:N48)</f>
        <v>30</v>
      </c>
      <c r="H48" s="1027">
        <v>21</v>
      </c>
      <c r="I48" s="1027">
        <v>0</v>
      </c>
      <c r="J48" s="1027">
        <v>2</v>
      </c>
      <c r="K48" s="1027">
        <v>1</v>
      </c>
      <c r="L48" s="1027">
        <v>4</v>
      </c>
      <c r="M48" s="1027">
        <v>2</v>
      </c>
      <c r="N48" s="1028">
        <v>0</v>
      </c>
      <c r="O48" s="1029">
        <f t="shared" ref="O48" si="126">SUM(I48:N48)</f>
        <v>9</v>
      </c>
      <c r="P48" s="1030">
        <v>0</v>
      </c>
      <c r="Q48" s="1030">
        <v>0</v>
      </c>
      <c r="S48" s="1504"/>
      <c r="T48" s="1513" t="s">
        <v>196</v>
      </c>
      <c r="U48" s="1148">
        <f>表1!G47</f>
        <v>27</v>
      </c>
      <c r="V48" s="1026">
        <f t="shared" ref="V48" si="127">SUM(W48:AC48)</f>
        <v>23</v>
      </c>
      <c r="W48" s="1027">
        <v>19</v>
      </c>
      <c r="X48" s="1027">
        <v>0</v>
      </c>
      <c r="Y48" s="1027">
        <v>2</v>
      </c>
      <c r="Z48" s="1027">
        <v>0</v>
      </c>
      <c r="AA48" s="1027">
        <v>2</v>
      </c>
      <c r="AB48" s="1027">
        <v>0</v>
      </c>
      <c r="AC48" s="1028">
        <v>0</v>
      </c>
      <c r="AD48" s="1029">
        <f t="shared" ref="AD48" si="128">SUM(X48:AC48)</f>
        <v>4</v>
      </c>
      <c r="AE48" s="1030">
        <v>1</v>
      </c>
      <c r="AF48" s="1030">
        <v>3</v>
      </c>
      <c r="AH48" s="761">
        <f t="shared" ref="AH48:AH49" si="129">SUM(V48,AE48,AF48)</f>
        <v>27</v>
      </c>
      <c r="AI48" s="772">
        <f t="shared" ref="AI48" si="130">AH48-U48</f>
        <v>0</v>
      </c>
    </row>
    <row r="49" spans="1:35" ht="18" customHeight="1" x14ac:dyDescent="0.2">
      <c r="A49" s="772">
        <f t="shared" ref="A49:A50" si="131">1-B49</f>
        <v>0</v>
      </c>
      <c r="B49" s="773">
        <f t="shared" si="124"/>
        <v>1</v>
      </c>
      <c r="D49" s="1504"/>
      <c r="E49" s="1514"/>
      <c r="F49" s="499"/>
      <c r="G49" s="1006">
        <f>G48/F48</f>
        <v>1</v>
      </c>
      <c r="H49" s="1007">
        <f>H48/F48</f>
        <v>0.7</v>
      </c>
      <c r="I49" s="1007">
        <f>I48/F48</f>
        <v>0</v>
      </c>
      <c r="J49" s="1007">
        <f>J48/F48</f>
        <v>6.6666666666666666E-2</v>
      </c>
      <c r="K49" s="1007">
        <f>K48/F48</f>
        <v>3.3333333333333333E-2</v>
      </c>
      <c r="L49" s="1007">
        <f>L48/G48</f>
        <v>0.13333333333333333</v>
      </c>
      <c r="M49" s="1007">
        <f>M48/G48</f>
        <v>6.6666666666666666E-2</v>
      </c>
      <c r="N49" s="1008">
        <f>N48/F48</f>
        <v>0</v>
      </c>
      <c r="O49" s="1009">
        <f>O48/F48</f>
        <v>0.3</v>
      </c>
      <c r="P49" s="1010">
        <f>P48/F48</f>
        <v>0</v>
      </c>
      <c r="Q49" s="1010">
        <f>Q48/F48</f>
        <v>0</v>
      </c>
      <c r="S49" s="1504"/>
      <c r="T49" s="1514"/>
      <c r="U49" s="499"/>
      <c r="V49" s="1006">
        <f>V48/U48</f>
        <v>0.85185185185185186</v>
      </c>
      <c r="W49" s="1007">
        <f>W48/U48</f>
        <v>0.70370370370370372</v>
      </c>
      <c r="X49" s="1007">
        <f>X48/U48</f>
        <v>0</v>
      </c>
      <c r="Y49" s="1007">
        <f>Y48/U48</f>
        <v>7.407407407407407E-2</v>
      </c>
      <c r="Z49" s="1007">
        <f>Z48/U48</f>
        <v>0</v>
      </c>
      <c r="AA49" s="1007">
        <f>AA48/U48</f>
        <v>7.407407407407407E-2</v>
      </c>
      <c r="AB49" s="1007">
        <f>AB48/U48</f>
        <v>0</v>
      </c>
      <c r="AC49" s="1008">
        <f>AC48/U48</f>
        <v>0</v>
      </c>
      <c r="AD49" s="1009">
        <f>AD48/U48</f>
        <v>0.14814814814814814</v>
      </c>
      <c r="AE49" s="1010">
        <f>AE48/U48</f>
        <v>3.7037037037037035E-2</v>
      </c>
      <c r="AF49" s="1010">
        <f>AF48/U48</f>
        <v>0.1111111111111111</v>
      </c>
      <c r="AH49" s="773">
        <f t="shared" si="129"/>
        <v>1</v>
      </c>
      <c r="AI49" s="772">
        <f t="shared" ref="AI49:AI50" si="132">1-AH49</f>
        <v>0</v>
      </c>
    </row>
    <row r="50" spans="1:35" ht="18" customHeight="1" thickBot="1" x14ac:dyDescent="0.25">
      <c r="A50" s="772">
        <f t="shared" si="131"/>
        <v>0</v>
      </c>
      <c r="B50" s="773">
        <f t="shared" ref="B50" si="133">SUM(H50:N50)</f>
        <v>0.99999999999999989</v>
      </c>
      <c r="D50" s="1504"/>
      <c r="E50" s="1515"/>
      <c r="F50" s="1124"/>
      <c r="G50" s="1034"/>
      <c r="H50" s="1035">
        <f>H48/G48</f>
        <v>0.7</v>
      </c>
      <c r="I50" s="1035">
        <f>I48/G48</f>
        <v>0</v>
      </c>
      <c r="J50" s="1035">
        <f>J48/G48</f>
        <v>6.6666666666666666E-2</v>
      </c>
      <c r="K50" s="1035">
        <f>K48/G48</f>
        <v>3.3333333333333333E-2</v>
      </c>
      <c r="L50" s="1035">
        <f>L48/G48</f>
        <v>0.13333333333333333</v>
      </c>
      <c r="M50" s="1035">
        <f>M48/G48</f>
        <v>6.6666666666666666E-2</v>
      </c>
      <c r="N50" s="1036">
        <f>N48/G48</f>
        <v>0</v>
      </c>
      <c r="O50" s="1037">
        <f>O48/G48</f>
        <v>0.3</v>
      </c>
      <c r="P50" s="1038"/>
      <c r="Q50" s="1038"/>
      <c r="S50" s="1504"/>
      <c r="T50" s="1515"/>
      <c r="U50" s="1124"/>
      <c r="V50" s="1034"/>
      <c r="W50" s="1035">
        <f>W48/V48</f>
        <v>0.82608695652173914</v>
      </c>
      <c r="X50" s="1035">
        <f>X48/V48</f>
        <v>0</v>
      </c>
      <c r="Y50" s="1035">
        <f>Y48/V48</f>
        <v>8.6956521739130432E-2</v>
      </c>
      <c r="Z50" s="1035">
        <f>Z48/V48</f>
        <v>0</v>
      </c>
      <c r="AA50" s="1035">
        <f>AA48/V48</f>
        <v>8.6956521739130432E-2</v>
      </c>
      <c r="AB50" s="1035">
        <f>AB48/V48</f>
        <v>0</v>
      </c>
      <c r="AC50" s="1036">
        <f>AC48/V48</f>
        <v>0</v>
      </c>
      <c r="AD50" s="1037">
        <f>AD48/V48</f>
        <v>0.17391304347826086</v>
      </c>
      <c r="AE50" s="1038"/>
      <c r="AF50" s="1038"/>
      <c r="AH50" s="773">
        <f t="shared" ref="AH50" si="134">SUM(W50:AC50)</f>
        <v>1</v>
      </c>
      <c r="AI50" s="772">
        <f t="shared" si="132"/>
        <v>0</v>
      </c>
    </row>
    <row r="51" spans="1:35" ht="18" customHeight="1" thickTop="1" x14ac:dyDescent="0.2">
      <c r="A51" s="772">
        <f t="shared" ref="A51" si="135">B51-F51</f>
        <v>0</v>
      </c>
      <c r="B51" s="761">
        <f t="shared" ref="B51:B52" si="136">G51+P51+Q51</f>
        <v>282</v>
      </c>
      <c r="D51" s="1504"/>
      <c r="E51" s="44" t="s">
        <v>197</v>
      </c>
      <c r="F51" s="613">
        <f>F36+F39+F42+F45</f>
        <v>282</v>
      </c>
      <c r="G51" s="1026">
        <f>G36+G39+G42+G45</f>
        <v>219</v>
      </c>
      <c r="H51" s="1027">
        <f>H36+H39+H42+H45</f>
        <v>187</v>
      </c>
      <c r="I51" s="1027">
        <f>I36+I39+I42+I45</f>
        <v>11</v>
      </c>
      <c r="J51" s="1027">
        <f t="shared" ref="J51:P51" si="137">J36+J39+J42+J45</f>
        <v>5</v>
      </c>
      <c r="K51" s="1027">
        <f t="shared" si="137"/>
        <v>0</v>
      </c>
      <c r="L51" s="1027">
        <f t="shared" si="137"/>
        <v>4</v>
      </c>
      <c r="M51" s="1027">
        <f t="shared" si="137"/>
        <v>1</v>
      </c>
      <c r="N51" s="1028">
        <f t="shared" si="137"/>
        <v>11</v>
      </c>
      <c r="O51" s="1029">
        <f t="shared" si="137"/>
        <v>32</v>
      </c>
      <c r="P51" s="1030">
        <f t="shared" si="137"/>
        <v>44</v>
      </c>
      <c r="Q51" s="1030">
        <f>Q36+Q39+Q42+Q45</f>
        <v>19</v>
      </c>
      <c r="S51" s="1504"/>
      <c r="T51" s="44" t="s">
        <v>197</v>
      </c>
      <c r="U51" s="613">
        <f>U36+U39+U42+U45</f>
        <v>223</v>
      </c>
      <c r="V51" s="1026">
        <f>V36+V39+V42+V45</f>
        <v>131</v>
      </c>
      <c r="W51" s="1027">
        <f>W36+W39+W42+W45</f>
        <v>114</v>
      </c>
      <c r="X51" s="1027">
        <f t="shared" ref="X51:AD51" si="138">X36+X39+X42+X45</f>
        <v>5</v>
      </c>
      <c r="Y51" s="1027">
        <f t="shared" si="138"/>
        <v>3</v>
      </c>
      <c r="Z51" s="1027">
        <f t="shared" si="138"/>
        <v>0</v>
      </c>
      <c r="AA51" s="1027">
        <f t="shared" si="138"/>
        <v>1</v>
      </c>
      <c r="AB51" s="1027">
        <f t="shared" si="138"/>
        <v>1</v>
      </c>
      <c r="AC51" s="1028">
        <f t="shared" si="138"/>
        <v>7</v>
      </c>
      <c r="AD51" s="1029">
        <f t="shared" si="138"/>
        <v>17</v>
      </c>
      <c r="AE51" s="1030">
        <f>AE36+AE39+AE42+AE45</f>
        <v>60</v>
      </c>
      <c r="AF51" s="1030">
        <f>AF36+AF39+AF42+AF45</f>
        <v>32</v>
      </c>
      <c r="AH51" s="761">
        <f t="shared" ref="AH51:AH52" si="139">SUM(V51,AE51,AF51)</f>
        <v>223</v>
      </c>
      <c r="AI51" s="772">
        <f t="shared" ref="AI51" si="140">AH51-U51</f>
        <v>0</v>
      </c>
    </row>
    <row r="52" spans="1:35" ht="18" customHeight="1" x14ac:dyDescent="0.2">
      <c r="A52" s="772">
        <f t="shared" ref="A52:A53" si="141">1-B52</f>
        <v>0</v>
      </c>
      <c r="B52" s="773">
        <f t="shared" si="136"/>
        <v>1</v>
      </c>
      <c r="D52" s="1504"/>
      <c r="E52" s="42" t="s">
        <v>198</v>
      </c>
      <c r="F52" s="235"/>
      <c r="G52" s="1006">
        <f>G51/F51</f>
        <v>0.77659574468085102</v>
      </c>
      <c r="H52" s="1007">
        <f>H51/F51</f>
        <v>0.66312056737588654</v>
      </c>
      <c r="I52" s="1007">
        <f>I51/F51</f>
        <v>3.9007092198581561E-2</v>
      </c>
      <c r="J52" s="1007">
        <f>J51/F51</f>
        <v>1.7730496453900711E-2</v>
      </c>
      <c r="K52" s="1007">
        <f>K51/F51</f>
        <v>0</v>
      </c>
      <c r="L52" s="1007">
        <f>L51/F51</f>
        <v>1.4184397163120567E-2</v>
      </c>
      <c r="M52" s="1007">
        <f>M51/F51</f>
        <v>3.5460992907801418E-3</v>
      </c>
      <c r="N52" s="1008">
        <f>N51/F51</f>
        <v>3.9007092198581561E-2</v>
      </c>
      <c r="O52" s="1009">
        <f>O51/F51</f>
        <v>0.11347517730496454</v>
      </c>
      <c r="P52" s="1010">
        <f>P51/F51</f>
        <v>0.15602836879432624</v>
      </c>
      <c r="Q52" s="1010">
        <f>Q51/F51</f>
        <v>6.7375886524822695E-2</v>
      </c>
      <c r="S52" s="1504"/>
      <c r="T52" s="42" t="s">
        <v>198</v>
      </c>
      <c r="U52" s="235"/>
      <c r="V52" s="1006">
        <f>V51/U51</f>
        <v>0.58744394618834084</v>
      </c>
      <c r="W52" s="1007">
        <f>W51/U51</f>
        <v>0.5112107623318386</v>
      </c>
      <c r="X52" s="1007">
        <f>X51/U51</f>
        <v>2.2421524663677129E-2</v>
      </c>
      <c r="Y52" s="1007">
        <f>Y51/U51</f>
        <v>1.3452914798206279E-2</v>
      </c>
      <c r="Z52" s="1007">
        <f>Z51/U51</f>
        <v>0</v>
      </c>
      <c r="AA52" s="1007">
        <f>AA51/U51</f>
        <v>4.4843049327354259E-3</v>
      </c>
      <c r="AB52" s="1007">
        <f>AB51/U51</f>
        <v>4.4843049327354259E-3</v>
      </c>
      <c r="AC52" s="1008">
        <f>AC51/U51</f>
        <v>3.1390134529147982E-2</v>
      </c>
      <c r="AD52" s="1009">
        <f>AD51/U51</f>
        <v>7.623318385650224E-2</v>
      </c>
      <c r="AE52" s="1010">
        <f>AE51/U51</f>
        <v>0.26905829596412556</v>
      </c>
      <c r="AF52" s="1010">
        <f>AF51/U51</f>
        <v>0.14349775784753363</v>
      </c>
      <c r="AH52" s="773">
        <f t="shared" si="139"/>
        <v>1</v>
      </c>
      <c r="AI52" s="772">
        <f t="shared" ref="AI52:AI53" si="142">1-AH52</f>
        <v>0</v>
      </c>
    </row>
    <row r="53" spans="1:35" ht="18" customHeight="1" x14ac:dyDescent="0.2">
      <c r="A53" s="772">
        <f t="shared" si="141"/>
        <v>0</v>
      </c>
      <c r="B53" s="773">
        <f t="shared" ref="B53" si="143">SUM(H53:N53)</f>
        <v>1</v>
      </c>
      <c r="D53" s="1504"/>
      <c r="E53" s="6"/>
      <c r="F53" s="236"/>
      <c r="G53" s="1021"/>
      <c r="H53" s="1022">
        <f>H51/G51</f>
        <v>0.85388127853881279</v>
      </c>
      <c r="I53" s="1022">
        <f>I51/G51</f>
        <v>5.0228310502283102E-2</v>
      </c>
      <c r="J53" s="1022">
        <f>J51/G51</f>
        <v>2.2831050228310501E-2</v>
      </c>
      <c r="K53" s="1022">
        <f>K51/G51</f>
        <v>0</v>
      </c>
      <c r="L53" s="1022">
        <f>L51/G51</f>
        <v>1.8264840182648401E-2</v>
      </c>
      <c r="M53" s="1022">
        <f>M51/G51</f>
        <v>4.5662100456621002E-3</v>
      </c>
      <c r="N53" s="1023">
        <f>N51/G51</f>
        <v>5.0228310502283102E-2</v>
      </c>
      <c r="O53" s="1024">
        <f>O51/G51</f>
        <v>0.14611872146118721</v>
      </c>
      <c r="P53" s="1025"/>
      <c r="Q53" s="1025"/>
      <c r="S53" s="1504"/>
      <c r="T53" s="6"/>
      <c r="U53" s="236"/>
      <c r="V53" s="1031"/>
      <c r="W53" s="1032">
        <f>W51/V51</f>
        <v>0.87022900763358779</v>
      </c>
      <c r="X53" s="1032">
        <f>X51/V51</f>
        <v>3.8167938931297711E-2</v>
      </c>
      <c r="Y53" s="1032">
        <f>Y51/V51</f>
        <v>2.2900763358778626E-2</v>
      </c>
      <c r="Z53" s="1032">
        <f>Z51/V51</f>
        <v>0</v>
      </c>
      <c r="AA53" s="1032">
        <f>AA51/V51</f>
        <v>7.6335877862595417E-3</v>
      </c>
      <c r="AB53" s="1032">
        <f>AB51/V51</f>
        <v>7.6335877862595417E-3</v>
      </c>
      <c r="AC53" s="1033">
        <f>AC51/V51</f>
        <v>5.3435114503816793E-2</v>
      </c>
      <c r="AD53" s="1070">
        <f>AD51/V51</f>
        <v>0.12977099236641221</v>
      </c>
      <c r="AE53" s="1071"/>
      <c r="AF53" s="1071"/>
      <c r="AH53" s="773">
        <f t="shared" ref="AH53" si="144">SUM(W53:AC53)</f>
        <v>1</v>
      </c>
      <c r="AI53" s="772">
        <f t="shared" si="142"/>
        <v>0</v>
      </c>
    </row>
    <row r="54" spans="1:35" ht="18" customHeight="1" x14ac:dyDescent="0.2">
      <c r="A54" s="772">
        <f t="shared" ref="A54" si="145">B54-F54</f>
        <v>0</v>
      </c>
      <c r="B54" s="761">
        <f t="shared" ref="B54:B55" si="146">G54+P54+Q54</f>
        <v>149</v>
      </c>
      <c r="D54" s="1504"/>
      <c r="E54" s="5" t="s">
        <v>197</v>
      </c>
      <c r="F54" s="613">
        <f>F39+F42+F45+F48</f>
        <v>149</v>
      </c>
      <c r="G54" s="1026">
        <f>G39+G42+G45+G48</f>
        <v>139</v>
      </c>
      <c r="H54" s="1027">
        <f>H39+H42+H45+H48</f>
        <v>119</v>
      </c>
      <c r="I54" s="1027">
        <f>I39+I42+I45+I48</f>
        <v>5</v>
      </c>
      <c r="J54" s="1027">
        <f t="shared" ref="J54:P54" si="147">J39+J42+J45+J48</f>
        <v>4</v>
      </c>
      <c r="K54" s="1027">
        <f t="shared" si="147"/>
        <v>1</v>
      </c>
      <c r="L54" s="1027">
        <f t="shared" si="147"/>
        <v>5</v>
      </c>
      <c r="M54" s="1027">
        <f t="shared" si="147"/>
        <v>3</v>
      </c>
      <c r="N54" s="1028">
        <f t="shared" si="147"/>
        <v>2</v>
      </c>
      <c r="O54" s="1029">
        <f t="shared" si="147"/>
        <v>20</v>
      </c>
      <c r="P54" s="1030">
        <f t="shared" si="147"/>
        <v>7</v>
      </c>
      <c r="Q54" s="1039">
        <f>Q39+Q42+Q45+Q48</f>
        <v>3</v>
      </c>
      <c r="S54" s="1504"/>
      <c r="T54" s="5" t="s">
        <v>197</v>
      </c>
      <c r="U54" s="613">
        <f>U39+U42+U45+U48</f>
        <v>131</v>
      </c>
      <c r="V54" s="1026">
        <f>V39+V42+V45+V48</f>
        <v>97</v>
      </c>
      <c r="W54" s="1027">
        <f>W39+W42+W45+W48</f>
        <v>89</v>
      </c>
      <c r="X54" s="1027">
        <f t="shared" ref="X54:AE54" si="148">X39+X42+X45+X48</f>
        <v>1</v>
      </c>
      <c r="Y54" s="1027">
        <f t="shared" si="148"/>
        <v>3</v>
      </c>
      <c r="Z54" s="1027">
        <f t="shared" si="148"/>
        <v>0</v>
      </c>
      <c r="AA54" s="1027">
        <f t="shared" si="148"/>
        <v>2</v>
      </c>
      <c r="AB54" s="1027">
        <f t="shared" si="148"/>
        <v>1</v>
      </c>
      <c r="AC54" s="1028">
        <f t="shared" si="148"/>
        <v>1</v>
      </c>
      <c r="AD54" s="1029">
        <f t="shared" si="148"/>
        <v>8</v>
      </c>
      <c r="AE54" s="1030">
        <f t="shared" si="148"/>
        <v>18</v>
      </c>
      <c r="AF54" s="1030">
        <f>AF39+AF42+AF45+AF48</f>
        <v>16</v>
      </c>
      <c r="AH54" s="761">
        <f t="shared" ref="AH54:AH55" si="149">SUM(V54,AE54,AF54)</f>
        <v>131</v>
      </c>
      <c r="AI54" s="772">
        <f t="shared" ref="AI54" si="150">AH54-U54</f>
        <v>0</v>
      </c>
    </row>
    <row r="55" spans="1:35" ht="18" customHeight="1" x14ac:dyDescent="0.2">
      <c r="A55" s="772">
        <f t="shared" ref="A55:A56" si="151">1-B55</f>
        <v>0</v>
      </c>
      <c r="B55" s="773">
        <f t="shared" si="146"/>
        <v>1</v>
      </c>
      <c r="D55" s="1504"/>
      <c r="E55" s="42" t="s">
        <v>199</v>
      </c>
      <c r="F55" s="235"/>
      <c r="G55" s="1006">
        <f>G54/F54</f>
        <v>0.93288590604026844</v>
      </c>
      <c r="H55" s="1007">
        <f>H54/F54</f>
        <v>0.79865771812080533</v>
      </c>
      <c r="I55" s="1007">
        <f>I54/F54</f>
        <v>3.3557046979865772E-2</v>
      </c>
      <c r="J55" s="1007">
        <f>J54/F54</f>
        <v>2.6845637583892617E-2</v>
      </c>
      <c r="K55" s="1007">
        <f>K54/F54</f>
        <v>6.7114093959731542E-3</v>
      </c>
      <c r="L55" s="1007">
        <f>L54/F54</f>
        <v>3.3557046979865772E-2</v>
      </c>
      <c r="M55" s="1007">
        <f>M54/F54</f>
        <v>2.0134228187919462E-2</v>
      </c>
      <c r="N55" s="1008">
        <f>N54/F54</f>
        <v>1.3422818791946308E-2</v>
      </c>
      <c r="O55" s="1009">
        <f>O54/F54</f>
        <v>0.13422818791946309</v>
      </c>
      <c r="P55" s="1010">
        <f>P54/F54</f>
        <v>4.6979865771812082E-2</v>
      </c>
      <c r="Q55" s="1010">
        <f>Q54/F54</f>
        <v>2.0134228187919462E-2</v>
      </c>
      <c r="S55" s="1504"/>
      <c r="T55" s="42" t="s">
        <v>199</v>
      </c>
      <c r="U55" s="235"/>
      <c r="V55" s="1006">
        <f>V54/U54</f>
        <v>0.74045801526717558</v>
      </c>
      <c r="W55" s="1007">
        <f>W54/U54</f>
        <v>0.67938931297709926</v>
      </c>
      <c r="X55" s="1007">
        <f>X54/U54</f>
        <v>7.6335877862595417E-3</v>
      </c>
      <c r="Y55" s="1007">
        <f>Y54/U54</f>
        <v>2.2900763358778626E-2</v>
      </c>
      <c r="Z55" s="1007">
        <f>Z54/U54</f>
        <v>0</v>
      </c>
      <c r="AA55" s="1007">
        <f>AA54/U54</f>
        <v>1.5267175572519083E-2</v>
      </c>
      <c r="AB55" s="1007">
        <f>AB54/U54</f>
        <v>7.6335877862595417E-3</v>
      </c>
      <c r="AC55" s="1008">
        <f>AC54/U54</f>
        <v>7.6335877862595417E-3</v>
      </c>
      <c r="AD55" s="1009">
        <f>AD54/U54</f>
        <v>6.1068702290076333E-2</v>
      </c>
      <c r="AE55" s="1010">
        <f>AE54/U54</f>
        <v>0.13740458015267176</v>
      </c>
      <c r="AF55" s="1010">
        <f>AF54/U54</f>
        <v>0.12213740458015267</v>
      </c>
      <c r="AH55" s="773">
        <f t="shared" si="149"/>
        <v>1</v>
      </c>
      <c r="AI55" s="772">
        <f t="shared" ref="AI55:AI56" si="152">1-AH55</f>
        <v>0</v>
      </c>
    </row>
    <row r="56" spans="1:35" ht="18" customHeight="1" thickBot="1" x14ac:dyDescent="0.25">
      <c r="A56" s="772">
        <f t="shared" si="151"/>
        <v>0</v>
      </c>
      <c r="B56" s="773">
        <f t="shared" ref="B56" si="153">SUM(H56:N56)</f>
        <v>1</v>
      </c>
      <c r="D56" s="1510"/>
      <c r="E56" s="6"/>
      <c r="F56" s="236"/>
      <c r="G56" s="1040"/>
      <c r="H56" s="1041">
        <f>H54/G54</f>
        <v>0.85611510791366907</v>
      </c>
      <c r="I56" s="1041">
        <f>I54/G54</f>
        <v>3.5971223021582732E-2</v>
      </c>
      <c r="J56" s="1041">
        <f>J54/G54</f>
        <v>2.8776978417266189E-2</v>
      </c>
      <c r="K56" s="1041">
        <f>K54/G54</f>
        <v>7.1942446043165471E-3</v>
      </c>
      <c r="L56" s="1041">
        <f>L54/G54</f>
        <v>3.5971223021582732E-2</v>
      </c>
      <c r="M56" s="1041">
        <f>M54/G54</f>
        <v>2.1582733812949641E-2</v>
      </c>
      <c r="N56" s="1042">
        <f>N54/G54</f>
        <v>1.4388489208633094E-2</v>
      </c>
      <c r="O56" s="1043">
        <f>O54/G54</f>
        <v>0.14388489208633093</v>
      </c>
      <c r="P56" s="1044"/>
      <c r="Q56" s="1044"/>
      <c r="S56" s="1510"/>
      <c r="T56" s="6"/>
      <c r="U56" s="236"/>
      <c r="V56" s="1040"/>
      <c r="W56" s="1041">
        <f>W54/V54</f>
        <v>0.91752577319587625</v>
      </c>
      <c r="X56" s="1041">
        <f>X54/V54</f>
        <v>1.0309278350515464E-2</v>
      </c>
      <c r="Y56" s="1041">
        <f>Y54/V54</f>
        <v>3.0927835051546393E-2</v>
      </c>
      <c r="Z56" s="1041">
        <f>Z54/V54</f>
        <v>0</v>
      </c>
      <c r="AA56" s="1041">
        <f>AA54/V54</f>
        <v>2.0618556701030927E-2</v>
      </c>
      <c r="AB56" s="1041">
        <f>AB54/V54</f>
        <v>1.0309278350515464E-2</v>
      </c>
      <c r="AC56" s="1042">
        <f>AC54/V54</f>
        <v>1.0309278350515464E-2</v>
      </c>
      <c r="AD56" s="1043">
        <f>AD54/V54</f>
        <v>8.247422680412371E-2</v>
      </c>
      <c r="AE56" s="1044"/>
      <c r="AF56" s="1044"/>
      <c r="AH56" s="773">
        <f t="shared" ref="AH56" si="154">SUM(W56:AC56)</f>
        <v>0.99999999999999989</v>
      </c>
      <c r="AI56" s="772">
        <f t="shared" si="152"/>
        <v>0</v>
      </c>
    </row>
    <row r="57" spans="1:35" ht="6.75" customHeight="1" x14ac:dyDescent="0.2">
      <c r="A57" s="772"/>
      <c r="E57" s="154"/>
      <c r="F57" s="16"/>
      <c r="G57" s="774"/>
      <c r="H57" s="774"/>
      <c r="I57" s="774"/>
      <c r="J57" s="774"/>
      <c r="K57" s="774"/>
      <c r="L57" s="774"/>
      <c r="M57" s="774"/>
      <c r="N57" s="774"/>
      <c r="O57" s="774"/>
      <c r="P57" s="774"/>
      <c r="Q57" s="774"/>
      <c r="T57" s="154"/>
      <c r="U57" s="16"/>
      <c r="V57" s="774"/>
      <c r="W57" s="774"/>
      <c r="X57" s="774"/>
      <c r="Y57" s="774"/>
      <c r="Z57" s="774"/>
      <c r="AA57" s="774"/>
      <c r="AB57" s="774"/>
      <c r="AC57" s="774"/>
      <c r="AD57" s="774"/>
      <c r="AE57" s="774"/>
      <c r="AF57" s="774"/>
    </row>
    <row r="58" spans="1:35" x14ac:dyDescent="0.2">
      <c r="D58" s="761" t="s">
        <v>321</v>
      </c>
      <c r="F58" s="761">
        <f>F33+F36+F39+F42+F45+F48</f>
        <v>404</v>
      </c>
      <c r="G58" s="761">
        <f t="shared" ref="G58:R58" si="155">G33+G36+G39+G42+G45+G48</f>
        <v>282</v>
      </c>
      <c r="H58" s="761">
        <f t="shared" si="155"/>
        <v>236</v>
      </c>
      <c r="I58" s="761">
        <f t="shared" si="155"/>
        <v>12</v>
      </c>
      <c r="J58" s="761">
        <f t="shared" si="155"/>
        <v>7</v>
      </c>
      <c r="K58" s="761">
        <f t="shared" si="155"/>
        <v>1</v>
      </c>
      <c r="L58" s="761">
        <f t="shared" si="155"/>
        <v>9</v>
      </c>
      <c r="M58" s="761">
        <f t="shared" si="155"/>
        <v>3</v>
      </c>
      <c r="N58" s="761">
        <f t="shared" si="155"/>
        <v>14</v>
      </c>
      <c r="O58" s="761">
        <f t="shared" si="155"/>
        <v>46</v>
      </c>
      <c r="P58" s="761">
        <f>P33+P36+P39+P42+P45+P48</f>
        <v>86</v>
      </c>
      <c r="Q58" s="761">
        <f t="shared" si="155"/>
        <v>36</v>
      </c>
      <c r="R58" s="761">
        <f t="shared" si="155"/>
        <v>0</v>
      </c>
      <c r="U58" s="761">
        <f>U33+U36+U39+U42+U45+U48</f>
        <v>303</v>
      </c>
      <c r="V58" s="761">
        <f t="shared" ref="V58:AF58" si="156">V33+V36+V39+V42+V45+V48</f>
        <v>166</v>
      </c>
      <c r="W58" s="761">
        <f t="shared" si="156"/>
        <v>143</v>
      </c>
      <c r="X58" s="761">
        <f t="shared" si="156"/>
        <v>5</v>
      </c>
      <c r="Y58" s="761">
        <f t="shared" si="156"/>
        <v>5</v>
      </c>
      <c r="Z58" s="761">
        <f t="shared" si="156"/>
        <v>0</v>
      </c>
      <c r="AA58" s="761">
        <f t="shared" si="156"/>
        <v>3</v>
      </c>
      <c r="AB58" s="761">
        <f t="shared" si="156"/>
        <v>1</v>
      </c>
      <c r="AC58" s="761">
        <f t="shared" si="156"/>
        <v>9</v>
      </c>
      <c r="AD58" s="761">
        <f t="shared" si="156"/>
        <v>23</v>
      </c>
      <c r="AE58" s="761">
        <f t="shared" si="156"/>
        <v>84</v>
      </c>
      <c r="AF58" s="761">
        <f t="shared" si="156"/>
        <v>53</v>
      </c>
    </row>
    <row r="59" spans="1:35" x14ac:dyDescent="0.2">
      <c r="D59" s="773" t="s">
        <v>381</v>
      </c>
      <c r="G59" s="775">
        <f>G58/F58</f>
        <v>0.69801980198019797</v>
      </c>
      <c r="H59" s="775">
        <f>H58/F58</f>
        <v>0.58415841584158412</v>
      </c>
      <c r="I59" s="775">
        <f>I58/F58</f>
        <v>2.9702970297029702E-2</v>
      </c>
      <c r="J59" s="775">
        <f>J58/F58</f>
        <v>1.7326732673267328E-2</v>
      </c>
      <c r="K59" s="775">
        <f>K58/F58</f>
        <v>2.4752475247524753E-3</v>
      </c>
      <c r="L59" s="775">
        <f>L58/F58</f>
        <v>2.2277227722772276E-2</v>
      </c>
      <c r="M59" s="775">
        <f>M58/F58</f>
        <v>7.4257425742574254E-3</v>
      </c>
      <c r="N59" s="775">
        <f>N58/F58</f>
        <v>3.4653465346534656E-2</v>
      </c>
      <c r="O59" s="775">
        <f>O58/F58</f>
        <v>0.11386138613861387</v>
      </c>
      <c r="P59" s="775">
        <f>P58/F58</f>
        <v>0.21287128712871287</v>
      </c>
      <c r="Q59" s="775">
        <f>Q58/F58</f>
        <v>8.9108910891089105E-2</v>
      </c>
      <c r="V59" s="775">
        <f>V58/U58</f>
        <v>0.54785478547854782</v>
      </c>
      <c r="W59" s="775">
        <f>W58/U58</f>
        <v>0.47194719471947194</v>
      </c>
      <c r="X59" s="775">
        <f>X58/U58</f>
        <v>1.65016501650165E-2</v>
      </c>
      <c r="Y59" s="775">
        <f>Y58/U58</f>
        <v>1.65016501650165E-2</v>
      </c>
      <c r="Z59" s="775">
        <f>Z58/U58</f>
        <v>0</v>
      </c>
      <c r="AA59" s="775">
        <f>AA58/U58</f>
        <v>9.9009900990099011E-3</v>
      </c>
      <c r="AB59" s="775">
        <f>AB58/U58</f>
        <v>3.3003300330033004E-3</v>
      </c>
      <c r="AC59" s="775">
        <f>AC58/U58</f>
        <v>2.9702970297029702E-2</v>
      </c>
      <c r="AD59" s="775">
        <f>AD58/U58</f>
        <v>7.590759075907591E-2</v>
      </c>
      <c r="AE59" s="775">
        <f>AE58/U58</f>
        <v>0.27722772277227725</v>
      </c>
      <c r="AF59" s="775">
        <f>AF58/U58</f>
        <v>0.17491749174917492</v>
      </c>
    </row>
    <row r="60" spans="1:35" x14ac:dyDescent="0.2">
      <c r="D60" s="773" t="s">
        <v>412</v>
      </c>
      <c r="G60" s="775"/>
      <c r="H60" s="775">
        <f>H58/G58</f>
        <v>0.83687943262411346</v>
      </c>
      <c r="I60" s="775">
        <f>I58/G58</f>
        <v>4.2553191489361701E-2</v>
      </c>
      <c r="J60" s="775">
        <f>J58/G58</f>
        <v>2.4822695035460994E-2</v>
      </c>
      <c r="K60" s="775">
        <f>K58/G58</f>
        <v>3.5460992907801418E-3</v>
      </c>
      <c r="L60" s="775">
        <f>L58/G58</f>
        <v>3.1914893617021274E-2</v>
      </c>
      <c r="M60" s="775">
        <f>M58/G58</f>
        <v>1.0638297872340425E-2</v>
      </c>
      <c r="N60" s="775">
        <f>N58/G58</f>
        <v>4.9645390070921988E-2</v>
      </c>
      <c r="O60" s="775">
        <f>O58/G58</f>
        <v>0.16312056737588654</v>
      </c>
      <c r="P60" s="775"/>
      <c r="Q60" s="775"/>
      <c r="V60" s="775"/>
      <c r="W60" s="775">
        <f>W58/V58</f>
        <v>0.86144578313253017</v>
      </c>
      <c r="X60" s="775">
        <f>X58/V58</f>
        <v>3.0120481927710843E-2</v>
      </c>
      <c r="Y60" s="775">
        <f>Y58/V58</f>
        <v>3.0120481927710843E-2</v>
      </c>
      <c r="Z60" s="775">
        <f>Z58/V58</f>
        <v>0</v>
      </c>
      <c r="AA60" s="775">
        <f>AA58/V58</f>
        <v>1.8072289156626505E-2</v>
      </c>
      <c r="AB60" s="775">
        <f>AB58/V58</f>
        <v>6.024096385542169E-3</v>
      </c>
      <c r="AC60" s="775">
        <f>AC58/V58</f>
        <v>5.4216867469879519E-2</v>
      </c>
      <c r="AD60" s="775">
        <f>AD58/V58</f>
        <v>0.13855421686746988</v>
      </c>
      <c r="AE60" s="775"/>
      <c r="AF60" s="775"/>
    </row>
    <row r="61" spans="1:35" x14ac:dyDescent="0.2">
      <c r="D61" s="776"/>
      <c r="G61" s="775"/>
      <c r="H61" s="775"/>
      <c r="I61" s="775"/>
      <c r="J61" s="775"/>
      <c r="K61" s="775"/>
      <c r="L61" s="775"/>
      <c r="M61" s="775"/>
      <c r="N61" s="775"/>
      <c r="O61" s="775"/>
      <c r="P61" s="775"/>
      <c r="Q61" s="775"/>
      <c r="V61" s="775"/>
      <c r="W61" s="775"/>
      <c r="X61" s="775"/>
      <c r="Y61" s="775"/>
      <c r="Z61" s="775"/>
      <c r="AA61" s="775"/>
      <c r="AB61" s="775"/>
      <c r="AC61" s="775"/>
      <c r="AD61" s="775"/>
      <c r="AE61" s="775"/>
      <c r="AF61" s="775"/>
    </row>
    <row r="62" spans="1:35" x14ac:dyDescent="0.2">
      <c r="D62" s="761" t="s">
        <v>238</v>
      </c>
      <c r="F62" s="777">
        <f>F51+F33+F48</f>
        <v>404</v>
      </c>
      <c r="G62" s="777">
        <f>G51+G33+G48</f>
        <v>282</v>
      </c>
      <c r="H62" s="777">
        <f t="shared" ref="H62:Q62" si="157">H51+H33+H48</f>
        <v>236</v>
      </c>
      <c r="I62" s="777">
        <f t="shared" si="157"/>
        <v>12</v>
      </c>
      <c r="J62" s="777">
        <f t="shared" si="157"/>
        <v>7</v>
      </c>
      <c r="K62" s="777">
        <f t="shared" si="157"/>
        <v>1</v>
      </c>
      <c r="L62" s="777">
        <f t="shared" si="157"/>
        <v>9</v>
      </c>
      <c r="M62" s="777">
        <f t="shared" si="157"/>
        <v>3</v>
      </c>
      <c r="N62" s="777">
        <f t="shared" si="157"/>
        <v>14</v>
      </c>
      <c r="O62" s="777">
        <f t="shared" si="157"/>
        <v>46</v>
      </c>
      <c r="P62" s="777">
        <f t="shared" si="157"/>
        <v>86</v>
      </c>
      <c r="Q62" s="777">
        <f t="shared" si="157"/>
        <v>36</v>
      </c>
      <c r="U62" s="777">
        <f>U51+U33+U48</f>
        <v>303</v>
      </c>
      <c r="V62" s="777">
        <f>V51+V33+V48</f>
        <v>166</v>
      </c>
      <c r="W62" s="777">
        <f t="shared" ref="W62:AF62" si="158">W51+W33+W48</f>
        <v>143</v>
      </c>
      <c r="X62" s="777">
        <f t="shared" si="158"/>
        <v>5</v>
      </c>
      <c r="Y62" s="777">
        <f t="shared" si="158"/>
        <v>5</v>
      </c>
      <c r="Z62" s="777">
        <f t="shared" si="158"/>
        <v>0</v>
      </c>
      <c r="AA62" s="777">
        <f t="shared" si="158"/>
        <v>3</v>
      </c>
      <c r="AB62" s="777">
        <f t="shared" si="158"/>
        <v>1</v>
      </c>
      <c r="AC62" s="777">
        <f t="shared" si="158"/>
        <v>9</v>
      </c>
      <c r="AD62" s="777">
        <f t="shared" si="158"/>
        <v>23</v>
      </c>
      <c r="AE62" s="777">
        <f t="shared" si="158"/>
        <v>84</v>
      </c>
      <c r="AF62" s="777">
        <f t="shared" si="158"/>
        <v>53</v>
      </c>
    </row>
    <row r="63" spans="1:35" x14ac:dyDescent="0.2">
      <c r="F63" s="778">
        <f>F54+F33+F36</f>
        <v>404</v>
      </c>
      <c r="G63" s="778">
        <f>G54+G33+G36</f>
        <v>282</v>
      </c>
      <c r="H63" s="778">
        <f t="shared" ref="H63:Q63" si="159">H54+H33+H36</f>
        <v>236</v>
      </c>
      <c r="I63" s="778">
        <f t="shared" si="159"/>
        <v>12</v>
      </c>
      <c r="J63" s="778">
        <f t="shared" si="159"/>
        <v>7</v>
      </c>
      <c r="K63" s="778">
        <f t="shared" si="159"/>
        <v>1</v>
      </c>
      <c r="L63" s="778">
        <f t="shared" si="159"/>
        <v>9</v>
      </c>
      <c r="M63" s="778">
        <f t="shared" si="159"/>
        <v>3</v>
      </c>
      <c r="N63" s="778">
        <f t="shared" si="159"/>
        <v>14</v>
      </c>
      <c r="O63" s="778">
        <f t="shared" si="159"/>
        <v>46</v>
      </c>
      <c r="P63" s="778">
        <f t="shared" si="159"/>
        <v>86</v>
      </c>
      <c r="Q63" s="778">
        <f t="shared" si="159"/>
        <v>36</v>
      </c>
      <c r="U63" s="778">
        <f>U54+U33+U36</f>
        <v>303</v>
      </c>
      <c r="V63" s="778">
        <f>V54+V33+V36</f>
        <v>166</v>
      </c>
      <c r="W63" s="778">
        <f t="shared" ref="W63:AF63" si="160">W54+W33+W36</f>
        <v>143</v>
      </c>
      <c r="X63" s="778">
        <f t="shared" si="160"/>
        <v>5</v>
      </c>
      <c r="Y63" s="778">
        <f t="shared" si="160"/>
        <v>5</v>
      </c>
      <c r="Z63" s="778">
        <f t="shared" si="160"/>
        <v>0</v>
      </c>
      <c r="AA63" s="778">
        <f t="shared" si="160"/>
        <v>3</v>
      </c>
      <c r="AB63" s="778">
        <f t="shared" si="160"/>
        <v>1</v>
      </c>
      <c r="AC63" s="778">
        <f t="shared" si="160"/>
        <v>9</v>
      </c>
      <c r="AD63" s="778">
        <f t="shared" si="160"/>
        <v>23</v>
      </c>
      <c r="AE63" s="778">
        <f t="shared" si="160"/>
        <v>84</v>
      </c>
      <c r="AF63" s="778">
        <f t="shared" si="160"/>
        <v>53</v>
      </c>
    </row>
    <row r="65" spans="4:32" x14ac:dyDescent="0.2">
      <c r="D65" s="772" t="s">
        <v>239</v>
      </c>
      <c r="F65" s="1104">
        <f>F12-F58</f>
        <v>0</v>
      </c>
      <c r="G65" s="772">
        <f t="shared" ref="G65:R65" si="161">G12-G58</f>
        <v>0</v>
      </c>
      <c r="H65" s="772">
        <f t="shared" si="161"/>
        <v>0</v>
      </c>
      <c r="I65" s="772">
        <f t="shared" si="161"/>
        <v>0</v>
      </c>
      <c r="J65" s="772">
        <f t="shared" si="161"/>
        <v>0</v>
      </c>
      <c r="K65" s="772">
        <f t="shared" si="161"/>
        <v>0</v>
      </c>
      <c r="L65" s="772">
        <f t="shared" si="161"/>
        <v>0</v>
      </c>
      <c r="M65" s="772">
        <f t="shared" si="161"/>
        <v>0</v>
      </c>
      <c r="N65" s="772">
        <f t="shared" si="161"/>
        <v>0</v>
      </c>
      <c r="O65" s="772">
        <f t="shared" si="161"/>
        <v>0</v>
      </c>
      <c r="P65" s="772">
        <f>P12-P58</f>
        <v>0</v>
      </c>
      <c r="Q65" s="772">
        <f>Q12-Q58</f>
        <v>0</v>
      </c>
      <c r="R65" s="761">
        <f t="shared" si="161"/>
        <v>0</v>
      </c>
      <c r="U65" s="772">
        <f>U12-U58</f>
        <v>0</v>
      </c>
      <c r="V65" s="772">
        <f t="shared" ref="V65:AE65" si="162">V12-V58</f>
        <v>0</v>
      </c>
      <c r="W65" s="772">
        <f t="shared" si="162"/>
        <v>0</v>
      </c>
      <c r="X65" s="772">
        <f t="shared" si="162"/>
        <v>0</v>
      </c>
      <c r="Y65" s="772">
        <f t="shared" si="162"/>
        <v>0</v>
      </c>
      <c r="Z65" s="772">
        <f t="shared" si="162"/>
        <v>0</v>
      </c>
      <c r="AA65" s="772">
        <f t="shared" si="162"/>
        <v>0</v>
      </c>
      <c r="AB65" s="772">
        <f t="shared" si="162"/>
        <v>0</v>
      </c>
      <c r="AC65" s="772">
        <f t="shared" si="162"/>
        <v>0</v>
      </c>
      <c r="AD65" s="772">
        <f t="shared" si="162"/>
        <v>0</v>
      </c>
      <c r="AE65" s="772">
        <f t="shared" si="162"/>
        <v>0</v>
      </c>
      <c r="AF65" s="772">
        <f>AF12-AF58</f>
        <v>0</v>
      </c>
    </row>
    <row r="66" spans="4:32" x14ac:dyDescent="0.2">
      <c r="F66" s="772">
        <f t="shared" ref="F66:Q66" si="163">F13-F59</f>
        <v>0</v>
      </c>
      <c r="G66" s="772">
        <f t="shared" si="163"/>
        <v>0</v>
      </c>
      <c r="H66" s="772">
        <f t="shared" si="163"/>
        <v>0</v>
      </c>
      <c r="I66" s="772">
        <f t="shared" si="163"/>
        <v>0</v>
      </c>
      <c r="J66" s="772">
        <f t="shared" si="163"/>
        <v>0</v>
      </c>
      <c r="K66" s="772">
        <f t="shared" si="163"/>
        <v>0</v>
      </c>
      <c r="L66" s="772">
        <f t="shared" si="163"/>
        <v>0</v>
      </c>
      <c r="M66" s="772">
        <f t="shared" si="163"/>
        <v>0</v>
      </c>
      <c r="N66" s="772">
        <f t="shared" si="163"/>
        <v>0</v>
      </c>
      <c r="O66" s="772">
        <f t="shared" si="163"/>
        <v>0</v>
      </c>
      <c r="P66" s="772">
        <f t="shared" si="163"/>
        <v>0</v>
      </c>
      <c r="Q66" s="772">
        <f t="shared" si="163"/>
        <v>0</v>
      </c>
      <c r="U66" s="772">
        <f t="shared" ref="U66:AF66" si="164">U13-U59</f>
        <v>0</v>
      </c>
      <c r="V66" s="772">
        <f t="shared" si="164"/>
        <v>0</v>
      </c>
      <c r="W66" s="772">
        <f>W13-W59</f>
        <v>0</v>
      </c>
      <c r="X66" s="772">
        <f t="shared" si="164"/>
        <v>0</v>
      </c>
      <c r="Y66" s="772">
        <f t="shared" si="164"/>
        <v>0</v>
      </c>
      <c r="Z66" s="772">
        <f t="shared" si="164"/>
        <v>0</v>
      </c>
      <c r="AA66" s="772">
        <f t="shared" si="164"/>
        <v>0</v>
      </c>
      <c r="AB66" s="772">
        <f t="shared" si="164"/>
        <v>0</v>
      </c>
      <c r="AC66" s="772">
        <f t="shared" si="164"/>
        <v>0</v>
      </c>
      <c r="AD66" s="772">
        <f t="shared" si="164"/>
        <v>0</v>
      </c>
      <c r="AE66" s="772">
        <f t="shared" si="164"/>
        <v>0</v>
      </c>
      <c r="AF66" s="772">
        <f t="shared" si="164"/>
        <v>0</v>
      </c>
    </row>
    <row r="67" spans="4:32" x14ac:dyDescent="0.2">
      <c r="F67" s="772"/>
      <c r="G67" s="772"/>
      <c r="H67" s="772">
        <f t="shared" ref="H67:O67" si="165">H14-H60</f>
        <v>0</v>
      </c>
      <c r="I67" s="772">
        <f t="shared" si="165"/>
        <v>0</v>
      </c>
      <c r="J67" s="772">
        <f t="shared" si="165"/>
        <v>0</v>
      </c>
      <c r="K67" s="772">
        <f t="shared" si="165"/>
        <v>0</v>
      </c>
      <c r="L67" s="772">
        <f t="shared" si="165"/>
        <v>0</v>
      </c>
      <c r="M67" s="772">
        <f t="shared" si="165"/>
        <v>0</v>
      </c>
      <c r="N67" s="772">
        <f t="shared" si="165"/>
        <v>0</v>
      </c>
      <c r="O67" s="772">
        <f t="shared" si="165"/>
        <v>0</v>
      </c>
      <c r="P67" s="772"/>
      <c r="Q67" s="772"/>
      <c r="U67" s="772"/>
      <c r="V67" s="772"/>
      <c r="W67" s="772">
        <f>W14-W60</f>
        <v>0</v>
      </c>
      <c r="X67" s="772">
        <f t="shared" ref="X67:AC67" si="166">X14-X60</f>
        <v>0</v>
      </c>
      <c r="Y67" s="772">
        <f t="shared" si="166"/>
        <v>0</v>
      </c>
      <c r="Z67" s="772">
        <f t="shared" si="166"/>
        <v>0</v>
      </c>
      <c r="AA67" s="772">
        <f t="shared" si="166"/>
        <v>0</v>
      </c>
      <c r="AB67" s="772">
        <f t="shared" si="166"/>
        <v>0</v>
      </c>
      <c r="AC67" s="772">
        <f t="shared" si="166"/>
        <v>0</v>
      </c>
      <c r="AD67" s="772">
        <f>AD14-AD60</f>
        <v>0</v>
      </c>
      <c r="AE67" s="772"/>
      <c r="AF67" s="772"/>
    </row>
    <row r="68" spans="4:32" x14ac:dyDescent="0.2">
      <c r="F68" s="772"/>
      <c r="G68" s="772"/>
      <c r="H68" s="772"/>
      <c r="I68" s="772"/>
      <c r="J68" s="772"/>
      <c r="K68" s="772"/>
      <c r="L68" s="772"/>
      <c r="M68" s="772"/>
      <c r="N68" s="772"/>
      <c r="O68" s="772"/>
      <c r="P68" s="772"/>
      <c r="Q68" s="772"/>
      <c r="U68" s="772"/>
      <c r="V68" s="772"/>
      <c r="W68" s="772"/>
      <c r="X68" s="772"/>
      <c r="Y68" s="772"/>
      <c r="Z68" s="772"/>
      <c r="AA68" s="772"/>
      <c r="AB68" s="772"/>
      <c r="AC68" s="772"/>
      <c r="AD68" s="772"/>
      <c r="AE68" s="772"/>
      <c r="AF68" s="772"/>
    </row>
    <row r="69" spans="4:32" x14ac:dyDescent="0.2">
      <c r="F69" s="772">
        <f>F62-F58</f>
        <v>0</v>
      </c>
      <c r="G69" s="772">
        <f t="shared" ref="G69:Q69" si="167">G62-G58</f>
        <v>0</v>
      </c>
      <c r="H69" s="772">
        <f t="shared" si="167"/>
        <v>0</v>
      </c>
      <c r="I69" s="772">
        <f t="shared" si="167"/>
        <v>0</v>
      </c>
      <c r="J69" s="772">
        <f t="shared" si="167"/>
        <v>0</v>
      </c>
      <c r="K69" s="772">
        <f t="shared" si="167"/>
        <v>0</v>
      </c>
      <c r="L69" s="772">
        <f t="shared" si="167"/>
        <v>0</v>
      </c>
      <c r="M69" s="772">
        <f t="shared" si="167"/>
        <v>0</v>
      </c>
      <c r="N69" s="772">
        <f t="shared" si="167"/>
        <v>0</v>
      </c>
      <c r="O69" s="772">
        <f t="shared" si="167"/>
        <v>0</v>
      </c>
      <c r="P69" s="772">
        <f t="shared" si="167"/>
        <v>0</v>
      </c>
      <c r="Q69" s="772">
        <f t="shared" si="167"/>
        <v>0</v>
      </c>
      <c r="U69" s="772">
        <f>U62-U58</f>
        <v>0</v>
      </c>
      <c r="V69" s="772">
        <f t="shared" ref="V69:AF69" si="168">V62-V58</f>
        <v>0</v>
      </c>
      <c r="W69" s="772">
        <f t="shared" si="168"/>
        <v>0</v>
      </c>
      <c r="X69" s="772">
        <f t="shared" si="168"/>
        <v>0</v>
      </c>
      <c r="Y69" s="772">
        <f t="shared" si="168"/>
        <v>0</v>
      </c>
      <c r="Z69" s="772">
        <f t="shared" si="168"/>
        <v>0</v>
      </c>
      <c r="AA69" s="772">
        <f t="shared" si="168"/>
        <v>0</v>
      </c>
      <c r="AB69" s="772">
        <f t="shared" si="168"/>
        <v>0</v>
      </c>
      <c r="AC69" s="772">
        <f t="shared" si="168"/>
        <v>0</v>
      </c>
      <c r="AD69" s="772">
        <f t="shared" si="168"/>
        <v>0</v>
      </c>
      <c r="AE69" s="772">
        <f t="shared" si="168"/>
        <v>0</v>
      </c>
      <c r="AF69" s="772">
        <f t="shared" si="168"/>
        <v>0</v>
      </c>
    </row>
    <row r="70" spans="4:32" x14ac:dyDescent="0.2">
      <c r="F70" s="772">
        <f>F63-F58</f>
        <v>0</v>
      </c>
      <c r="G70" s="772">
        <f t="shared" ref="G70:Q70" si="169">G63-G58</f>
        <v>0</v>
      </c>
      <c r="H70" s="772">
        <f t="shared" si="169"/>
        <v>0</v>
      </c>
      <c r="I70" s="772">
        <f t="shared" si="169"/>
        <v>0</v>
      </c>
      <c r="J70" s="772">
        <f t="shared" si="169"/>
        <v>0</v>
      </c>
      <c r="K70" s="772">
        <f t="shared" si="169"/>
        <v>0</v>
      </c>
      <c r="L70" s="772">
        <f t="shared" si="169"/>
        <v>0</v>
      </c>
      <c r="M70" s="772">
        <f t="shared" si="169"/>
        <v>0</v>
      </c>
      <c r="N70" s="772">
        <f t="shared" si="169"/>
        <v>0</v>
      </c>
      <c r="O70" s="772">
        <f t="shared" si="169"/>
        <v>0</v>
      </c>
      <c r="P70" s="772">
        <f t="shared" si="169"/>
        <v>0</v>
      </c>
      <c r="Q70" s="772">
        <f t="shared" si="169"/>
        <v>0</v>
      </c>
      <c r="U70" s="772">
        <f>U63-U58</f>
        <v>0</v>
      </c>
      <c r="V70" s="772">
        <f t="shared" ref="V70:AF70" si="170">V63-V58</f>
        <v>0</v>
      </c>
      <c r="W70" s="772">
        <f t="shared" si="170"/>
        <v>0</v>
      </c>
      <c r="X70" s="772">
        <f t="shared" si="170"/>
        <v>0</v>
      </c>
      <c r="Y70" s="772">
        <f t="shared" si="170"/>
        <v>0</v>
      </c>
      <c r="Z70" s="772">
        <f t="shared" si="170"/>
        <v>0</v>
      </c>
      <c r="AA70" s="772">
        <f t="shared" si="170"/>
        <v>0</v>
      </c>
      <c r="AB70" s="772">
        <f t="shared" si="170"/>
        <v>0</v>
      </c>
      <c r="AC70" s="772">
        <f t="shared" si="170"/>
        <v>0</v>
      </c>
      <c r="AD70" s="772">
        <f t="shared" si="170"/>
        <v>0</v>
      </c>
      <c r="AE70" s="772">
        <f t="shared" si="170"/>
        <v>0</v>
      </c>
      <c r="AF70" s="772">
        <f t="shared" si="170"/>
        <v>0</v>
      </c>
    </row>
    <row r="72" spans="4:32" ht="13.8" thickBot="1" x14ac:dyDescent="0.25"/>
    <row r="73" spans="4:32" ht="25.5" customHeight="1" thickBot="1" x14ac:dyDescent="0.25">
      <c r="G73" s="779"/>
      <c r="H73" s="1875" t="s">
        <v>573</v>
      </c>
      <c r="I73" s="1876"/>
      <c r="J73" s="780"/>
      <c r="K73" s="781" t="s">
        <v>440</v>
      </c>
      <c r="L73" s="781"/>
      <c r="M73" s="781" t="s">
        <v>574</v>
      </c>
    </row>
    <row r="74" spans="4:32" ht="59.4" thickBot="1" x14ac:dyDescent="0.25">
      <c r="G74" s="1877" t="s">
        <v>575</v>
      </c>
      <c r="H74" s="1880" t="s">
        <v>576</v>
      </c>
      <c r="I74" s="782" t="s">
        <v>577</v>
      </c>
      <c r="J74" s="783"/>
      <c r="K74" s="784">
        <v>1</v>
      </c>
      <c r="L74" s="785"/>
      <c r="M74" s="786">
        <v>1</v>
      </c>
    </row>
    <row r="75" spans="4:32" ht="53.4" thickBot="1" x14ac:dyDescent="0.25">
      <c r="G75" s="1878"/>
      <c r="H75" s="1881"/>
      <c r="I75" s="782" t="s">
        <v>578</v>
      </c>
      <c r="J75" s="783"/>
      <c r="K75" s="784">
        <v>2</v>
      </c>
      <c r="L75" s="785"/>
      <c r="M75" s="786">
        <v>2</v>
      </c>
    </row>
    <row r="76" spans="4:32" ht="13.8" thickBot="1" x14ac:dyDescent="0.25">
      <c r="G76" s="1878"/>
      <c r="H76" s="1881"/>
      <c r="I76" s="782" t="s">
        <v>579</v>
      </c>
      <c r="J76" s="783"/>
      <c r="K76" s="784">
        <v>3</v>
      </c>
      <c r="L76" s="785"/>
      <c r="M76" s="786">
        <v>3</v>
      </c>
    </row>
    <row r="77" spans="4:32" ht="53.4" thickBot="1" x14ac:dyDescent="0.25">
      <c r="G77" s="1878"/>
      <c r="H77" s="1881"/>
      <c r="I77" s="782" t="s">
        <v>580</v>
      </c>
      <c r="J77" s="783"/>
      <c r="K77" s="784">
        <v>4</v>
      </c>
      <c r="L77" s="785"/>
      <c r="M77" s="786">
        <v>4</v>
      </c>
    </row>
    <row r="78" spans="4:32" ht="13.8" thickBot="1" x14ac:dyDescent="0.25">
      <c r="G78" s="1878"/>
      <c r="H78" s="1881"/>
      <c r="I78" s="782" t="s">
        <v>581</v>
      </c>
      <c r="J78" s="783"/>
      <c r="K78" s="784">
        <v>5</v>
      </c>
      <c r="L78" s="785"/>
      <c r="M78" s="786">
        <v>5</v>
      </c>
    </row>
    <row r="79" spans="4:32" ht="40.200000000000003" thickBot="1" x14ac:dyDescent="0.25">
      <c r="G79" s="1878"/>
      <c r="H79" s="1882"/>
      <c r="I79" s="782" t="s">
        <v>582</v>
      </c>
      <c r="J79" s="783"/>
      <c r="K79" s="784">
        <v>6</v>
      </c>
      <c r="L79" s="785"/>
      <c r="M79" s="786">
        <v>6</v>
      </c>
    </row>
    <row r="80" spans="4:32" ht="25.5" customHeight="1" thickBot="1" x14ac:dyDescent="0.25">
      <c r="G80" s="1879"/>
      <c r="H80" s="1883" t="s">
        <v>583</v>
      </c>
      <c r="I80" s="1884"/>
      <c r="J80" s="783"/>
      <c r="K80" s="784">
        <v>7</v>
      </c>
      <c r="L80" s="785"/>
      <c r="M80" s="786">
        <v>7</v>
      </c>
    </row>
    <row r="81" spans="7:13" ht="13.8" thickBot="1" x14ac:dyDescent="0.25">
      <c r="G81" s="1883" t="s">
        <v>584</v>
      </c>
      <c r="H81" s="1885"/>
      <c r="I81" s="1884"/>
      <c r="J81" s="787"/>
      <c r="K81" s="788">
        <v>8</v>
      </c>
      <c r="L81" s="789"/>
      <c r="M81" s="790">
        <v>8</v>
      </c>
    </row>
  </sheetData>
  <mergeCells count="47">
    <mergeCell ref="Q9:Q11"/>
    <mergeCell ref="AE9:AE11"/>
    <mergeCell ref="AF9:AF11"/>
    <mergeCell ref="W10:W11"/>
    <mergeCell ref="AD10:AD11"/>
    <mergeCell ref="U9:U11"/>
    <mergeCell ref="V9:V11"/>
    <mergeCell ref="O10:O11"/>
    <mergeCell ref="P9:P11"/>
    <mergeCell ref="G9:G11"/>
    <mergeCell ref="H10:H11"/>
    <mergeCell ref="E24:E26"/>
    <mergeCell ref="D12:E14"/>
    <mergeCell ref="E15:E17"/>
    <mergeCell ref="E18:E20"/>
    <mergeCell ref="E21:E23"/>
    <mergeCell ref="F9:F11"/>
    <mergeCell ref="D15:D32"/>
    <mergeCell ref="E27:E29"/>
    <mergeCell ref="E30:E32"/>
    <mergeCell ref="S12:T14"/>
    <mergeCell ref="T15:T17"/>
    <mergeCell ref="T18:T20"/>
    <mergeCell ref="T21:T23"/>
    <mergeCell ref="T48:T50"/>
    <mergeCell ref="S15:S32"/>
    <mergeCell ref="T39:T41"/>
    <mergeCell ref="T42:T44"/>
    <mergeCell ref="T45:T47"/>
    <mergeCell ref="T30:T32"/>
    <mergeCell ref="T24:T26"/>
    <mergeCell ref="T33:T35"/>
    <mergeCell ref="T36:T38"/>
    <mergeCell ref="T27:T29"/>
    <mergeCell ref="D33:D56"/>
    <mergeCell ref="S33:S56"/>
    <mergeCell ref="E33:E35"/>
    <mergeCell ref="E36:E38"/>
    <mergeCell ref="E39:E41"/>
    <mergeCell ref="E42:E44"/>
    <mergeCell ref="E45:E47"/>
    <mergeCell ref="E48:E50"/>
    <mergeCell ref="H73:I73"/>
    <mergeCell ref="G74:G80"/>
    <mergeCell ref="H74:H79"/>
    <mergeCell ref="H80:I80"/>
    <mergeCell ref="G81:I81"/>
  </mergeCells>
  <phoneticPr fontId="2"/>
  <pageMargins left="0.83" right="0.55000000000000004" top="0.82" bottom="0.35433070866141736" header="0.19685039370078741" footer="0.19685039370078741"/>
  <pageSetup paperSize="9" scale="80" orientation="portrait" r:id="rId1"/>
  <headerFooter alignWithMargins="0"/>
  <colBreaks count="1" manualBreakCount="1">
    <brk id="17" min="1" max="5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7">
    <tabColor rgb="FF00B0F0"/>
    <pageSetUpPr fitToPage="1"/>
  </sheetPr>
  <dimension ref="B2:AD59"/>
  <sheetViews>
    <sheetView view="pageBreakPreview" zoomScaleNormal="100" zoomScaleSheetLayoutView="100" workbookViewId="0">
      <pane xSplit="3" ySplit="11" topLeftCell="D24" activePane="bottomRight" state="frozen"/>
      <selection activeCell="B2" sqref="B2"/>
      <selection pane="topRight" activeCell="B2" sqref="B2"/>
      <selection pane="bottomLeft" activeCell="B2" sqref="B2"/>
      <selection pane="bottomRight" activeCell="B2" sqref="B2"/>
    </sheetView>
  </sheetViews>
  <sheetFormatPr defaultColWidth="9" defaultRowHeight="13.2" x14ac:dyDescent="0.2"/>
  <cols>
    <col min="1" max="2" width="4.6640625" style="761" customWidth="1"/>
    <col min="3" max="3" width="19.33203125" style="761" customWidth="1"/>
    <col min="4" max="5" width="9" style="761"/>
    <col min="6" max="10" width="8.6640625" style="761" customWidth="1"/>
    <col min="11" max="11" width="8.6640625" style="776" customWidth="1"/>
    <col min="12" max="16" width="8.6640625" style="761" customWidth="1"/>
    <col min="17" max="22" width="8.6640625" style="776" customWidth="1"/>
    <col min="23" max="23" width="8.6640625" style="761" customWidth="1"/>
    <col min="24" max="24" width="8" style="776" customWidth="1"/>
    <col min="25" max="27" width="7.6640625" style="761" customWidth="1"/>
    <col min="28" max="28" width="9.6640625" style="761" customWidth="1"/>
    <col min="29" max="29" width="9.109375" style="761" customWidth="1"/>
    <col min="30" max="30" width="7.6640625" style="761" customWidth="1"/>
    <col min="31" max="33" width="8.6640625" style="761" customWidth="1"/>
    <col min="34" max="34" width="9.44140625" style="761" customWidth="1"/>
    <col min="35" max="51" width="8.6640625" style="761" customWidth="1"/>
    <col min="52" max="71" width="4.6640625" style="761" customWidth="1"/>
    <col min="72" max="16384" width="9" style="761"/>
  </cols>
  <sheetData>
    <row r="2" spans="2:30" ht="17.100000000000001" customHeight="1" x14ac:dyDescent="0.2">
      <c r="B2" s="762" t="s">
        <v>585</v>
      </c>
    </row>
    <row r="4" spans="2:30" x14ac:dyDescent="0.2">
      <c r="P4" s="320" t="s">
        <v>586</v>
      </c>
    </row>
    <row r="5" spans="2:30" x14ac:dyDescent="0.2">
      <c r="P5" s="320" t="s">
        <v>587</v>
      </c>
    </row>
    <row r="6" spans="2:30" ht="13.8" thickBot="1" x14ac:dyDescent="0.25">
      <c r="W6" s="23" t="s">
        <v>588</v>
      </c>
    </row>
    <row r="7" spans="2:30" ht="21.6" customHeight="1" x14ac:dyDescent="0.2">
      <c r="B7" s="1500"/>
      <c r="C7" s="1516"/>
      <c r="D7" s="1774" t="s">
        <v>416</v>
      </c>
      <c r="E7" s="1814" t="s">
        <v>417</v>
      </c>
      <c r="F7" s="1664" t="s">
        <v>589</v>
      </c>
      <c r="G7" s="1679"/>
      <c r="H7" s="1679"/>
      <c r="I7" s="1679"/>
      <c r="J7" s="1679"/>
      <c r="K7" s="1665"/>
      <c r="L7" s="1664" t="s">
        <v>387</v>
      </c>
      <c r="M7" s="1679"/>
      <c r="N7" s="1679"/>
      <c r="O7" s="1679"/>
      <c r="P7" s="1679"/>
      <c r="Q7" s="1665"/>
      <c r="R7" s="1664" t="s">
        <v>388</v>
      </c>
      <c r="S7" s="1679"/>
      <c r="T7" s="1679"/>
      <c r="U7" s="1679"/>
      <c r="V7" s="1679"/>
      <c r="W7" s="1665"/>
    </row>
    <row r="8" spans="2:30" s="154" customFormat="1" ht="21.6" customHeight="1" x14ac:dyDescent="0.2">
      <c r="B8" s="1501"/>
      <c r="C8" s="1517"/>
      <c r="D8" s="1773"/>
      <c r="E8" s="1815"/>
      <c r="F8" s="1925" t="s">
        <v>590</v>
      </c>
      <c r="G8" s="1743"/>
      <c r="H8" s="1744"/>
      <c r="I8" s="1926" t="s">
        <v>591</v>
      </c>
      <c r="J8" s="1926"/>
      <c r="K8" s="1927"/>
      <c r="L8" s="1925" t="s">
        <v>590</v>
      </c>
      <c r="M8" s="1743"/>
      <c r="N8" s="1744"/>
      <c r="O8" s="1926" t="s">
        <v>591</v>
      </c>
      <c r="P8" s="1926"/>
      <c r="Q8" s="1927"/>
      <c r="R8" s="1738" t="s">
        <v>590</v>
      </c>
      <c r="S8" s="1930"/>
      <c r="T8" s="1931"/>
      <c r="U8" s="1926" t="s">
        <v>591</v>
      </c>
      <c r="V8" s="1926"/>
      <c r="W8" s="1927"/>
    </row>
    <row r="9" spans="2:30" ht="21.6" customHeight="1" x14ac:dyDescent="0.2">
      <c r="B9" s="1502"/>
      <c r="C9" s="1931"/>
      <c r="D9" s="1809"/>
      <c r="E9" s="1816"/>
      <c r="F9" s="689" t="s">
        <v>425</v>
      </c>
      <c r="G9" s="517" t="s">
        <v>426</v>
      </c>
      <c r="H9" s="21" t="s">
        <v>273</v>
      </c>
      <c r="I9" s="20" t="s">
        <v>592</v>
      </c>
      <c r="J9" s="20" t="s">
        <v>593</v>
      </c>
      <c r="K9" s="264" t="s">
        <v>455</v>
      </c>
      <c r="L9" s="791" t="s">
        <v>425</v>
      </c>
      <c r="M9" s="517" t="s">
        <v>426</v>
      </c>
      <c r="N9" s="21" t="s">
        <v>273</v>
      </c>
      <c r="O9" s="20" t="s">
        <v>592</v>
      </c>
      <c r="P9" s="20" t="s">
        <v>593</v>
      </c>
      <c r="Q9" s="264" t="s">
        <v>455</v>
      </c>
      <c r="R9" s="791" t="s">
        <v>425</v>
      </c>
      <c r="S9" s="517" t="s">
        <v>426</v>
      </c>
      <c r="T9" s="21" t="s">
        <v>273</v>
      </c>
      <c r="U9" s="20" t="s">
        <v>592</v>
      </c>
      <c r="V9" s="20" t="s">
        <v>593</v>
      </c>
      <c r="W9" s="264" t="s">
        <v>455</v>
      </c>
      <c r="X9" s="761"/>
      <c r="Y9" s="761" t="s">
        <v>594</v>
      </c>
      <c r="Z9" s="761" t="s">
        <v>595</v>
      </c>
      <c r="AA9" s="761" t="s">
        <v>596</v>
      </c>
      <c r="AB9" s="770" t="s">
        <v>328</v>
      </c>
    </row>
    <row r="10" spans="2:30" ht="21.6" customHeight="1" x14ac:dyDescent="0.2">
      <c r="B10" s="1603" t="s">
        <v>597</v>
      </c>
      <c r="C10" s="1628"/>
      <c r="D10" s="1932">
        <f>SUM(D12:D23)</f>
        <v>404</v>
      </c>
      <c r="E10" s="1933">
        <f>SUM(E12:E23)</f>
        <v>303</v>
      </c>
      <c r="F10" s="1894">
        <f>F12+F14+F16+F18+F20+F22</f>
        <v>31031</v>
      </c>
      <c r="G10" s="1898">
        <f>G12+G14+G16+G18+G20+G22</f>
        <v>8051</v>
      </c>
      <c r="H10" s="1898">
        <f>F10+G10</f>
        <v>39082</v>
      </c>
      <c r="I10" s="71">
        <f>I12+I14+I16+I18+I20+I22</f>
        <v>36</v>
      </c>
      <c r="J10" s="71">
        <f>J12+J14+J16+J18+J20+J22</f>
        <v>6</v>
      </c>
      <c r="K10" s="265">
        <f>K12+K14+K16+K18+K20+K22</f>
        <v>42</v>
      </c>
      <c r="L10" s="1894">
        <f>L12+L14+L16+L18+L20+L22</f>
        <v>19757</v>
      </c>
      <c r="M10" s="1898">
        <f>M12+M14+M16+M18+M20+M22</f>
        <v>2841</v>
      </c>
      <c r="N10" s="1898">
        <f>L10+M10</f>
        <v>22598</v>
      </c>
      <c r="O10" s="71">
        <f>O12+O14+O16+O18+O20+O22</f>
        <v>14</v>
      </c>
      <c r="P10" s="71">
        <f>P12+P14+P16+P18+P20+P22</f>
        <v>1</v>
      </c>
      <c r="Q10" s="265">
        <f>Q12+Q14+Q16+Q18+Q20+Q22</f>
        <v>15</v>
      </c>
      <c r="R10" s="1894">
        <f>R12+R14+R16+R18+R20+R22</f>
        <v>11274</v>
      </c>
      <c r="S10" s="1898">
        <f>S12+S14+S16+S18+S20+S22</f>
        <v>5210</v>
      </c>
      <c r="T10" s="1898">
        <f>R10+S10</f>
        <v>16484</v>
      </c>
      <c r="U10" s="71">
        <f>U12+U14+U16+U18+U20+U22</f>
        <v>22</v>
      </c>
      <c r="V10" s="71">
        <f>V12+V14+V16+V18+V20+V22</f>
        <v>5</v>
      </c>
      <c r="W10" s="265">
        <f>W12+W14+W16+W18+W20+W22</f>
        <v>27</v>
      </c>
      <c r="X10" s="761"/>
      <c r="Y10" s="778">
        <f>L10+R10</f>
        <v>31031</v>
      </c>
      <c r="Z10" s="778">
        <f>M10+S10</f>
        <v>8051</v>
      </c>
      <c r="AA10" s="778">
        <f t="shared" ref="AA10" si="0">N10+T10</f>
        <v>39082</v>
      </c>
      <c r="AB10" s="795">
        <f>Y10-F10</f>
        <v>0</v>
      </c>
      <c r="AC10" s="795">
        <f>Z10-G10</f>
        <v>0</v>
      </c>
      <c r="AD10" s="795">
        <f>AA10-H10</f>
        <v>0</v>
      </c>
    </row>
    <row r="11" spans="2:30" ht="21.6" customHeight="1" thickBot="1" x14ac:dyDescent="0.25">
      <c r="B11" s="1607"/>
      <c r="C11" s="1669"/>
      <c r="D11" s="1811"/>
      <c r="E11" s="1818"/>
      <c r="F11" s="1906"/>
      <c r="G11" s="1907"/>
      <c r="H11" s="1907"/>
      <c r="I11" s="796">
        <f>I10/F10</f>
        <v>1.1601301923882569E-3</v>
      </c>
      <c r="J11" s="796">
        <f>J10/G10</f>
        <v>7.4524903738666009E-4</v>
      </c>
      <c r="K11" s="797">
        <f>K10/H10</f>
        <v>1.0746635279668389E-3</v>
      </c>
      <c r="L11" s="1906"/>
      <c r="M11" s="1907"/>
      <c r="N11" s="1907"/>
      <c r="O11" s="796">
        <f>O10/L10</f>
        <v>7.0860960672166826E-4</v>
      </c>
      <c r="P11" s="796">
        <f>P10/M10</f>
        <v>3.5198873636043646E-4</v>
      </c>
      <c r="Q11" s="797">
        <f>Q10/N10</f>
        <v>6.637755553588813E-4</v>
      </c>
      <c r="R11" s="1906"/>
      <c r="S11" s="1907"/>
      <c r="T11" s="1907"/>
      <c r="U11" s="796">
        <f>U10/R10</f>
        <v>1.9513925847081781E-3</v>
      </c>
      <c r="V11" s="796">
        <f>V10/S10</f>
        <v>9.5969289827255275E-4</v>
      </c>
      <c r="W11" s="797">
        <f>W10/T10</f>
        <v>1.6379519534093668E-3</v>
      </c>
      <c r="X11" s="761"/>
    </row>
    <row r="12" spans="2:30" ht="21.6" customHeight="1" thickTop="1" x14ac:dyDescent="0.2">
      <c r="B12" s="1503" t="s">
        <v>274</v>
      </c>
      <c r="C12" s="1551" t="s">
        <v>184</v>
      </c>
      <c r="D12" s="1899">
        <f>表13!E15</f>
        <v>49</v>
      </c>
      <c r="E12" s="1899">
        <f>表13!R15</f>
        <v>20</v>
      </c>
      <c r="F12" s="1908">
        <f>L12+R12</f>
        <v>1007</v>
      </c>
      <c r="G12" s="1896">
        <f>M12+S12</f>
        <v>45</v>
      </c>
      <c r="H12" s="1896">
        <f>F12+G12</f>
        <v>1052</v>
      </c>
      <c r="I12" s="72">
        <f>O12+U12</f>
        <v>0</v>
      </c>
      <c r="J12" s="72">
        <f>P12+V12</f>
        <v>0</v>
      </c>
      <c r="K12" s="267">
        <f>I12+J12</f>
        <v>0</v>
      </c>
      <c r="L12" s="1929">
        <f>表2!I18</f>
        <v>835</v>
      </c>
      <c r="M12" s="1920">
        <f>表2!O18</f>
        <v>21</v>
      </c>
      <c r="N12" s="1928">
        <f>L12+M12</f>
        <v>856</v>
      </c>
      <c r="O12" s="72">
        <v>0</v>
      </c>
      <c r="P12" s="72">
        <v>0</v>
      </c>
      <c r="Q12" s="267">
        <f>O12+P12</f>
        <v>0</v>
      </c>
      <c r="R12" s="1929">
        <f>表2!J18</f>
        <v>172</v>
      </c>
      <c r="S12" s="1920">
        <f>表2!P18</f>
        <v>24</v>
      </c>
      <c r="T12" s="1896">
        <f>R12+S12</f>
        <v>196</v>
      </c>
      <c r="U12" s="72">
        <v>0</v>
      </c>
      <c r="V12" s="72">
        <v>0</v>
      </c>
      <c r="W12" s="267">
        <f>U12+V12</f>
        <v>0</v>
      </c>
      <c r="X12" s="761"/>
      <c r="Y12" s="778">
        <f t="shared" ref="Y12" si="1">L12+R12</f>
        <v>1007</v>
      </c>
      <c r="Z12" s="778">
        <f t="shared" ref="Z12" si="2">M12+S12</f>
        <v>45</v>
      </c>
      <c r="AA12" s="778">
        <f t="shared" ref="AA12" si="3">N12+T12</f>
        <v>1052</v>
      </c>
      <c r="AB12" s="795">
        <f t="shared" ref="AB12" si="4">Y12-F12</f>
        <v>0</v>
      </c>
      <c r="AC12" s="795">
        <f t="shared" ref="AC12" si="5">Z12-G12</f>
        <v>0</v>
      </c>
      <c r="AD12" s="795">
        <f t="shared" ref="AD12" si="6">AA12-H12</f>
        <v>0</v>
      </c>
    </row>
    <row r="13" spans="2:30" ht="21.6" customHeight="1" x14ac:dyDescent="0.2">
      <c r="B13" s="1504"/>
      <c r="C13" s="1551"/>
      <c r="D13" s="1900"/>
      <c r="E13" s="1900"/>
      <c r="F13" s="1895"/>
      <c r="G13" s="1897"/>
      <c r="H13" s="1897"/>
      <c r="I13" s="798">
        <f>I12/F12</f>
        <v>0</v>
      </c>
      <c r="J13" s="798">
        <f>J12/G12</f>
        <v>0</v>
      </c>
      <c r="K13" s="799">
        <f>K12/H12</f>
        <v>0</v>
      </c>
      <c r="L13" s="1903">
        <f>表1!M11</f>
        <v>381</v>
      </c>
      <c r="M13" s="1915">
        <f>表1!N11</f>
        <v>246</v>
      </c>
      <c r="N13" s="1923"/>
      <c r="O13" s="798">
        <f>O12/L12</f>
        <v>0</v>
      </c>
      <c r="P13" s="798">
        <f>P12/M12</f>
        <v>0</v>
      </c>
      <c r="Q13" s="799">
        <f>Q12/N12</f>
        <v>0</v>
      </c>
      <c r="R13" s="1903">
        <f>表1!S11</f>
        <v>172</v>
      </c>
      <c r="S13" s="1915">
        <f>表1!T11</f>
        <v>407</v>
      </c>
      <c r="T13" s="1897"/>
      <c r="U13" s="798">
        <f>U12/R12</f>
        <v>0</v>
      </c>
      <c r="V13" s="798">
        <f>V12/S12</f>
        <v>0</v>
      </c>
      <c r="W13" s="799">
        <f>W12/T12</f>
        <v>0</v>
      </c>
      <c r="X13" s="761"/>
    </row>
    <row r="14" spans="2:30" ht="21.6" customHeight="1" x14ac:dyDescent="0.2">
      <c r="B14" s="1504"/>
      <c r="C14" s="1591" t="s">
        <v>185</v>
      </c>
      <c r="D14" s="1901">
        <f>表13!E18</f>
        <v>85</v>
      </c>
      <c r="E14" s="1901">
        <f>表13!R18</f>
        <v>64</v>
      </c>
      <c r="F14" s="1894">
        <f>L14+R14</f>
        <v>14482</v>
      </c>
      <c r="G14" s="1898">
        <f>M14+S14</f>
        <v>2067</v>
      </c>
      <c r="H14" s="1898">
        <f>F14+G14</f>
        <v>16549</v>
      </c>
      <c r="I14" s="71">
        <f>O14+U14</f>
        <v>18</v>
      </c>
      <c r="J14" s="71">
        <f>P14+V14</f>
        <v>3</v>
      </c>
      <c r="K14" s="265">
        <f>I14+J14</f>
        <v>21</v>
      </c>
      <c r="L14" s="1902">
        <f>表2!I21</f>
        <v>11291</v>
      </c>
      <c r="M14" s="1914">
        <f>表2!O21</f>
        <v>1092</v>
      </c>
      <c r="N14" s="1923">
        <f>L14+M14</f>
        <v>12383</v>
      </c>
      <c r="O14" s="71">
        <v>11</v>
      </c>
      <c r="P14" s="71">
        <v>0</v>
      </c>
      <c r="Q14" s="265">
        <f t="shared" ref="Q14" si="7">O14+P14</f>
        <v>11</v>
      </c>
      <c r="R14" s="1902">
        <f>表2!J21</f>
        <v>3191</v>
      </c>
      <c r="S14" s="1914">
        <f>表2!P21</f>
        <v>975</v>
      </c>
      <c r="T14" s="1898">
        <f>R14+S14</f>
        <v>4166</v>
      </c>
      <c r="U14" s="71">
        <v>7</v>
      </c>
      <c r="V14" s="71">
        <v>3</v>
      </c>
      <c r="W14" s="265">
        <f t="shared" ref="W14" si="8">U14+V14</f>
        <v>10</v>
      </c>
      <c r="X14" s="761"/>
      <c r="Y14" s="778">
        <f t="shared" ref="Y14" si="9">L14+R14</f>
        <v>14482</v>
      </c>
      <c r="Z14" s="778">
        <f t="shared" ref="Z14" si="10">M14+S14</f>
        <v>2067</v>
      </c>
      <c r="AA14" s="778">
        <f t="shared" ref="AA14" si="11">N14+T14</f>
        <v>16549</v>
      </c>
      <c r="AB14" s="795">
        <f t="shared" ref="AB14" si="12">Y14-F14</f>
        <v>0</v>
      </c>
      <c r="AC14" s="795">
        <f t="shared" ref="AC14" si="13">Z14-G14</f>
        <v>0</v>
      </c>
      <c r="AD14" s="795">
        <f t="shared" ref="AD14" si="14">AA14-H14</f>
        <v>0</v>
      </c>
    </row>
    <row r="15" spans="2:30" ht="21.6" customHeight="1" x14ac:dyDescent="0.2">
      <c r="B15" s="1504"/>
      <c r="C15" s="1551"/>
      <c r="D15" s="1900"/>
      <c r="E15" s="1900"/>
      <c r="F15" s="1895"/>
      <c r="G15" s="1897"/>
      <c r="H15" s="1897"/>
      <c r="I15" s="798">
        <f>I14/F14</f>
        <v>1.2429222483082447E-3</v>
      </c>
      <c r="J15" s="798">
        <f>J14/G14</f>
        <v>1.4513788098693759E-3</v>
      </c>
      <c r="K15" s="799">
        <f>K14/H14</f>
        <v>1.2689588494773098E-3</v>
      </c>
      <c r="L15" s="1903">
        <f>表1!M13</f>
        <v>0.96499999999999997</v>
      </c>
      <c r="M15" s="1915">
        <f>表1!N13</f>
        <v>0.623</v>
      </c>
      <c r="N15" s="1923"/>
      <c r="O15" s="798">
        <f>O14/L14</f>
        <v>9.7422726065007524E-4</v>
      </c>
      <c r="P15" s="798">
        <f>P14/M14</f>
        <v>0</v>
      </c>
      <c r="Q15" s="799">
        <f>Q14/N14</f>
        <v>8.8831462488896064E-4</v>
      </c>
      <c r="R15" s="1903">
        <f>表1!S13</f>
        <v>0.435</v>
      </c>
      <c r="S15" s="1915">
        <f>表1!T13</f>
        <v>0</v>
      </c>
      <c r="T15" s="1897"/>
      <c r="U15" s="798">
        <f>U14/R14</f>
        <v>2.1936696960200563E-3</v>
      </c>
      <c r="V15" s="798">
        <f>V14/S14</f>
        <v>3.0769230769230769E-3</v>
      </c>
      <c r="W15" s="799">
        <f>W14/T14</f>
        <v>2.400384061449832E-3</v>
      </c>
      <c r="X15" s="761"/>
    </row>
    <row r="16" spans="2:30" ht="21.6" customHeight="1" x14ac:dyDescent="0.2">
      <c r="B16" s="1504"/>
      <c r="C16" s="1591" t="s">
        <v>277</v>
      </c>
      <c r="D16" s="1901">
        <f>表13!E21</f>
        <v>25</v>
      </c>
      <c r="E16" s="1901">
        <f>表13!R21</f>
        <v>16</v>
      </c>
      <c r="F16" s="1894">
        <f>L16+R16</f>
        <v>2215</v>
      </c>
      <c r="G16" s="1898">
        <f>M16+S16</f>
        <v>162</v>
      </c>
      <c r="H16" s="1898">
        <f>F16+G16</f>
        <v>2377</v>
      </c>
      <c r="I16" s="71">
        <f>O16+U16</f>
        <v>4</v>
      </c>
      <c r="J16" s="71">
        <f>P16+V16</f>
        <v>0</v>
      </c>
      <c r="K16" s="265">
        <f>I16+J16</f>
        <v>4</v>
      </c>
      <c r="L16" s="1917">
        <f>表2!I24</f>
        <v>2038</v>
      </c>
      <c r="M16" s="1914">
        <f>表2!O24</f>
        <v>104</v>
      </c>
      <c r="N16" s="1923">
        <f>L16+M16</f>
        <v>2142</v>
      </c>
      <c r="O16" s="71">
        <v>3</v>
      </c>
      <c r="P16" s="71">
        <v>0</v>
      </c>
      <c r="Q16" s="265">
        <f t="shared" ref="Q16" si="15">O16+P16</f>
        <v>3</v>
      </c>
      <c r="R16" s="1917">
        <f>表2!J24</f>
        <v>177</v>
      </c>
      <c r="S16" s="1914">
        <f>表2!P24</f>
        <v>58</v>
      </c>
      <c r="T16" s="1898">
        <f>R16+S16</f>
        <v>235</v>
      </c>
      <c r="U16" s="71">
        <v>1</v>
      </c>
      <c r="V16" s="71">
        <v>0</v>
      </c>
      <c r="W16" s="265">
        <f t="shared" ref="W16" si="16">U16+V16</f>
        <v>1</v>
      </c>
      <c r="X16" s="761"/>
      <c r="Y16" s="778">
        <f t="shared" ref="Y16" si="17">L16+R16</f>
        <v>2215</v>
      </c>
      <c r="Z16" s="778">
        <f t="shared" ref="Z16" si="18">M16+S16</f>
        <v>162</v>
      </c>
      <c r="AA16" s="778">
        <f t="shared" ref="AA16" si="19">N16+T16</f>
        <v>2377</v>
      </c>
      <c r="AB16" s="795">
        <f t="shared" ref="AB16" si="20">Y16-F16</f>
        <v>0</v>
      </c>
      <c r="AC16" s="795">
        <f t="shared" ref="AC16" si="21">Z16-G16</f>
        <v>0</v>
      </c>
      <c r="AD16" s="795">
        <f t="shared" ref="AD16" si="22">AA16-H16</f>
        <v>0</v>
      </c>
    </row>
    <row r="17" spans="2:30" ht="21.6" customHeight="1" x14ac:dyDescent="0.2">
      <c r="B17" s="1504"/>
      <c r="C17" s="1552"/>
      <c r="D17" s="1900"/>
      <c r="E17" s="1900"/>
      <c r="F17" s="1895"/>
      <c r="G17" s="1897"/>
      <c r="H17" s="1897"/>
      <c r="I17" s="798">
        <f>I16/F16</f>
        <v>1.8058690744920992E-3</v>
      </c>
      <c r="J17" s="798">
        <f>J16/G16</f>
        <v>0</v>
      </c>
      <c r="K17" s="799">
        <f>K16/H16</f>
        <v>1.6827934371055953E-3</v>
      </c>
      <c r="L17" s="1903">
        <f>表1!M15</f>
        <v>1</v>
      </c>
      <c r="M17" s="1915">
        <f>表1!N15</f>
        <v>0.30599999999999999</v>
      </c>
      <c r="N17" s="1923"/>
      <c r="O17" s="798">
        <f>O16/L16</f>
        <v>1.4720314033366045E-3</v>
      </c>
      <c r="P17" s="798">
        <f>P16/M16</f>
        <v>0</v>
      </c>
      <c r="Q17" s="799">
        <f>Q16/N16</f>
        <v>1.4005602240896359E-3</v>
      </c>
      <c r="R17" s="1903">
        <f>表1!S15</f>
        <v>0.32700000000000001</v>
      </c>
      <c r="S17" s="1915">
        <f>表1!T15</f>
        <v>0.93899999999999995</v>
      </c>
      <c r="T17" s="1897"/>
      <c r="U17" s="798">
        <f>U16/R16</f>
        <v>5.6497175141242938E-3</v>
      </c>
      <c r="V17" s="798">
        <f>V16/S16</f>
        <v>0</v>
      </c>
      <c r="W17" s="799">
        <f>W16/T16</f>
        <v>4.2553191489361703E-3</v>
      </c>
      <c r="X17" s="761"/>
    </row>
    <row r="18" spans="2:30" ht="21.6" customHeight="1" x14ac:dyDescent="0.2">
      <c r="B18" s="1504"/>
      <c r="C18" s="1591" t="s">
        <v>598</v>
      </c>
      <c r="D18" s="1901">
        <f>表13!E24</f>
        <v>75</v>
      </c>
      <c r="E18" s="1901">
        <f>表13!R24</f>
        <v>54</v>
      </c>
      <c r="F18" s="1894">
        <f>L18+R18</f>
        <v>1558</v>
      </c>
      <c r="G18" s="1898">
        <f>M18+S18</f>
        <v>819</v>
      </c>
      <c r="H18" s="1898">
        <f>F18+G18</f>
        <v>2377</v>
      </c>
      <c r="I18" s="71">
        <f>O18+U18</f>
        <v>1</v>
      </c>
      <c r="J18" s="71">
        <f>P18+V18</f>
        <v>0</v>
      </c>
      <c r="K18" s="265">
        <f>I18+J18</f>
        <v>1</v>
      </c>
      <c r="L18" s="1902">
        <f>表2!I27</f>
        <v>1030</v>
      </c>
      <c r="M18" s="1914">
        <f>表2!O27</f>
        <v>255</v>
      </c>
      <c r="N18" s="1923">
        <f>L18+M18</f>
        <v>1285</v>
      </c>
      <c r="O18" s="71">
        <v>0</v>
      </c>
      <c r="P18" s="71">
        <v>0</v>
      </c>
      <c r="Q18" s="265">
        <f t="shared" ref="Q18" si="23">O18+P18</f>
        <v>0</v>
      </c>
      <c r="R18" s="1902">
        <f>表2!J27</f>
        <v>528</v>
      </c>
      <c r="S18" s="1914">
        <f>表2!P27</f>
        <v>564</v>
      </c>
      <c r="T18" s="1898">
        <f>R18+S18</f>
        <v>1092</v>
      </c>
      <c r="U18" s="71">
        <v>1</v>
      </c>
      <c r="V18" s="71">
        <v>0</v>
      </c>
      <c r="W18" s="265">
        <f t="shared" ref="W18" si="24">U18+V18</f>
        <v>1</v>
      </c>
      <c r="X18" s="761"/>
      <c r="Y18" s="778">
        <f t="shared" ref="Y18" si="25">L18+R18</f>
        <v>1558</v>
      </c>
      <c r="Z18" s="778">
        <f t="shared" ref="Z18" si="26">M18+S18</f>
        <v>819</v>
      </c>
      <c r="AA18" s="778">
        <f t="shared" ref="AA18" si="27">N18+T18</f>
        <v>2377</v>
      </c>
      <c r="AB18" s="795">
        <f t="shared" ref="AB18" si="28">Y18-F18</f>
        <v>0</v>
      </c>
      <c r="AC18" s="795">
        <f t="shared" ref="AC18" si="29">Z18-G18</f>
        <v>0</v>
      </c>
      <c r="AD18" s="795">
        <f t="shared" ref="AD18" si="30">AA18-H18</f>
        <v>0</v>
      </c>
    </row>
    <row r="19" spans="2:30" ht="21.6" customHeight="1" x14ac:dyDescent="0.2">
      <c r="B19" s="1504"/>
      <c r="C19" s="1551"/>
      <c r="D19" s="1900"/>
      <c r="E19" s="1900"/>
      <c r="F19" s="1895"/>
      <c r="G19" s="1897"/>
      <c r="H19" s="1897"/>
      <c r="I19" s="798">
        <f>I18/F18</f>
        <v>6.4184852374839533E-4</v>
      </c>
      <c r="J19" s="798">
        <f>J18/G18</f>
        <v>0</v>
      </c>
      <c r="K19" s="799">
        <f>K18/H18</f>
        <v>4.2069835927639884E-4</v>
      </c>
      <c r="L19" s="1903">
        <f>表1!M17</f>
        <v>82</v>
      </c>
      <c r="M19" s="1915">
        <f>表1!N17</f>
        <v>57</v>
      </c>
      <c r="N19" s="1923"/>
      <c r="O19" s="798">
        <f>O18/L18</f>
        <v>0</v>
      </c>
      <c r="P19" s="798">
        <f>P18/M18</f>
        <v>0</v>
      </c>
      <c r="Q19" s="799">
        <f>Q18/N18</f>
        <v>0</v>
      </c>
      <c r="R19" s="1903">
        <f>表1!S17</f>
        <v>43</v>
      </c>
      <c r="S19" s="1915">
        <f>表1!T17</f>
        <v>83</v>
      </c>
      <c r="T19" s="1897"/>
      <c r="U19" s="798">
        <f>U18/R18</f>
        <v>1.893939393939394E-3</v>
      </c>
      <c r="V19" s="798">
        <f>V18/S18</f>
        <v>0</v>
      </c>
      <c r="W19" s="799">
        <f>W18/T18</f>
        <v>9.1575091575091575E-4</v>
      </c>
      <c r="X19" s="761"/>
    </row>
    <row r="20" spans="2:30" ht="21.6" customHeight="1" x14ac:dyDescent="0.2">
      <c r="B20" s="1504"/>
      <c r="C20" s="1591" t="s">
        <v>341</v>
      </c>
      <c r="D20" s="1901">
        <f>表13!E27</f>
        <v>8</v>
      </c>
      <c r="E20" s="1901">
        <f>表13!R27</f>
        <v>4</v>
      </c>
      <c r="F20" s="1894">
        <f>L20+R20</f>
        <v>1488</v>
      </c>
      <c r="G20" s="1898">
        <f>M20+S20</f>
        <v>214</v>
      </c>
      <c r="H20" s="1898">
        <f>F20+G20</f>
        <v>1702</v>
      </c>
      <c r="I20" s="71">
        <f>O20+U20</f>
        <v>1</v>
      </c>
      <c r="J20" s="71">
        <f>P20+V20</f>
        <v>0</v>
      </c>
      <c r="K20" s="265">
        <f>I20+J20</f>
        <v>1</v>
      </c>
      <c r="L20" s="1902">
        <f>表2!I30</f>
        <v>633</v>
      </c>
      <c r="M20" s="1914">
        <f>表2!O30</f>
        <v>6</v>
      </c>
      <c r="N20" s="1923">
        <f>L20+M20</f>
        <v>639</v>
      </c>
      <c r="O20" s="71">
        <v>0</v>
      </c>
      <c r="P20" s="71">
        <v>0</v>
      </c>
      <c r="Q20" s="265">
        <f t="shared" ref="Q20" si="31">O20+P20</f>
        <v>0</v>
      </c>
      <c r="R20" s="1902">
        <f>表2!J30</f>
        <v>855</v>
      </c>
      <c r="S20" s="1914">
        <f>表2!P30</f>
        <v>208</v>
      </c>
      <c r="T20" s="1898">
        <f>R20+S20</f>
        <v>1063</v>
      </c>
      <c r="U20" s="71">
        <v>1</v>
      </c>
      <c r="V20" s="71">
        <v>0</v>
      </c>
      <c r="W20" s="265">
        <f t="shared" ref="W20" si="32">U20+V20</f>
        <v>1</v>
      </c>
      <c r="X20" s="761"/>
      <c r="Y20" s="778">
        <f t="shared" ref="Y20" si="33">L20+R20</f>
        <v>1488</v>
      </c>
      <c r="Z20" s="778">
        <f t="shared" ref="Z20" si="34">M20+S20</f>
        <v>214</v>
      </c>
      <c r="AA20" s="778">
        <f t="shared" ref="AA20" si="35">N20+T20</f>
        <v>1702</v>
      </c>
      <c r="AB20" s="795">
        <f t="shared" ref="AB20" si="36">Y20-F20</f>
        <v>0</v>
      </c>
      <c r="AC20" s="795">
        <f t="shared" ref="AC20" si="37">Z20-G20</f>
        <v>0</v>
      </c>
      <c r="AD20" s="795">
        <f t="shared" ref="AD20" si="38">AA20-H20</f>
        <v>0</v>
      </c>
    </row>
    <row r="21" spans="2:30" ht="21.6" customHeight="1" x14ac:dyDescent="0.2">
      <c r="B21" s="1504"/>
      <c r="C21" s="1551"/>
      <c r="D21" s="1900"/>
      <c r="E21" s="1900"/>
      <c r="F21" s="1895"/>
      <c r="G21" s="1897"/>
      <c r="H21" s="1897"/>
      <c r="I21" s="798">
        <f>I20/F20</f>
        <v>6.7204301075268823E-4</v>
      </c>
      <c r="J21" s="798">
        <f>J20/G20</f>
        <v>0</v>
      </c>
      <c r="K21" s="799">
        <f>K20/H20</f>
        <v>5.8754406580493535E-4</v>
      </c>
      <c r="L21" s="1903">
        <f>表1!M19</f>
        <v>0.98799999999999999</v>
      </c>
      <c r="M21" s="1915">
        <f>表1!N19</f>
        <v>0.68700000000000006</v>
      </c>
      <c r="N21" s="1923"/>
      <c r="O21" s="798">
        <f>O20/L20</f>
        <v>0</v>
      </c>
      <c r="P21" s="798">
        <f>P20/M20</f>
        <v>0</v>
      </c>
      <c r="Q21" s="799">
        <f>Q20/N20</f>
        <v>0</v>
      </c>
      <c r="R21" s="1903">
        <f>表1!S19</f>
        <v>0.51800000000000002</v>
      </c>
      <c r="S21" s="1915">
        <f>表1!T19</f>
        <v>0</v>
      </c>
      <c r="T21" s="1897"/>
      <c r="U21" s="798">
        <f>U20/R20</f>
        <v>1.1695906432748538E-3</v>
      </c>
      <c r="V21" s="798">
        <f>V20/S20</f>
        <v>0</v>
      </c>
      <c r="W21" s="799">
        <f>W20/T20</f>
        <v>9.4073377234242712E-4</v>
      </c>
      <c r="X21" s="761"/>
    </row>
    <row r="22" spans="2:30" ht="21.6" customHeight="1" x14ac:dyDescent="0.2">
      <c r="B22" s="1504"/>
      <c r="C22" s="1591" t="s">
        <v>189</v>
      </c>
      <c r="D22" s="1901">
        <f>表13!E30</f>
        <v>162</v>
      </c>
      <c r="E22" s="1901">
        <f>表13!R30</f>
        <v>145</v>
      </c>
      <c r="F22" s="1894">
        <f>L22+R22</f>
        <v>10281</v>
      </c>
      <c r="G22" s="1898">
        <f>M22+S22</f>
        <v>4744</v>
      </c>
      <c r="H22" s="1898">
        <f>F22+G22</f>
        <v>15025</v>
      </c>
      <c r="I22" s="71">
        <f>O22+U22</f>
        <v>12</v>
      </c>
      <c r="J22" s="71">
        <f>P22+V22</f>
        <v>3</v>
      </c>
      <c r="K22" s="265">
        <f>I22+J22</f>
        <v>15</v>
      </c>
      <c r="L22" s="1917">
        <f>表2!I33</f>
        <v>3930</v>
      </c>
      <c r="M22" s="1921">
        <f>表2!O33</f>
        <v>1363</v>
      </c>
      <c r="N22" s="1923">
        <f>L22+M22</f>
        <v>5293</v>
      </c>
      <c r="O22" s="71">
        <v>0</v>
      </c>
      <c r="P22" s="71">
        <v>1</v>
      </c>
      <c r="Q22" s="265">
        <f t="shared" ref="Q22" si="39">O22+P22</f>
        <v>1</v>
      </c>
      <c r="R22" s="1917">
        <f>表2!J33</f>
        <v>6351</v>
      </c>
      <c r="S22" s="1921">
        <f>表2!P33</f>
        <v>3381</v>
      </c>
      <c r="T22" s="1898">
        <f>R22+S22</f>
        <v>9732</v>
      </c>
      <c r="U22" s="71">
        <v>12</v>
      </c>
      <c r="V22" s="71">
        <v>2</v>
      </c>
      <c r="W22" s="265">
        <f t="shared" ref="W22" si="40">U22+V22</f>
        <v>14</v>
      </c>
      <c r="X22" s="761"/>
      <c r="Y22" s="778">
        <f t="shared" ref="Y22" si="41">L22+R22</f>
        <v>10281</v>
      </c>
      <c r="Z22" s="778">
        <f t="shared" ref="Z22" si="42">M22+S22</f>
        <v>4744</v>
      </c>
      <c r="AA22" s="778">
        <f t="shared" ref="AA22" si="43">N22+T22</f>
        <v>15025</v>
      </c>
      <c r="AB22" s="795">
        <f t="shared" ref="AB22" si="44">Y22-F22</f>
        <v>0</v>
      </c>
      <c r="AC22" s="795">
        <f t="shared" ref="AC22" si="45">Z22-G22</f>
        <v>0</v>
      </c>
      <c r="AD22" s="795">
        <f t="shared" ref="AD22" si="46">AA22-H22</f>
        <v>0</v>
      </c>
    </row>
    <row r="23" spans="2:30" ht="21.6" customHeight="1" thickBot="1" x14ac:dyDescent="0.25">
      <c r="B23" s="1505"/>
      <c r="C23" s="1655"/>
      <c r="D23" s="1900"/>
      <c r="E23" s="1916"/>
      <c r="F23" s="1895"/>
      <c r="G23" s="1897"/>
      <c r="H23" s="1897"/>
      <c r="I23" s="798">
        <f>I22/F22</f>
        <v>1.1672016340822876E-3</v>
      </c>
      <c r="J23" s="798">
        <f>J22/G22</f>
        <v>6.3237774030354128E-4</v>
      </c>
      <c r="K23" s="799">
        <f>K22/H22</f>
        <v>9.9833610648918472E-4</v>
      </c>
      <c r="L23" s="1918">
        <f>表1!M21</f>
        <v>1</v>
      </c>
      <c r="M23" s="1922">
        <f>表1!N21</f>
        <v>0.52</v>
      </c>
      <c r="N23" s="1924"/>
      <c r="O23" s="798">
        <f>O22/L22</f>
        <v>0</v>
      </c>
      <c r="P23" s="798">
        <f>P22/M22</f>
        <v>7.3367571533382249E-4</v>
      </c>
      <c r="Q23" s="799">
        <f>Q22/N22</f>
        <v>1.8892877385225771E-4</v>
      </c>
      <c r="R23" s="1918">
        <f>表1!S21</f>
        <v>0.28000000000000003</v>
      </c>
      <c r="S23" s="1922">
        <f>表1!T21</f>
        <v>0.92</v>
      </c>
      <c r="T23" s="1897"/>
      <c r="U23" s="798">
        <f>U22/R22</f>
        <v>1.8894662257912141E-3</v>
      </c>
      <c r="V23" s="798">
        <f>V22/S22</f>
        <v>5.9154096421177161E-4</v>
      </c>
      <c r="W23" s="799">
        <f>W22/T22</f>
        <v>1.4385532264693795E-3</v>
      </c>
      <c r="X23" s="761"/>
    </row>
    <row r="24" spans="2:30" ht="21.6" customHeight="1" thickTop="1" x14ac:dyDescent="0.2">
      <c r="B24" s="1503" t="s">
        <v>312</v>
      </c>
      <c r="C24" s="1551" t="s">
        <v>282</v>
      </c>
      <c r="D24" s="1899">
        <f>表13!E33</f>
        <v>92</v>
      </c>
      <c r="E24" s="1899">
        <f>表13!R33</f>
        <v>53</v>
      </c>
      <c r="F24" s="1908">
        <f>L24+R24</f>
        <v>448</v>
      </c>
      <c r="G24" s="1896">
        <f>M24+S24</f>
        <v>204</v>
      </c>
      <c r="H24" s="1896">
        <f>F24+G24</f>
        <v>652</v>
      </c>
      <c r="I24" s="800">
        <f>O24+U24</f>
        <v>1</v>
      </c>
      <c r="J24" s="800">
        <f>P24+V24</f>
        <v>0</v>
      </c>
      <c r="K24" s="801">
        <f>I24+J24</f>
        <v>1</v>
      </c>
      <c r="L24" s="1919">
        <f>表2!I36</f>
        <v>246</v>
      </c>
      <c r="M24" s="1920">
        <f>表2!O36</f>
        <v>61</v>
      </c>
      <c r="N24" s="1896">
        <f>L24+M24</f>
        <v>307</v>
      </c>
      <c r="O24" s="800">
        <v>0</v>
      </c>
      <c r="P24" s="800">
        <v>0</v>
      </c>
      <c r="Q24" s="801">
        <f t="shared" ref="Q24" si="47">O24+P24</f>
        <v>0</v>
      </c>
      <c r="R24" s="1919">
        <f>表2!J36</f>
        <v>202</v>
      </c>
      <c r="S24" s="1920">
        <f>表2!P36</f>
        <v>143</v>
      </c>
      <c r="T24" s="1896">
        <f>R24+S24</f>
        <v>345</v>
      </c>
      <c r="U24" s="800">
        <v>1</v>
      </c>
      <c r="V24" s="800">
        <v>0</v>
      </c>
      <c r="W24" s="801">
        <f t="shared" ref="W24" si="48">U24+V24</f>
        <v>1</v>
      </c>
      <c r="X24" s="761"/>
      <c r="Y24" s="778">
        <f t="shared" ref="Y24" si="49">L24+R24</f>
        <v>448</v>
      </c>
      <c r="Z24" s="778">
        <f t="shared" ref="Z24" si="50">M24+S24</f>
        <v>204</v>
      </c>
      <c r="AA24" s="778">
        <f t="shared" ref="AA24" si="51">N24+T24</f>
        <v>652</v>
      </c>
      <c r="AB24" s="795">
        <f t="shared" ref="AB24" si="52">Y24-F24</f>
        <v>0</v>
      </c>
      <c r="AC24" s="795">
        <f t="shared" ref="AC24" si="53">Z24-G24</f>
        <v>0</v>
      </c>
      <c r="AD24" s="795">
        <f t="shared" ref="AD24" si="54">AA24-H24</f>
        <v>0</v>
      </c>
    </row>
    <row r="25" spans="2:30" ht="21.6" customHeight="1" x14ac:dyDescent="0.2">
      <c r="B25" s="1504"/>
      <c r="C25" s="1551"/>
      <c r="D25" s="1900"/>
      <c r="E25" s="1900"/>
      <c r="F25" s="1895"/>
      <c r="G25" s="1897"/>
      <c r="H25" s="1897"/>
      <c r="I25" s="798">
        <f>I24/F24</f>
        <v>2.232142857142857E-3</v>
      </c>
      <c r="J25" s="798">
        <f>J24/G24</f>
        <v>0</v>
      </c>
      <c r="K25" s="799">
        <f>K24/H24</f>
        <v>1.5337423312883436E-3</v>
      </c>
      <c r="L25" s="1913">
        <f>表1!M23</f>
        <v>71</v>
      </c>
      <c r="M25" s="1915">
        <f>表1!N23</f>
        <v>44</v>
      </c>
      <c r="N25" s="1897"/>
      <c r="O25" s="798">
        <f>O24/L24</f>
        <v>0</v>
      </c>
      <c r="P25" s="798">
        <f>P24/M24</f>
        <v>0</v>
      </c>
      <c r="Q25" s="799">
        <f>Q24/N24</f>
        <v>0</v>
      </c>
      <c r="R25" s="1913">
        <f>表1!S23</f>
        <v>27</v>
      </c>
      <c r="S25" s="1915">
        <f>表1!T23</f>
        <v>77</v>
      </c>
      <c r="T25" s="1897"/>
      <c r="U25" s="798">
        <f>U24/R24</f>
        <v>4.9504950495049506E-3</v>
      </c>
      <c r="V25" s="798">
        <f>V24/S24</f>
        <v>0</v>
      </c>
      <c r="W25" s="799">
        <f>W24/T24</f>
        <v>2.8985507246376812E-3</v>
      </c>
      <c r="X25" s="761"/>
    </row>
    <row r="26" spans="2:30" ht="21.6" customHeight="1" x14ac:dyDescent="0.2">
      <c r="B26" s="1504"/>
      <c r="C26" s="1591" t="s">
        <v>283</v>
      </c>
      <c r="D26" s="1901">
        <f>表13!E36</f>
        <v>163</v>
      </c>
      <c r="E26" s="1901">
        <f>表13!R36</f>
        <v>119</v>
      </c>
      <c r="F26" s="1894">
        <f>L26+R26</f>
        <v>1888</v>
      </c>
      <c r="G26" s="1898">
        <f>M26+S26</f>
        <v>755</v>
      </c>
      <c r="H26" s="1898">
        <f>F26+G26</f>
        <v>2643</v>
      </c>
      <c r="I26" s="71">
        <f>O26+U26</f>
        <v>3</v>
      </c>
      <c r="J26" s="71">
        <f>P26+V26</f>
        <v>3</v>
      </c>
      <c r="K26" s="265">
        <f>I26+J26</f>
        <v>6</v>
      </c>
      <c r="L26" s="1912">
        <f>表2!I39</f>
        <v>1253</v>
      </c>
      <c r="M26" s="1914">
        <f>表2!O39</f>
        <v>227</v>
      </c>
      <c r="N26" s="1898">
        <f>L26+M26</f>
        <v>1480</v>
      </c>
      <c r="O26" s="71">
        <v>2</v>
      </c>
      <c r="P26" s="71">
        <v>1</v>
      </c>
      <c r="Q26" s="265">
        <f t="shared" ref="Q26" si="55">O26+P26</f>
        <v>3</v>
      </c>
      <c r="R26" s="1912">
        <f>表2!J39</f>
        <v>635</v>
      </c>
      <c r="S26" s="1914">
        <f>表2!P39</f>
        <v>528</v>
      </c>
      <c r="T26" s="1898">
        <f>R26+S26</f>
        <v>1163</v>
      </c>
      <c r="U26" s="71">
        <v>1</v>
      </c>
      <c r="V26" s="71">
        <v>2</v>
      </c>
      <c r="W26" s="265">
        <f t="shared" ref="W26" si="56">U26+V26</f>
        <v>3</v>
      </c>
      <c r="X26" s="761"/>
      <c r="Y26" s="778">
        <f>L26+R26</f>
        <v>1888</v>
      </c>
      <c r="Z26" s="778">
        <f>M26+S26</f>
        <v>755</v>
      </c>
      <c r="AA26" s="778">
        <f t="shared" ref="AA26" si="57">N26+T26</f>
        <v>2643</v>
      </c>
      <c r="AB26" s="795">
        <f t="shared" ref="AB26" si="58">Y26-F26</f>
        <v>0</v>
      </c>
      <c r="AC26" s="795">
        <f t="shared" ref="AC26" si="59">Z26-G26</f>
        <v>0</v>
      </c>
      <c r="AD26" s="795">
        <f t="shared" ref="AD26" si="60">AA26-H26</f>
        <v>0</v>
      </c>
    </row>
    <row r="27" spans="2:30" ht="21.6" customHeight="1" x14ac:dyDescent="0.2">
      <c r="B27" s="1504"/>
      <c r="C27" s="1551"/>
      <c r="D27" s="1900"/>
      <c r="E27" s="1900"/>
      <c r="F27" s="1895"/>
      <c r="G27" s="1897"/>
      <c r="H27" s="1897"/>
      <c r="I27" s="798">
        <f>I26/F26</f>
        <v>1.5889830508474577E-3</v>
      </c>
      <c r="J27" s="798">
        <f>J26/G26</f>
        <v>3.9735099337748344E-3</v>
      </c>
      <c r="K27" s="799">
        <f>K26/H26</f>
        <v>2.2701475595913734E-3</v>
      </c>
      <c r="L27" s="1913">
        <f>表1!M25</f>
        <v>0.95899999999999996</v>
      </c>
      <c r="M27" s="1915">
        <f>表1!N25</f>
        <v>0.59499999999999997</v>
      </c>
      <c r="N27" s="1897"/>
      <c r="O27" s="798">
        <f>O26/L26</f>
        <v>1.5961691939345571E-3</v>
      </c>
      <c r="P27" s="798">
        <f>P26/M26</f>
        <v>4.4052863436123352E-3</v>
      </c>
      <c r="Q27" s="799">
        <f>Q26/N26</f>
        <v>2.0270270270270271E-3</v>
      </c>
      <c r="R27" s="1913">
        <f>表1!S25</f>
        <v>0.36499999999999999</v>
      </c>
      <c r="S27" s="1915">
        <f>表1!T25</f>
        <v>0</v>
      </c>
      <c r="T27" s="1897"/>
      <c r="U27" s="798">
        <f>U26/R26</f>
        <v>1.5748031496062992E-3</v>
      </c>
      <c r="V27" s="798">
        <f>V26/S26</f>
        <v>3.787878787878788E-3</v>
      </c>
      <c r="W27" s="799">
        <f>W26/T26</f>
        <v>2.5795356835769563E-3</v>
      </c>
      <c r="X27" s="761"/>
    </row>
    <row r="28" spans="2:30" ht="21.6" customHeight="1" x14ac:dyDescent="0.2">
      <c r="B28" s="1504"/>
      <c r="C28" s="1591" t="s">
        <v>284</v>
      </c>
      <c r="D28" s="1901">
        <f>表13!E39</f>
        <v>48</v>
      </c>
      <c r="E28" s="1901">
        <f>表13!R39</f>
        <v>42</v>
      </c>
      <c r="F28" s="1894">
        <f>L28+R28</f>
        <v>1180</v>
      </c>
      <c r="G28" s="1898">
        <f>M28+S28</f>
        <v>643</v>
      </c>
      <c r="H28" s="1898">
        <f>F28+G28</f>
        <v>1823</v>
      </c>
      <c r="I28" s="71">
        <f>O28+U28</f>
        <v>1</v>
      </c>
      <c r="J28" s="71">
        <f>P28+V28</f>
        <v>0</v>
      </c>
      <c r="K28" s="265">
        <f>I28+J28</f>
        <v>1</v>
      </c>
      <c r="L28" s="1912">
        <f>表2!I42</f>
        <v>620</v>
      </c>
      <c r="M28" s="1914">
        <f>表2!O42</f>
        <v>242</v>
      </c>
      <c r="N28" s="1898">
        <f>L28+M28</f>
        <v>862</v>
      </c>
      <c r="O28" s="71">
        <v>0</v>
      </c>
      <c r="P28" s="71">
        <v>0</v>
      </c>
      <c r="Q28" s="265">
        <f t="shared" ref="Q28" si="61">O28+P28</f>
        <v>0</v>
      </c>
      <c r="R28" s="1912">
        <f>表2!J42</f>
        <v>560</v>
      </c>
      <c r="S28" s="1914">
        <f>表2!P42</f>
        <v>401</v>
      </c>
      <c r="T28" s="1898">
        <f>R28+S28</f>
        <v>961</v>
      </c>
      <c r="U28" s="71">
        <v>1</v>
      </c>
      <c r="V28" s="71">
        <v>0</v>
      </c>
      <c r="W28" s="265">
        <f t="shared" ref="W28" si="62">U28+V28</f>
        <v>1</v>
      </c>
      <c r="X28" s="761"/>
      <c r="Y28" s="778">
        <f>L28+R28</f>
        <v>1180</v>
      </c>
      <c r="Z28" s="778">
        <f>M28+S28</f>
        <v>643</v>
      </c>
      <c r="AA28" s="778">
        <f>N28+T28</f>
        <v>1823</v>
      </c>
      <c r="AB28" s="795">
        <f>Y28-F28</f>
        <v>0</v>
      </c>
      <c r="AC28" s="795">
        <f>Z28-G28</f>
        <v>0</v>
      </c>
      <c r="AD28" s="795">
        <f t="shared" ref="AD28" si="63">AA28-H28</f>
        <v>0</v>
      </c>
    </row>
    <row r="29" spans="2:30" ht="21.6" customHeight="1" x14ac:dyDescent="0.2">
      <c r="B29" s="1504"/>
      <c r="C29" s="1551"/>
      <c r="D29" s="1900"/>
      <c r="E29" s="1900"/>
      <c r="F29" s="1895"/>
      <c r="G29" s="1897"/>
      <c r="H29" s="1897"/>
      <c r="I29" s="798">
        <f>I28/F28</f>
        <v>8.4745762711864404E-4</v>
      </c>
      <c r="J29" s="798">
        <f>J28/G28</f>
        <v>0</v>
      </c>
      <c r="K29" s="799">
        <f>K28/H28</f>
        <v>5.4854635216675812E-4</v>
      </c>
      <c r="L29" s="1913">
        <f>表1!M27</f>
        <v>1</v>
      </c>
      <c r="M29" s="1915">
        <f>表1!N27</f>
        <v>0.5</v>
      </c>
      <c r="N29" s="1897"/>
      <c r="O29" s="798">
        <f>O28/L28</f>
        <v>0</v>
      </c>
      <c r="P29" s="798">
        <f>P28/M28</f>
        <v>0</v>
      </c>
      <c r="Q29" s="799">
        <f>Q28/N28</f>
        <v>0</v>
      </c>
      <c r="R29" s="1913">
        <f>表1!S27</f>
        <v>0.5</v>
      </c>
      <c r="S29" s="1915">
        <f>表1!T27</f>
        <v>1</v>
      </c>
      <c r="T29" s="1897"/>
      <c r="U29" s="798">
        <f>U28/R28</f>
        <v>1.7857142857142857E-3</v>
      </c>
      <c r="V29" s="798">
        <f>V28/S28</f>
        <v>0</v>
      </c>
      <c r="W29" s="799">
        <f>W28/T28</f>
        <v>1.0405827263267431E-3</v>
      </c>
      <c r="X29" s="761"/>
    </row>
    <row r="30" spans="2:30" ht="21.6" customHeight="1" x14ac:dyDescent="0.2">
      <c r="B30" s="1504"/>
      <c r="C30" s="1591" t="s">
        <v>285</v>
      </c>
      <c r="D30" s="1901">
        <f>表13!E42</f>
        <v>38</v>
      </c>
      <c r="E30" s="1901">
        <f>表13!R42</f>
        <v>36</v>
      </c>
      <c r="F30" s="1894">
        <f>L30+R30</f>
        <v>1731</v>
      </c>
      <c r="G30" s="1898">
        <f>M30+S30</f>
        <v>881</v>
      </c>
      <c r="H30" s="1898">
        <f>F30+G30</f>
        <v>2612</v>
      </c>
      <c r="I30" s="71">
        <f>O30+U30</f>
        <v>3</v>
      </c>
      <c r="J30" s="71">
        <f>P30+V30</f>
        <v>0</v>
      </c>
      <c r="K30" s="265">
        <f>I30+J30</f>
        <v>3</v>
      </c>
      <c r="L30" s="1912">
        <f>表2!I45</f>
        <v>969</v>
      </c>
      <c r="M30" s="1914">
        <f>表2!O45</f>
        <v>379</v>
      </c>
      <c r="N30" s="1898">
        <f>L30+M30</f>
        <v>1348</v>
      </c>
      <c r="O30" s="71">
        <v>2</v>
      </c>
      <c r="P30" s="71">
        <v>0</v>
      </c>
      <c r="Q30" s="265">
        <f t="shared" ref="Q30" si="64">O30+P30</f>
        <v>2</v>
      </c>
      <c r="R30" s="1912">
        <f>表2!J45</f>
        <v>762</v>
      </c>
      <c r="S30" s="1914">
        <f>表2!P45</f>
        <v>502</v>
      </c>
      <c r="T30" s="1898">
        <f>R30+S30</f>
        <v>1264</v>
      </c>
      <c r="U30" s="71">
        <v>1</v>
      </c>
      <c r="V30" s="71">
        <v>0</v>
      </c>
      <c r="W30" s="265">
        <f t="shared" ref="W30" si="65">U30+V30</f>
        <v>1</v>
      </c>
      <c r="X30" s="761"/>
      <c r="Y30" s="778">
        <f t="shared" ref="Y30" si="66">L30+R30</f>
        <v>1731</v>
      </c>
      <c r="Z30" s="778">
        <f t="shared" ref="Z30" si="67">M30+S30</f>
        <v>881</v>
      </c>
      <c r="AA30" s="778">
        <f t="shared" ref="AA30" si="68">N30+T30</f>
        <v>2612</v>
      </c>
      <c r="AB30" s="795">
        <f t="shared" ref="AB30" si="69">Y30-F30</f>
        <v>0</v>
      </c>
      <c r="AC30" s="795">
        <f t="shared" ref="AC30" si="70">Z30-G30</f>
        <v>0</v>
      </c>
      <c r="AD30" s="795">
        <f t="shared" ref="AD30" si="71">AA30-H30</f>
        <v>0</v>
      </c>
    </row>
    <row r="31" spans="2:30" ht="21.6" customHeight="1" x14ac:dyDescent="0.2">
      <c r="B31" s="1504"/>
      <c r="C31" s="1551"/>
      <c r="D31" s="1900"/>
      <c r="E31" s="1900"/>
      <c r="F31" s="1895"/>
      <c r="G31" s="1897"/>
      <c r="H31" s="1897"/>
      <c r="I31" s="798">
        <f>I30/F30</f>
        <v>1.7331022530329288E-3</v>
      </c>
      <c r="J31" s="798">
        <f>J30/G30</f>
        <v>0</v>
      </c>
      <c r="K31" s="799">
        <f>K30/H30</f>
        <v>1.1485451761102604E-3</v>
      </c>
      <c r="L31" s="1913">
        <f>表1!M29</f>
        <v>146</v>
      </c>
      <c r="M31" s="1915">
        <f>表1!N29</f>
        <v>113</v>
      </c>
      <c r="N31" s="1897"/>
      <c r="O31" s="798">
        <f>O30/L30</f>
        <v>2.0639834881320948E-3</v>
      </c>
      <c r="P31" s="798">
        <f>P30/M30</f>
        <v>0</v>
      </c>
      <c r="Q31" s="799">
        <f>Q30/N30</f>
        <v>1.483679525222552E-3</v>
      </c>
      <c r="R31" s="1913">
        <f>表1!S29</f>
        <v>75</v>
      </c>
      <c r="S31" s="1915">
        <f>表1!T29</f>
        <v>170</v>
      </c>
      <c r="T31" s="1897"/>
      <c r="U31" s="798">
        <f>U30/R30</f>
        <v>1.3123359580052493E-3</v>
      </c>
      <c r="V31" s="798">
        <f>V30/S30</f>
        <v>0</v>
      </c>
      <c r="W31" s="799">
        <f>W30/T30</f>
        <v>7.911392405063291E-4</v>
      </c>
      <c r="X31" s="761"/>
    </row>
    <row r="32" spans="2:30" ht="21.6" customHeight="1" x14ac:dyDescent="0.2">
      <c r="B32" s="1504"/>
      <c r="C32" s="1591" t="s">
        <v>286</v>
      </c>
      <c r="D32" s="1901">
        <f>表13!E45</f>
        <v>33</v>
      </c>
      <c r="E32" s="1901">
        <f>表13!R45</f>
        <v>26</v>
      </c>
      <c r="F32" s="1894">
        <f>L32+R32</f>
        <v>3467</v>
      </c>
      <c r="G32" s="1898">
        <f>M32+S32</f>
        <v>990</v>
      </c>
      <c r="H32" s="1898">
        <f>F32+G32</f>
        <v>4457</v>
      </c>
      <c r="I32" s="71">
        <f>O32+U32</f>
        <v>4</v>
      </c>
      <c r="J32" s="71">
        <f>P32+V32</f>
        <v>0</v>
      </c>
      <c r="K32" s="265">
        <f>I32+J32</f>
        <v>4</v>
      </c>
      <c r="L32" s="1912">
        <f>表2!I48</f>
        <v>1998</v>
      </c>
      <c r="M32" s="1914">
        <f>表2!O48</f>
        <v>260</v>
      </c>
      <c r="N32" s="1898">
        <f>L32+M32</f>
        <v>2258</v>
      </c>
      <c r="O32" s="71">
        <v>1</v>
      </c>
      <c r="P32" s="71">
        <v>0</v>
      </c>
      <c r="Q32" s="265">
        <f t="shared" ref="Q32" si="72">O32+P32</f>
        <v>1</v>
      </c>
      <c r="R32" s="1912">
        <f>表2!J48</f>
        <v>1469</v>
      </c>
      <c r="S32" s="1914">
        <f>表2!P48</f>
        <v>730</v>
      </c>
      <c r="T32" s="1898">
        <f>R32+S32</f>
        <v>2199</v>
      </c>
      <c r="U32" s="71">
        <v>3</v>
      </c>
      <c r="V32" s="71">
        <v>0</v>
      </c>
      <c r="W32" s="265">
        <f t="shared" ref="W32" si="73">U32+V32</f>
        <v>3</v>
      </c>
      <c r="X32" s="761"/>
      <c r="Y32" s="778">
        <f t="shared" ref="Y32" si="74">L32+R32</f>
        <v>3467</v>
      </c>
      <c r="Z32" s="778">
        <f t="shared" ref="Z32" si="75">M32+S32</f>
        <v>990</v>
      </c>
      <c r="AA32" s="778">
        <f t="shared" ref="AA32" si="76">N32+T32</f>
        <v>4457</v>
      </c>
      <c r="AB32" s="795">
        <f t="shared" ref="AB32" si="77">Y32-F32</f>
        <v>0</v>
      </c>
      <c r="AC32" s="795">
        <f t="shared" ref="AC32" si="78">Z32-G32</f>
        <v>0</v>
      </c>
      <c r="AD32" s="795">
        <f t="shared" ref="AD32" si="79">AA32-H32</f>
        <v>0</v>
      </c>
    </row>
    <row r="33" spans="2:30" ht="21.6" customHeight="1" x14ac:dyDescent="0.2">
      <c r="B33" s="1504"/>
      <c r="C33" s="1552"/>
      <c r="D33" s="1900"/>
      <c r="E33" s="1900"/>
      <c r="F33" s="1895"/>
      <c r="G33" s="1897"/>
      <c r="H33" s="1897"/>
      <c r="I33" s="798">
        <f>I32/F32</f>
        <v>1.1537352177675222E-3</v>
      </c>
      <c r="J33" s="798">
        <f>J32/G32</f>
        <v>0</v>
      </c>
      <c r="K33" s="799">
        <f>K32/H32</f>
        <v>8.9746466232892082E-4</v>
      </c>
      <c r="L33" s="1913">
        <f>表1!M31</f>
        <v>0.93600000000000005</v>
      </c>
      <c r="M33" s="1915">
        <f>表1!N31</f>
        <v>0.72399999999999998</v>
      </c>
      <c r="N33" s="1897"/>
      <c r="O33" s="798">
        <f>O32/L32</f>
        <v>5.005005005005005E-4</v>
      </c>
      <c r="P33" s="798">
        <f>P32/M32</f>
        <v>0</v>
      </c>
      <c r="Q33" s="799">
        <f>Q32/N32</f>
        <v>4.4286979627989372E-4</v>
      </c>
      <c r="R33" s="1913">
        <f>表1!S31</f>
        <v>0.48099999999999998</v>
      </c>
      <c r="S33" s="1915">
        <f>表1!T31</f>
        <v>0</v>
      </c>
      <c r="T33" s="1897"/>
      <c r="U33" s="798">
        <f>U32/R32</f>
        <v>2.0422055820285907E-3</v>
      </c>
      <c r="V33" s="798">
        <f>V32/S32</f>
        <v>0</v>
      </c>
      <c r="W33" s="799">
        <f>W32/T32</f>
        <v>1.364256480218281E-3</v>
      </c>
      <c r="X33" s="761"/>
    </row>
    <row r="34" spans="2:30" ht="21.6" customHeight="1" x14ac:dyDescent="0.2">
      <c r="B34" s="1504"/>
      <c r="C34" s="1551" t="s">
        <v>287</v>
      </c>
      <c r="D34" s="1901">
        <f>表13!E48</f>
        <v>30</v>
      </c>
      <c r="E34" s="1901">
        <f>表13!R48</f>
        <v>27</v>
      </c>
      <c r="F34" s="1894">
        <f>L34+R34</f>
        <v>22317</v>
      </c>
      <c r="G34" s="1898">
        <f>M34+S34</f>
        <v>4578</v>
      </c>
      <c r="H34" s="1898">
        <f>F34+G34</f>
        <v>26895</v>
      </c>
      <c r="I34" s="71">
        <f>O34+U34</f>
        <v>24</v>
      </c>
      <c r="J34" s="71">
        <f>P34+V34</f>
        <v>3</v>
      </c>
      <c r="K34" s="265">
        <f>I34+J34</f>
        <v>27</v>
      </c>
      <c r="L34" s="1910">
        <f>表2!I51</f>
        <v>14671</v>
      </c>
      <c r="M34" s="1904">
        <f>表2!O51</f>
        <v>1672</v>
      </c>
      <c r="N34" s="1898">
        <f>L34+M34</f>
        <v>16343</v>
      </c>
      <c r="O34" s="71">
        <v>9</v>
      </c>
      <c r="P34" s="71">
        <v>0</v>
      </c>
      <c r="Q34" s="265">
        <f t="shared" ref="Q34" si="80">O34+P34</f>
        <v>9</v>
      </c>
      <c r="R34" s="1910">
        <f>表2!J51</f>
        <v>7646</v>
      </c>
      <c r="S34" s="1904">
        <f>表2!P51</f>
        <v>2906</v>
      </c>
      <c r="T34" s="1898">
        <f>R34+S34</f>
        <v>10552</v>
      </c>
      <c r="U34" s="71">
        <v>15</v>
      </c>
      <c r="V34" s="71">
        <v>3</v>
      </c>
      <c r="W34" s="265">
        <f t="shared" ref="W34" si="81">U34+V34</f>
        <v>18</v>
      </c>
      <c r="X34" s="761"/>
      <c r="Y34" s="778">
        <f>L34+R34</f>
        <v>22317</v>
      </c>
      <c r="Z34" s="778">
        <f>M34+S34</f>
        <v>4578</v>
      </c>
      <c r="AA34" s="778">
        <f t="shared" ref="AA34" si="82">N34+T34</f>
        <v>26895</v>
      </c>
      <c r="AB34" s="795">
        <f t="shared" ref="AB34" si="83">Y34-F34</f>
        <v>0</v>
      </c>
      <c r="AC34" s="795">
        <f t="shared" ref="AC34" si="84">Z34-G34</f>
        <v>0</v>
      </c>
      <c r="AD34" s="795">
        <f t="shared" ref="AD34" si="85">AA34-H34</f>
        <v>0</v>
      </c>
    </row>
    <row r="35" spans="2:30" ht="21.6" customHeight="1" thickBot="1" x14ac:dyDescent="0.25">
      <c r="B35" s="1504"/>
      <c r="C35" s="1655"/>
      <c r="D35" s="1916"/>
      <c r="E35" s="1916"/>
      <c r="F35" s="1906"/>
      <c r="G35" s="1907"/>
      <c r="H35" s="1907"/>
      <c r="I35" s="796">
        <f>I34/F34</f>
        <v>1.075413362011023E-3</v>
      </c>
      <c r="J35" s="796">
        <f>J34/G34</f>
        <v>6.5530799475753605E-4</v>
      </c>
      <c r="K35" s="797">
        <f>K34/H34</f>
        <v>1.003904071388734E-3</v>
      </c>
      <c r="L35" s="1911">
        <f>表1!M33</f>
        <v>0.73599999999999999</v>
      </c>
      <c r="M35" s="1909">
        <f>表1!N33</f>
        <v>0.34899999999999998</v>
      </c>
      <c r="N35" s="1907"/>
      <c r="O35" s="796">
        <f>O34/L34</f>
        <v>6.1345511553404679E-4</v>
      </c>
      <c r="P35" s="796">
        <f>P34/M34</f>
        <v>0</v>
      </c>
      <c r="Q35" s="797">
        <f>Q34/N34</f>
        <v>5.5069448693630303E-4</v>
      </c>
      <c r="R35" s="1911">
        <f>表1!S33</f>
        <v>0.245</v>
      </c>
      <c r="S35" s="1909">
        <f>表1!T33</f>
        <v>0.89600000000000002</v>
      </c>
      <c r="T35" s="1907"/>
      <c r="U35" s="796">
        <f>U34/R34</f>
        <v>1.9618100967826314E-3</v>
      </c>
      <c r="V35" s="796">
        <f>V34/S34</f>
        <v>1.0323468685478321E-3</v>
      </c>
      <c r="W35" s="797">
        <f>W34/T34</f>
        <v>1.7058377558756635E-3</v>
      </c>
      <c r="X35" s="761"/>
    </row>
    <row r="36" spans="2:30" ht="21.6" customHeight="1" thickTop="1" x14ac:dyDescent="0.2">
      <c r="B36" s="1504"/>
      <c r="C36" s="38" t="s">
        <v>288</v>
      </c>
      <c r="D36" s="1802">
        <f>SUM(D26,D28,D30,D32)</f>
        <v>282</v>
      </c>
      <c r="E36" s="1938">
        <f>SUM(E26,E28,E30,E32)</f>
        <v>223</v>
      </c>
      <c r="F36" s="1894">
        <f>L36+R36</f>
        <v>8266</v>
      </c>
      <c r="G36" s="1898">
        <f>M36+S36</f>
        <v>3269</v>
      </c>
      <c r="H36" s="1914">
        <f>N36+T36</f>
        <v>11535</v>
      </c>
      <c r="I36" s="71">
        <f>O36+U36</f>
        <v>11</v>
      </c>
      <c r="J36" s="71">
        <f>P36+V36</f>
        <v>3</v>
      </c>
      <c r="K36" s="265">
        <f>I36+J36</f>
        <v>14</v>
      </c>
      <c r="L36" s="1902">
        <f t="shared" ref="L36:W36" si="86">L26+L28+L30+L32</f>
        <v>4840</v>
      </c>
      <c r="M36" s="1914">
        <f t="shared" si="86"/>
        <v>1108</v>
      </c>
      <c r="N36" s="1914">
        <f t="shared" si="86"/>
        <v>5948</v>
      </c>
      <c r="O36" s="71">
        <f t="shared" si="86"/>
        <v>5</v>
      </c>
      <c r="P36" s="71">
        <f t="shared" si="86"/>
        <v>1</v>
      </c>
      <c r="Q36" s="265">
        <f t="shared" si="86"/>
        <v>6</v>
      </c>
      <c r="R36" s="1902">
        <f t="shared" si="86"/>
        <v>3426</v>
      </c>
      <c r="S36" s="1914">
        <f t="shared" si="86"/>
        <v>2161</v>
      </c>
      <c r="T36" s="1914">
        <f t="shared" si="86"/>
        <v>5587</v>
      </c>
      <c r="U36" s="71">
        <f t="shared" si="86"/>
        <v>6</v>
      </c>
      <c r="V36" s="71">
        <f t="shared" si="86"/>
        <v>2</v>
      </c>
      <c r="W36" s="265">
        <f t="shared" si="86"/>
        <v>8</v>
      </c>
      <c r="Y36" s="778">
        <f t="shared" ref="Y36" si="87">L36+R36</f>
        <v>8266</v>
      </c>
      <c r="Z36" s="778">
        <f t="shared" ref="Z36" si="88">M36+S36</f>
        <v>3269</v>
      </c>
      <c r="AA36" s="778">
        <f t="shared" ref="AA36" si="89">N36+T36</f>
        <v>11535</v>
      </c>
      <c r="AB36" s="795">
        <f t="shared" ref="AB36" si="90">Y36-F36</f>
        <v>0</v>
      </c>
      <c r="AC36" s="795">
        <f t="shared" ref="AC36" si="91">Z36-G36</f>
        <v>0</v>
      </c>
      <c r="AD36" s="795">
        <f t="shared" ref="AD36" si="92">AA36-H36</f>
        <v>0</v>
      </c>
    </row>
    <row r="37" spans="2:30" ht="21.6" customHeight="1" x14ac:dyDescent="0.2">
      <c r="B37" s="1504"/>
      <c r="C37" s="39" t="s">
        <v>289</v>
      </c>
      <c r="D37" s="1803"/>
      <c r="E37" s="1801"/>
      <c r="F37" s="1895"/>
      <c r="G37" s="1897"/>
      <c r="H37" s="1915"/>
      <c r="I37" s="798">
        <f>I36/F36</f>
        <v>1.3307524800387127E-3</v>
      </c>
      <c r="J37" s="798">
        <f>J36/G36</f>
        <v>9.177118384827164E-4</v>
      </c>
      <c r="K37" s="799">
        <f>K36/H36</f>
        <v>1.2136974425661032E-3</v>
      </c>
      <c r="L37" s="1903"/>
      <c r="M37" s="1915"/>
      <c r="N37" s="1915"/>
      <c r="O37" s="798">
        <f>O36/L36</f>
        <v>1.0330578512396695E-3</v>
      </c>
      <c r="P37" s="798">
        <f>P36/M36</f>
        <v>9.025270758122744E-4</v>
      </c>
      <c r="Q37" s="799">
        <f>Q36/N36</f>
        <v>1.0087424344317419E-3</v>
      </c>
      <c r="R37" s="1903"/>
      <c r="S37" s="1915"/>
      <c r="T37" s="1915"/>
      <c r="U37" s="798">
        <f>U36/R36</f>
        <v>1.7513134851138354E-3</v>
      </c>
      <c r="V37" s="798">
        <f>V36/S36</f>
        <v>9.254974548819991E-4</v>
      </c>
      <c r="W37" s="799">
        <f>W36/T36</f>
        <v>1.4318954716305711E-3</v>
      </c>
    </row>
    <row r="38" spans="2:30" ht="21.6" customHeight="1" x14ac:dyDescent="0.2">
      <c r="B38" s="1504"/>
      <c r="C38" s="38" t="s">
        <v>288</v>
      </c>
      <c r="D38" s="1802">
        <f>SUM(D28,D30,D32,D34)</f>
        <v>149</v>
      </c>
      <c r="E38" s="1938">
        <f>SUM(E28,E30,E32,E34)</f>
        <v>131</v>
      </c>
      <c r="F38" s="1934">
        <f>L38+R38</f>
        <v>28695</v>
      </c>
      <c r="G38" s="1936">
        <f>M38+S38</f>
        <v>7092</v>
      </c>
      <c r="H38" s="1904">
        <f>N38+T38</f>
        <v>35787</v>
      </c>
      <c r="I38" s="72">
        <f>O38+U38</f>
        <v>32</v>
      </c>
      <c r="J38" s="72">
        <f>P38+V38</f>
        <v>3</v>
      </c>
      <c r="K38" s="267">
        <f>I38+J38</f>
        <v>35</v>
      </c>
      <c r="L38" s="1917">
        <f t="shared" ref="L38:W38" si="93">L28+L30+L32+L34</f>
        <v>18258</v>
      </c>
      <c r="M38" s="1904">
        <f t="shared" si="93"/>
        <v>2553</v>
      </c>
      <c r="N38" s="1904">
        <f t="shared" si="93"/>
        <v>20811</v>
      </c>
      <c r="O38" s="72">
        <f t="shared" si="93"/>
        <v>12</v>
      </c>
      <c r="P38" s="72">
        <f t="shared" si="93"/>
        <v>0</v>
      </c>
      <c r="Q38" s="267">
        <f t="shared" si="93"/>
        <v>12</v>
      </c>
      <c r="R38" s="1917">
        <f t="shared" si="93"/>
        <v>10437</v>
      </c>
      <c r="S38" s="1904">
        <f t="shared" si="93"/>
        <v>4539</v>
      </c>
      <c r="T38" s="1904">
        <f t="shared" si="93"/>
        <v>14976</v>
      </c>
      <c r="U38" s="72">
        <f t="shared" si="93"/>
        <v>20</v>
      </c>
      <c r="V38" s="72">
        <f t="shared" si="93"/>
        <v>3</v>
      </c>
      <c r="W38" s="267">
        <f t="shared" si="93"/>
        <v>23</v>
      </c>
      <c r="Y38" s="778">
        <f t="shared" ref="Y38" si="94">L38+R38</f>
        <v>28695</v>
      </c>
      <c r="Z38" s="778">
        <f t="shared" ref="Z38" si="95">M38+S38</f>
        <v>7092</v>
      </c>
      <c r="AA38" s="778">
        <f t="shared" ref="AA38" si="96">N38+T38</f>
        <v>35787</v>
      </c>
      <c r="AB38" s="795">
        <f t="shared" ref="AB38" si="97">Y38-F38</f>
        <v>0</v>
      </c>
      <c r="AC38" s="795">
        <f t="shared" ref="AC38" si="98">Z38-G38</f>
        <v>0</v>
      </c>
      <c r="AD38" s="795">
        <f t="shared" ref="AD38" si="99">AA38-H38</f>
        <v>0</v>
      </c>
    </row>
    <row r="39" spans="2:30" ht="21.6" customHeight="1" thickBot="1" x14ac:dyDescent="0.25">
      <c r="B39" s="1510"/>
      <c r="C39" s="39" t="s">
        <v>290</v>
      </c>
      <c r="D39" s="1803"/>
      <c r="E39" s="1801"/>
      <c r="F39" s="1935"/>
      <c r="G39" s="1937"/>
      <c r="H39" s="1905"/>
      <c r="I39" s="802">
        <f>I38/F38</f>
        <v>1.1151768600801534E-3</v>
      </c>
      <c r="J39" s="802">
        <f>J38/G38</f>
        <v>4.2301184433164127E-4</v>
      </c>
      <c r="K39" s="803">
        <f>K38/H38</f>
        <v>9.7800877413585941E-4</v>
      </c>
      <c r="L39" s="1939"/>
      <c r="M39" s="1905"/>
      <c r="N39" s="1905"/>
      <c r="O39" s="802">
        <f>O38/L38</f>
        <v>6.5724613867893531E-4</v>
      </c>
      <c r="P39" s="802">
        <f>P38/M38</f>
        <v>0</v>
      </c>
      <c r="Q39" s="803">
        <f>Q38/N38</f>
        <v>5.7661813464033446E-4</v>
      </c>
      <c r="R39" s="1939"/>
      <c r="S39" s="1905"/>
      <c r="T39" s="1905"/>
      <c r="U39" s="802">
        <f>U38/R38</f>
        <v>1.9162594615310914E-3</v>
      </c>
      <c r="V39" s="802">
        <f>V38/S38</f>
        <v>6.6093853271645734E-4</v>
      </c>
      <c r="W39" s="803">
        <f>W38/T38</f>
        <v>1.5357905982905983E-3</v>
      </c>
    </row>
    <row r="40" spans="2:30" x14ac:dyDescent="0.2">
      <c r="K40" s="761"/>
      <c r="Q40" s="761"/>
      <c r="R40" s="761"/>
      <c r="S40" s="761"/>
      <c r="T40" s="761"/>
      <c r="U40" s="761"/>
      <c r="V40" s="761"/>
      <c r="Y40" s="776"/>
      <c r="Z40" s="776"/>
      <c r="AA40" s="776"/>
      <c r="AB40" s="776"/>
      <c r="AC40" s="776"/>
      <c r="AD40" s="776"/>
    </row>
    <row r="41" spans="2:30" x14ac:dyDescent="0.2">
      <c r="B41" s="761" t="s">
        <v>599</v>
      </c>
      <c r="D41" s="761">
        <f>D24+D26+D30+D32+D34+D28</f>
        <v>404</v>
      </c>
      <c r="E41" s="761">
        <f t="shared" ref="E41:W41" si="100">E24+E26+E30+E32+E34+E28</f>
        <v>303</v>
      </c>
      <c r="F41" s="778">
        <f>F24+F26+F30+F32+F34+F28</f>
        <v>31031</v>
      </c>
      <c r="G41" s="761">
        <f t="shared" si="100"/>
        <v>8051</v>
      </c>
      <c r="H41" s="761">
        <f t="shared" si="100"/>
        <v>39082</v>
      </c>
      <c r="I41" s="761">
        <f>I24+I26+I30+I32+I34+I28</f>
        <v>36</v>
      </c>
      <c r="J41" s="761">
        <f t="shared" si="100"/>
        <v>6</v>
      </c>
      <c r="K41" s="761">
        <f t="shared" si="100"/>
        <v>42</v>
      </c>
      <c r="L41" s="778">
        <f>L24+L26+L30+L32+L34+L28</f>
        <v>19757</v>
      </c>
      <c r="M41" s="761">
        <f t="shared" si="100"/>
        <v>2841</v>
      </c>
      <c r="N41" s="761">
        <f t="shared" si="100"/>
        <v>22598</v>
      </c>
      <c r="O41" s="761">
        <f t="shared" si="100"/>
        <v>14</v>
      </c>
      <c r="P41" s="761">
        <f t="shared" si="100"/>
        <v>1</v>
      </c>
      <c r="Q41" s="761">
        <f t="shared" si="100"/>
        <v>15</v>
      </c>
      <c r="R41" s="761">
        <f t="shared" si="100"/>
        <v>11274</v>
      </c>
      <c r="S41" s="761">
        <f t="shared" si="100"/>
        <v>5210</v>
      </c>
      <c r="T41" s="761">
        <f t="shared" si="100"/>
        <v>16484</v>
      </c>
      <c r="U41" s="761">
        <f t="shared" si="100"/>
        <v>22</v>
      </c>
      <c r="V41" s="761">
        <f t="shared" si="100"/>
        <v>5</v>
      </c>
      <c r="W41" s="761">
        <f t="shared" si="100"/>
        <v>27</v>
      </c>
      <c r="Y41" s="776"/>
      <c r="Z41" s="776"/>
      <c r="AA41" s="776"/>
      <c r="AB41" s="776"/>
      <c r="AC41" s="776"/>
      <c r="AD41" s="776"/>
    </row>
    <row r="42" spans="2:30" x14ac:dyDescent="0.2">
      <c r="B42" s="792" t="s">
        <v>600</v>
      </c>
      <c r="I42" s="773">
        <f>I41/F41</f>
        <v>1.1601301923882569E-3</v>
      </c>
      <c r="J42" s="773">
        <f>J41/G41</f>
        <v>7.4524903738666009E-4</v>
      </c>
      <c r="K42" s="773">
        <f>K41/H41</f>
        <v>1.0746635279668389E-3</v>
      </c>
      <c r="L42" s="773"/>
      <c r="M42" s="773"/>
      <c r="N42" s="773"/>
      <c r="O42" s="773">
        <f>O41/L41</f>
        <v>7.0860960672166826E-4</v>
      </c>
      <c r="P42" s="773">
        <f>P41/M41</f>
        <v>3.5198873636043646E-4</v>
      </c>
      <c r="Q42" s="773">
        <f>Q41/N41</f>
        <v>6.637755553588813E-4</v>
      </c>
      <c r="R42" s="773"/>
      <c r="S42" s="773"/>
      <c r="T42" s="773"/>
      <c r="U42" s="773">
        <f>U41/R41</f>
        <v>1.9513925847081781E-3</v>
      </c>
      <c r="V42" s="773">
        <f t="shared" ref="V42:W42" si="101">V41/S41</f>
        <v>9.5969289827255275E-4</v>
      </c>
      <c r="W42" s="773">
        <f t="shared" si="101"/>
        <v>1.6379519534093668E-3</v>
      </c>
      <c r="Y42" s="776"/>
      <c r="Z42" s="776"/>
      <c r="AA42" s="776"/>
      <c r="AB42" s="776"/>
      <c r="AC42" s="776"/>
      <c r="AD42" s="776"/>
    </row>
    <row r="43" spans="2:30" x14ac:dyDescent="0.2">
      <c r="B43" s="792"/>
      <c r="Y43" s="776"/>
      <c r="Z43" s="776"/>
      <c r="AA43" s="776"/>
      <c r="AB43" s="776"/>
      <c r="AC43" s="776"/>
      <c r="AD43" s="776"/>
    </row>
    <row r="44" spans="2:30" x14ac:dyDescent="0.2">
      <c r="B44" s="792" t="s">
        <v>395</v>
      </c>
      <c r="D44" s="761">
        <f>D36+D34+D24</f>
        <v>404</v>
      </c>
      <c r="E44" s="761">
        <f t="shared" ref="E44:W44" si="102">E36+E34+E24</f>
        <v>303</v>
      </c>
      <c r="F44" s="761">
        <f t="shared" si="102"/>
        <v>31031</v>
      </c>
      <c r="G44" s="761">
        <f t="shared" si="102"/>
        <v>8051</v>
      </c>
      <c r="H44" s="761">
        <f t="shared" si="102"/>
        <v>39082</v>
      </c>
      <c r="I44" s="761">
        <f t="shared" si="102"/>
        <v>36</v>
      </c>
      <c r="J44" s="761">
        <f t="shared" si="102"/>
        <v>6</v>
      </c>
      <c r="K44" s="761">
        <f t="shared" si="102"/>
        <v>42</v>
      </c>
      <c r="L44" s="761">
        <f t="shared" si="102"/>
        <v>19757</v>
      </c>
      <c r="M44" s="761">
        <f t="shared" si="102"/>
        <v>2841</v>
      </c>
      <c r="N44" s="761">
        <f t="shared" si="102"/>
        <v>22598</v>
      </c>
      <c r="O44" s="761">
        <f t="shared" si="102"/>
        <v>14</v>
      </c>
      <c r="P44" s="761">
        <f t="shared" si="102"/>
        <v>1</v>
      </c>
      <c r="Q44" s="761">
        <f t="shared" si="102"/>
        <v>15</v>
      </c>
      <c r="R44" s="761">
        <f t="shared" si="102"/>
        <v>11274</v>
      </c>
      <c r="S44" s="761">
        <f t="shared" si="102"/>
        <v>5210</v>
      </c>
      <c r="T44" s="761">
        <f t="shared" si="102"/>
        <v>16484</v>
      </c>
      <c r="U44" s="761">
        <f t="shared" si="102"/>
        <v>22</v>
      </c>
      <c r="V44" s="761">
        <f t="shared" si="102"/>
        <v>5</v>
      </c>
      <c r="W44" s="761">
        <f t="shared" si="102"/>
        <v>27</v>
      </c>
      <c r="Y44" s="776"/>
      <c r="Z44" s="776"/>
      <c r="AA44" s="776"/>
      <c r="AB44" s="776"/>
      <c r="AC44" s="776"/>
      <c r="AD44" s="776"/>
    </row>
    <row r="45" spans="2:30" x14ac:dyDescent="0.2">
      <c r="B45" s="792"/>
      <c r="D45" s="761">
        <f>D38+D26+D24</f>
        <v>404</v>
      </c>
      <c r="E45" s="761">
        <f t="shared" ref="E45:W45" si="103">E38+E26+E24</f>
        <v>303</v>
      </c>
      <c r="F45" s="761">
        <f t="shared" si="103"/>
        <v>31031</v>
      </c>
      <c r="G45" s="761">
        <f t="shared" si="103"/>
        <v>8051</v>
      </c>
      <c r="H45" s="761">
        <f t="shared" si="103"/>
        <v>39082</v>
      </c>
      <c r="I45" s="761">
        <f t="shared" si="103"/>
        <v>36</v>
      </c>
      <c r="J45" s="761">
        <f t="shared" si="103"/>
        <v>6</v>
      </c>
      <c r="K45" s="761">
        <f t="shared" si="103"/>
        <v>42</v>
      </c>
      <c r="L45" s="761">
        <f t="shared" si="103"/>
        <v>19757</v>
      </c>
      <c r="M45" s="761">
        <f t="shared" si="103"/>
        <v>2841</v>
      </c>
      <c r="N45" s="761">
        <f t="shared" si="103"/>
        <v>22598</v>
      </c>
      <c r="O45" s="761">
        <f t="shared" si="103"/>
        <v>14</v>
      </c>
      <c r="P45" s="761">
        <f t="shared" si="103"/>
        <v>1</v>
      </c>
      <c r="Q45" s="761">
        <f t="shared" si="103"/>
        <v>15</v>
      </c>
      <c r="R45" s="761">
        <f t="shared" si="103"/>
        <v>11274</v>
      </c>
      <c r="S45" s="761">
        <f t="shared" si="103"/>
        <v>5210</v>
      </c>
      <c r="T45" s="761">
        <f t="shared" si="103"/>
        <v>16484</v>
      </c>
      <c r="U45" s="761">
        <f t="shared" si="103"/>
        <v>22</v>
      </c>
      <c r="V45" s="761">
        <f t="shared" si="103"/>
        <v>5</v>
      </c>
      <c r="W45" s="761">
        <f t="shared" si="103"/>
        <v>27</v>
      </c>
      <c r="Y45" s="776"/>
      <c r="Z45" s="776"/>
      <c r="AA45" s="776"/>
      <c r="AB45" s="776"/>
      <c r="AC45" s="776"/>
      <c r="AD45" s="776"/>
    </row>
    <row r="46" spans="2:30" x14ac:dyDescent="0.2">
      <c r="B46" s="792"/>
      <c r="Y46" s="776"/>
      <c r="Z46" s="776"/>
      <c r="AA46" s="776"/>
      <c r="AB46" s="776"/>
      <c r="AC46" s="776"/>
      <c r="AD46" s="776"/>
    </row>
    <row r="47" spans="2:30" x14ac:dyDescent="0.2">
      <c r="B47" s="793" t="s">
        <v>239</v>
      </c>
      <c r="D47" s="794">
        <f>D41-D10</f>
        <v>0</v>
      </c>
      <c r="E47" s="794">
        <f t="shared" ref="E47:W48" si="104">E41-E10</f>
        <v>0</v>
      </c>
      <c r="F47" s="794">
        <f t="shared" si="104"/>
        <v>0</v>
      </c>
      <c r="G47" s="794">
        <f t="shared" si="104"/>
        <v>0</v>
      </c>
      <c r="H47" s="794">
        <f t="shared" si="104"/>
        <v>0</v>
      </c>
      <c r="I47" s="794">
        <f t="shared" si="104"/>
        <v>0</v>
      </c>
      <c r="J47" s="794">
        <f t="shared" si="104"/>
        <v>0</v>
      </c>
      <c r="K47" s="794">
        <f t="shared" si="104"/>
        <v>0</v>
      </c>
      <c r="L47" s="794">
        <f>L41-L10</f>
        <v>0</v>
      </c>
      <c r="M47" s="794">
        <f t="shared" si="104"/>
        <v>0</v>
      </c>
      <c r="N47" s="794">
        <f t="shared" si="104"/>
        <v>0</v>
      </c>
      <c r="O47" s="794">
        <f t="shared" si="104"/>
        <v>0</v>
      </c>
      <c r="P47" s="794">
        <f t="shared" si="104"/>
        <v>0</v>
      </c>
      <c r="Q47" s="794">
        <f t="shared" si="104"/>
        <v>0</v>
      </c>
      <c r="R47" s="794">
        <f t="shared" si="104"/>
        <v>0</v>
      </c>
      <c r="S47" s="794">
        <f t="shared" si="104"/>
        <v>0</v>
      </c>
      <c r="T47" s="794">
        <f t="shared" si="104"/>
        <v>0</v>
      </c>
      <c r="U47" s="794">
        <f t="shared" si="104"/>
        <v>0</v>
      </c>
      <c r="V47" s="794">
        <f t="shared" si="104"/>
        <v>0</v>
      </c>
      <c r="W47" s="794">
        <f t="shared" si="104"/>
        <v>0</v>
      </c>
      <c r="Y47" s="776"/>
      <c r="Z47" s="776"/>
      <c r="AA47" s="776"/>
      <c r="AB47" s="776"/>
      <c r="AC47" s="776"/>
      <c r="AD47" s="776"/>
    </row>
    <row r="48" spans="2:30" x14ac:dyDescent="0.2">
      <c r="D48" s="794"/>
      <c r="E48" s="794"/>
      <c r="F48" s="794"/>
      <c r="G48" s="794"/>
      <c r="H48" s="794"/>
      <c r="I48" s="794">
        <f t="shared" si="104"/>
        <v>0</v>
      </c>
      <c r="J48" s="794">
        <f t="shared" si="104"/>
        <v>0</v>
      </c>
      <c r="K48" s="794">
        <f t="shared" si="104"/>
        <v>0</v>
      </c>
      <c r="L48" s="794"/>
      <c r="M48" s="794"/>
      <c r="N48" s="794"/>
      <c r="O48" s="794">
        <f t="shared" si="104"/>
        <v>0</v>
      </c>
      <c r="P48" s="794">
        <f t="shared" si="104"/>
        <v>0</v>
      </c>
      <c r="Q48" s="794">
        <f t="shared" si="104"/>
        <v>0</v>
      </c>
      <c r="R48" s="794"/>
      <c r="S48" s="794"/>
      <c r="T48" s="794"/>
      <c r="U48" s="794">
        <f t="shared" si="104"/>
        <v>0</v>
      </c>
      <c r="V48" s="794">
        <f t="shared" si="104"/>
        <v>0</v>
      </c>
      <c r="W48" s="794">
        <f t="shared" si="104"/>
        <v>0</v>
      </c>
      <c r="Y48" s="776"/>
      <c r="Z48" s="776"/>
      <c r="AA48" s="776"/>
      <c r="AB48" s="776"/>
      <c r="AC48" s="776"/>
      <c r="AD48" s="776"/>
    </row>
    <row r="49" spans="4:30" x14ac:dyDescent="0.2">
      <c r="D49" s="794"/>
      <c r="E49" s="794"/>
      <c r="F49" s="794"/>
      <c r="G49" s="794"/>
      <c r="H49" s="794"/>
      <c r="I49" s="794"/>
      <c r="J49" s="794"/>
      <c r="K49" s="794"/>
      <c r="L49" s="794"/>
      <c r="M49" s="794"/>
      <c r="N49" s="794"/>
      <c r="O49" s="794"/>
      <c r="P49" s="794"/>
      <c r="Q49" s="794"/>
      <c r="R49" s="794"/>
      <c r="S49" s="794"/>
      <c r="T49" s="794"/>
      <c r="U49" s="794"/>
      <c r="V49" s="794"/>
      <c r="W49" s="794"/>
      <c r="Y49" s="776"/>
      <c r="Z49" s="776"/>
      <c r="AA49" s="776"/>
      <c r="AB49" s="776"/>
      <c r="AC49" s="776"/>
      <c r="AD49" s="776"/>
    </row>
    <row r="50" spans="4:30" x14ac:dyDescent="0.2">
      <c r="D50" s="794">
        <f>D44-D41</f>
        <v>0</v>
      </c>
      <c r="E50" s="794">
        <f t="shared" ref="E50:W50" si="105">E44-E41</f>
        <v>0</v>
      </c>
      <c r="F50" s="794">
        <f t="shared" si="105"/>
        <v>0</v>
      </c>
      <c r="G50" s="794">
        <f t="shared" si="105"/>
        <v>0</v>
      </c>
      <c r="H50" s="794">
        <f t="shared" si="105"/>
        <v>0</v>
      </c>
      <c r="I50" s="794">
        <f t="shared" si="105"/>
        <v>0</v>
      </c>
      <c r="J50" s="794">
        <f t="shared" si="105"/>
        <v>0</v>
      </c>
      <c r="K50" s="794">
        <f t="shared" si="105"/>
        <v>0</v>
      </c>
      <c r="L50" s="794">
        <f t="shared" si="105"/>
        <v>0</v>
      </c>
      <c r="M50" s="794">
        <f t="shared" si="105"/>
        <v>0</v>
      </c>
      <c r="N50" s="794">
        <f t="shared" si="105"/>
        <v>0</v>
      </c>
      <c r="O50" s="794">
        <f t="shared" si="105"/>
        <v>0</v>
      </c>
      <c r="P50" s="794">
        <f t="shared" si="105"/>
        <v>0</v>
      </c>
      <c r="Q50" s="794">
        <f t="shared" si="105"/>
        <v>0</v>
      </c>
      <c r="R50" s="794">
        <f t="shared" si="105"/>
        <v>0</v>
      </c>
      <c r="S50" s="794">
        <f t="shared" si="105"/>
        <v>0</v>
      </c>
      <c r="T50" s="794">
        <f t="shared" si="105"/>
        <v>0</v>
      </c>
      <c r="U50" s="794">
        <f t="shared" si="105"/>
        <v>0</v>
      </c>
      <c r="V50" s="794">
        <f t="shared" si="105"/>
        <v>0</v>
      </c>
      <c r="W50" s="794">
        <f t="shared" si="105"/>
        <v>0</v>
      </c>
      <c r="Y50" s="776"/>
      <c r="Z50" s="776"/>
      <c r="AA50" s="776"/>
      <c r="AB50" s="776"/>
      <c r="AC50" s="776"/>
      <c r="AD50" s="776"/>
    </row>
    <row r="51" spans="4:30" x14ac:dyDescent="0.2">
      <c r="D51" s="794">
        <f>D45-D41</f>
        <v>0</v>
      </c>
      <c r="E51" s="794">
        <f t="shared" ref="E51:W51" si="106">E45-E41</f>
        <v>0</v>
      </c>
      <c r="F51" s="794">
        <f t="shared" si="106"/>
        <v>0</v>
      </c>
      <c r="G51" s="794">
        <f t="shared" si="106"/>
        <v>0</v>
      </c>
      <c r="H51" s="794">
        <f t="shared" si="106"/>
        <v>0</v>
      </c>
      <c r="I51" s="794">
        <f t="shared" si="106"/>
        <v>0</v>
      </c>
      <c r="J51" s="794">
        <f t="shared" si="106"/>
        <v>0</v>
      </c>
      <c r="K51" s="794">
        <f t="shared" si="106"/>
        <v>0</v>
      </c>
      <c r="L51" s="794">
        <f t="shared" si="106"/>
        <v>0</v>
      </c>
      <c r="M51" s="794">
        <f t="shared" si="106"/>
        <v>0</v>
      </c>
      <c r="N51" s="794">
        <f t="shared" si="106"/>
        <v>0</v>
      </c>
      <c r="O51" s="794">
        <f t="shared" si="106"/>
        <v>0</v>
      </c>
      <c r="P51" s="794">
        <f t="shared" si="106"/>
        <v>0</v>
      </c>
      <c r="Q51" s="794">
        <f t="shared" si="106"/>
        <v>0</v>
      </c>
      <c r="R51" s="794">
        <f t="shared" si="106"/>
        <v>0</v>
      </c>
      <c r="S51" s="794">
        <f t="shared" si="106"/>
        <v>0</v>
      </c>
      <c r="T51" s="794">
        <f t="shared" si="106"/>
        <v>0</v>
      </c>
      <c r="U51" s="794">
        <f t="shared" si="106"/>
        <v>0</v>
      </c>
      <c r="V51" s="794">
        <f t="shared" si="106"/>
        <v>0</v>
      </c>
      <c r="W51" s="794">
        <f t="shared" si="106"/>
        <v>0</v>
      </c>
      <c r="Y51" s="776"/>
      <c r="Z51" s="776"/>
      <c r="AA51" s="776"/>
      <c r="AB51" s="776"/>
      <c r="AC51" s="776"/>
      <c r="AD51" s="776"/>
    </row>
    <row r="52" spans="4:30" x14ac:dyDescent="0.2">
      <c r="Y52" s="776"/>
      <c r="Z52" s="776"/>
      <c r="AA52" s="776"/>
      <c r="AB52" s="776"/>
      <c r="AC52" s="776"/>
      <c r="AD52" s="776"/>
    </row>
    <row r="53" spans="4:30" x14ac:dyDescent="0.2">
      <c r="Y53" s="776"/>
      <c r="Z53" s="776"/>
      <c r="AA53" s="776"/>
      <c r="AB53" s="776"/>
      <c r="AC53" s="776"/>
      <c r="AD53" s="776"/>
    </row>
    <row r="54" spans="4:30" x14ac:dyDescent="0.2">
      <c r="Y54" s="776"/>
      <c r="Z54" s="776"/>
      <c r="AA54" s="776"/>
      <c r="AB54" s="776"/>
      <c r="AC54" s="776"/>
      <c r="AD54" s="776"/>
    </row>
    <row r="55" spans="4:30" x14ac:dyDescent="0.2">
      <c r="Y55" s="776"/>
      <c r="Z55" s="776"/>
      <c r="AA55" s="776"/>
      <c r="AB55" s="776"/>
      <c r="AC55" s="776"/>
      <c r="AD55" s="776"/>
    </row>
    <row r="56" spans="4:30" x14ac:dyDescent="0.2">
      <c r="Y56" s="776"/>
      <c r="Z56" s="776"/>
      <c r="AA56" s="776"/>
      <c r="AB56" s="776"/>
      <c r="AC56" s="776"/>
      <c r="AD56" s="776"/>
    </row>
    <row r="57" spans="4:30" x14ac:dyDescent="0.2">
      <c r="Y57" s="776"/>
      <c r="Z57" s="776"/>
      <c r="AA57" s="776"/>
      <c r="AB57" s="776"/>
      <c r="AC57" s="776"/>
      <c r="AD57" s="776"/>
    </row>
    <row r="58" spans="4:30" x14ac:dyDescent="0.2">
      <c r="Y58" s="776"/>
      <c r="Z58" s="776"/>
      <c r="AA58" s="776"/>
      <c r="AB58" s="776"/>
      <c r="AC58" s="776"/>
      <c r="AD58" s="776"/>
    </row>
    <row r="59" spans="4:30" x14ac:dyDescent="0.2">
      <c r="Y59" s="776"/>
      <c r="Z59" s="776"/>
      <c r="AA59" s="776"/>
      <c r="AB59" s="776"/>
      <c r="AC59" s="776"/>
      <c r="AD59" s="776"/>
    </row>
  </sheetData>
  <mergeCells count="192">
    <mergeCell ref="H36:H37"/>
    <mergeCell ref="M36:M37"/>
    <mergeCell ref="N36:N37"/>
    <mergeCell ref="R36:R37"/>
    <mergeCell ref="S36:S37"/>
    <mergeCell ref="T36:T37"/>
    <mergeCell ref="L38:L39"/>
    <mergeCell ref="T38:T39"/>
    <mergeCell ref="M38:M39"/>
    <mergeCell ref="N38:N39"/>
    <mergeCell ref="R38:R39"/>
    <mergeCell ref="S38:S39"/>
    <mergeCell ref="F38:F39"/>
    <mergeCell ref="G38:G39"/>
    <mergeCell ref="F22:F23"/>
    <mergeCell ref="G22:G23"/>
    <mergeCell ref="G18:G19"/>
    <mergeCell ref="E30:E31"/>
    <mergeCell ref="D32:D33"/>
    <mergeCell ref="E32:E33"/>
    <mergeCell ref="E20:E21"/>
    <mergeCell ref="D22:D23"/>
    <mergeCell ref="E22:E23"/>
    <mergeCell ref="D24:D25"/>
    <mergeCell ref="D18:D19"/>
    <mergeCell ref="E18:E19"/>
    <mergeCell ref="G28:G29"/>
    <mergeCell ref="D30:D31"/>
    <mergeCell ref="F36:F37"/>
    <mergeCell ref="G36:G37"/>
    <mergeCell ref="E28:E29"/>
    <mergeCell ref="E24:E25"/>
    <mergeCell ref="D38:D39"/>
    <mergeCell ref="E38:E39"/>
    <mergeCell ref="D36:D37"/>
    <mergeCell ref="E36:E37"/>
    <mergeCell ref="B10:C11"/>
    <mergeCell ref="C14:C15"/>
    <mergeCell ref="C18:C19"/>
    <mergeCell ref="C20:C21"/>
    <mergeCell ref="C12:C13"/>
    <mergeCell ref="B12:B23"/>
    <mergeCell ref="B7:C9"/>
    <mergeCell ref="C22:C23"/>
    <mergeCell ref="L16:L17"/>
    <mergeCell ref="L18:L19"/>
    <mergeCell ref="D7:D9"/>
    <mergeCell ref="E7:E9"/>
    <mergeCell ref="D10:D11"/>
    <mergeCell ref="E10:E11"/>
    <mergeCell ref="F12:F13"/>
    <mergeCell ref="D20:D21"/>
    <mergeCell ref="H12:H13"/>
    <mergeCell ref="H14:H15"/>
    <mergeCell ref="H16:H17"/>
    <mergeCell ref="L14:L15"/>
    <mergeCell ref="L7:Q7"/>
    <mergeCell ref="N10:N11"/>
    <mergeCell ref="D14:D15"/>
    <mergeCell ref="E14:E15"/>
    <mergeCell ref="T34:T35"/>
    <mergeCell ref="R34:R35"/>
    <mergeCell ref="S34:S35"/>
    <mergeCell ref="R30:R31"/>
    <mergeCell ref="S32:S33"/>
    <mergeCell ref="T32:T33"/>
    <mergeCell ref="R32:R33"/>
    <mergeCell ref="T20:T21"/>
    <mergeCell ref="T22:T23"/>
    <mergeCell ref="T26:T27"/>
    <mergeCell ref="R22:R23"/>
    <mergeCell ref="T24:T25"/>
    <mergeCell ref="S22:S23"/>
    <mergeCell ref="R24:R25"/>
    <mergeCell ref="S24:S25"/>
    <mergeCell ref="T28:T29"/>
    <mergeCell ref="T30:T31"/>
    <mergeCell ref="S26:S27"/>
    <mergeCell ref="R20:R21"/>
    <mergeCell ref="S20:S21"/>
    <mergeCell ref="S30:S31"/>
    <mergeCell ref="R26:R27"/>
    <mergeCell ref="R8:T8"/>
    <mergeCell ref="R10:R11"/>
    <mergeCell ref="S10:S11"/>
    <mergeCell ref="T10:T11"/>
    <mergeCell ref="U8:W8"/>
    <mergeCell ref="T12:T13"/>
    <mergeCell ref="T18:T19"/>
    <mergeCell ref="R28:R29"/>
    <mergeCell ref="S28:S29"/>
    <mergeCell ref="R14:R15"/>
    <mergeCell ref="S14:S15"/>
    <mergeCell ref="T14:T15"/>
    <mergeCell ref="R16:R17"/>
    <mergeCell ref="S16:S17"/>
    <mergeCell ref="T16:T17"/>
    <mergeCell ref="R12:R13"/>
    <mergeCell ref="S12:S13"/>
    <mergeCell ref="F7:K7"/>
    <mergeCell ref="F8:H8"/>
    <mergeCell ref="I8:K8"/>
    <mergeCell ref="F10:F11"/>
    <mergeCell ref="G10:G11"/>
    <mergeCell ref="H10:H11"/>
    <mergeCell ref="H18:H19"/>
    <mergeCell ref="H20:H21"/>
    <mergeCell ref="O8:Q8"/>
    <mergeCell ref="M10:M11"/>
    <mergeCell ref="N12:N13"/>
    <mergeCell ref="L12:L13"/>
    <mergeCell ref="M12:M13"/>
    <mergeCell ref="L8:N8"/>
    <mergeCell ref="L10:L11"/>
    <mergeCell ref="N14:N15"/>
    <mergeCell ref="N16:N17"/>
    <mergeCell ref="L20:L21"/>
    <mergeCell ref="M20:M21"/>
    <mergeCell ref="M14:M15"/>
    <mergeCell ref="M16:M17"/>
    <mergeCell ref="M18:M19"/>
    <mergeCell ref="L26:L27"/>
    <mergeCell ref="R18:R19"/>
    <mergeCell ref="S18:S19"/>
    <mergeCell ref="M24:M25"/>
    <mergeCell ref="M26:M27"/>
    <mergeCell ref="M22:M23"/>
    <mergeCell ref="N20:N21"/>
    <mergeCell ref="N22:N23"/>
    <mergeCell ref="N24:N25"/>
    <mergeCell ref="N26:N27"/>
    <mergeCell ref="N18:N19"/>
    <mergeCell ref="N28:N29"/>
    <mergeCell ref="R7:W7"/>
    <mergeCell ref="H22:H23"/>
    <mergeCell ref="H28:H29"/>
    <mergeCell ref="H34:H35"/>
    <mergeCell ref="C30:C31"/>
    <mergeCell ref="N34:N35"/>
    <mergeCell ref="M34:M35"/>
    <mergeCell ref="L34:L35"/>
    <mergeCell ref="L32:L33"/>
    <mergeCell ref="M32:M33"/>
    <mergeCell ref="D34:D35"/>
    <mergeCell ref="E34:E35"/>
    <mergeCell ref="N32:N33"/>
    <mergeCell ref="L30:L31"/>
    <mergeCell ref="H30:H31"/>
    <mergeCell ref="L28:L29"/>
    <mergeCell ref="M30:M31"/>
    <mergeCell ref="N30:N31"/>
    <mergeCell ref="M28:M29"/>
    <mergeCell ref="L22:L23"/>
    <mergeCell ref="L24:L25"/>
    <mergeCell ref="E26:E27"/>
    <mergeCell ref="D28:D29"/>
    <mergeCell ref="B24:B39"/>
    <mergeCell ref="C16:C17"/>
    <mergeCell ref="L36:L37"/>
    <mergeCell ref="H38:H39"/>
    <mergeCell ref="C24:C25"/>
    <mergeCell ref="C26:C27"/>
    <mergeCell ref="C28:C29"/>
    <mergeCell ref="H32:H33"/>
    <mergeCell ref="F34:F35"/>
    <mergeCell ref="G34:G35"/>
    <mergeCell ref="F18:F19"/>
    <mergeCell ref="F32:F33"/>
    <mergeCell ref="G32:G33"/>
    <mergeCell ref="F30:F31"/>
    <mergeCell ref="G30:G31"/>
    <mergeCell ref="F24:F25"/>
    <mergeCell ref="G24:G25"/>
    <mergeCell ref="H24:H25"/>
    <mergeCell ref="F26:F27"/>
    <mergeCell ref="G26:G27"/>
    <mergeCell ref="H26:H27"/>
    <mergeCell ref="F28:F29"/>
    <mergeCell ref="C34:C35"/>
    <mergeCell ref="D26:D27"/>
    <mergeCell ref="C32:C33"/>
    <mergeCell ref="F16:F17"/>
    <mergeCell ref="G12:G13"/>
    <mergeCell ref="F14:F15"/>
    <mergeCell ref="G14:G15"/>
    <mergeCell ref="F20:F21"/>
    <mergeCell ref="G20:G21"/>
    <mergeCell ref="D12:D13"/>
    <mergeCell ref="E12:E13"/>
    <mergeCell ref="G16:G17"/>
    <mergeCell ref="D16:D17"/>
    <mergeCell ref="E16:E17"/>
  </mergeCells>
  <phoneticPr fontId="2"/>
  <pageMargins left="0.82677165354330717" right="0.51181102362204722" top="0.9055118110236221" bottom="0.98425196850393704" header="0.51181102362204722" footer="0.51181102362204722"/>
  <pageSetup paperSize="9" scale="62"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tabColor rgb="FF00B0F0"/>
    <pageSetUpPr fitToPage="1"/>
  </sheetPr>
  <dimension ref="B2:AL58"/>
  <sheetViews>
    <sheetView view="pageBreakPreview" zoomScaleNormal="100" zoomScaleSheetLayoutView="100" workbookViewId="0">
      <selection activeCell="B2" sqref="B2"/>
    </sheetView>
  </sheetViews>
  <sheetFormatPr defaultColWidth="9" defaultRowHeight="13.2" x14ac:dyDescent="0.2"/>
  <cols>
    <col min="1" max="1" width="4.6640625" style="761" customWidth="1"/>
    <col min="2" max="2" width="3.109375" style="761" customWidth="1"/>
    <col min="3" max="3" width="16.44140625" style="761" customWidth="1"/>
    <col min="4" max="5" width="8.6640625" style="761" customWidth="1"/>
    <col min="6" max="29" width="6.33203125" style="761" customWidth="1"/>
    <col min="30" max="30" width="4.6640625" style="761" customWidth="1"/>
    <col min="31" max="34" width="8.109375" style="761" customWidth="1"/>
    <col min="35" max="38" width="7" style="761" customWidth="1"/>
    <col min="39" max="40" width="4.6640625" style="761" customWidth="1"/>
    <col min="41" max="16384" width="9" style="761"/>
  </cols>
  <sheetData>
    <row r="2" spans="2:38" ht="14.4" x14ac:dyDescent="0.2">
      <c r="B2" s="762" t="s">
        <v>601</v>
      </c>
    </row>
    <row r="3" spans="2:38" ht="14.4" x14ac:dyDescent="0.2">
      <c r="B3" s="762"/>
      <c r="X3" s="320" t="s">
        <v>602</v>
      </c>
    </row>
    <row r="4" spans="2:38" ht="14.4" x14ac:dyDescent="0.2">
      <c r="B4" s="762"/>
      <c r="X4" s="320" t="s">
        <v>603</v>
      </c>
    </row>
    <row r="5" spans="2:38" ht="8.25" customHeight="1" x14ac:dyDescent="0.2">
      <c r="B5" s="762"/>
      <c r="X5" s="763"/>
    </row>
    <row r="6" spans="2:38" ht="13.8" thickBot="1" x14ac:dyDescent="0.25">
      <c r="B6" s="761" t="s">
        <v>435</v>
      </c>
      <c r="AC6" s="23" t="s">
        <v>436</v>
      </c>
    </row>
    <row r="7" spans="2:38" ht="21" customHeight="1" thickBot="1" x14ac:dyDescent="0.25">
      <c r="B7" s="234"/>
      <c r="C7" s="764"/>
      <c r="D7" s="1591" t="s">
        <v>437</v>
      </c>
      <c r="E7" s="1600" t="s">
        <v>438</v>
      </c>
      <c r="F7" s="1823" t="s">
        <v>439</v>
      </c>
      <c r="G7" s="1824"/>
      <c r="H7" s="1824"/>
      <c r="I7" s="1824"/>
      <c r="J7" s="1824"/>
      <c r="K7" s="1824"/>
      <c r="L7" s="1824"/>
      <c r="M7" s="1824"/>
      <c r="N7" s="766"/>
      <c r="O7" s="766"/>
      <c r="P7" s="766"/>
      <c r="Q7" s="766"/>
      <c r="R7" s="766"/>
      <c r="S7" s="766"/>
      <c r="T7" s="766"/>
      <c r="U7" s="766"/>
      <c r="V7" s="766"/>
      <c r="W7" s="766"/>
      <c r="X7" s="766"/>
      <c r="Y7" s="766"/>
      <c r="Z7" s="766"/>
      <c r="AA7" s="766"/>
      <c r="AB7" s="766"/>
      <c r="AC7" s="804"/>
    </row>
    <row r="8" spans="2:38" ht="21" customHeight="1" x14ac:dyDescent="0.2">
      <c r="B8" s="768"/>
      <c r="C8" s="769"/>
      <c r="D8" s="1551"/>
      <c r="E8" s="1623"/>
      <c r="F8" s="1825"/>
      <c r="G8" s="1826"/>
      <c r="H8" s="1826"/>
      <c r="I8" s="1826"/>
      <c r="J8" s="1826"/>
      <c r="K8" s="1826"/>
      <c r="L8" s="1826"/>
      <c r="M8" s="1826"/>
      <c r="N8" s="1827" t="s">
        <v>440</v>
      </c>
      <c r="O8" s="1828"/>
      <c r="P8" s="1828"/>
      <c r="Q8" s="1828"/>
      <c r="R8" s="1828"/>
      <c r="S8" s="1828"/>
      <c r="T8" s="1828"/>
      <c r="U8" s="1829"/>
      <c r="V8" s="1827" t="s">
        <v>441</v>
      </c>
      <c r="W8" s="1828"/>
      <c r="X8" s="1828"/>
      <c r="Y8" s="1828"/>
      <c r="Z8" s="1828"/>
      <c r="AA8" s="1828"/>
      <c r="AB8" s="1828"/>
      <c r="AC8" s="1829"/>
    </row>
    <row r="9" spans="2:38" ht="21" customHeight="1" x14ac:dyDescent="0.2">
      <c r="B9" s="768"/>
      <c r="C9" s="769"/>
      <c r="D9" s="1551"/>
      <c r="E9" s="1623"/>
      <c r="F9" s="1940" t="s">
        <v>604</v>
      </c>
      <c r="G9" s="805"/>
      <c r="H9" s="805"/>
      <c r="I9" s="805"/>
      <c r="J9" s="805"/>
      <c r="K9" s="805"/>
      <c r="L9" s="805"/>
      <c r="M9" s="805"/>
      <c r="N9" s="1940" t="s">
        <v>604</v>
      </c>
      <c r="O9" s="805"/>
      <c r="P9" s="805"/>
      <c r="Q9" s="805"/>
      <c r="R9" s="805"/>
      <c r="S9" s="805"/>
      <c r="T9" s="805"/>
      <c r="U9" s="806"/>
      <c r="V9" s="1940" t="s">
        <v>604</v>
      </c>
      <c r="W9" s="805"/>
      <c r="X9" s="805"/>
      <c r="Y9" s="805"/>
      <c r="Z9" s="805"/>
      <c r="AA9" s="805"/>
      <c r="AB9" s="805"/>
      <c r="AC9" s="806"/>
    </row>
    <row r="10" spans="2:38" ht="42" customHeight="1" x14ac:dyDescent="0.2">
      <c r="B10" s="236"/>
      <c r="C10" s="771"/>
      <c r="D10" s="1552"/>
      <c r="E10" s="1624"/>
      <c r="F10" s="1941"/>
      <c r="G10" s="272" t="s">
        <v>605</v>
      </c>
      <c r="H10" s="272" t="s">
        <v>606</v>
      </c>
      <c r="I10" s="272" t="s">
        <v>607</v>
      </c>
      <c r="J10" s="272" t="s">
        <v>608</v>
      </c>
      <c r="K10" s="272" t="s">
        <v>609</v>
      </c>
      <c r="L10" s="272" t="s">
        <v>610</v>
      </c>
      <c r="M10" s="243" t="s">
        <v>611</v>
      </c>
      <c r="N10" s="1941"/>
      <c r="O10" s="272" t="s">
        <v>605</v>
      </c>
      <c r="P10" s="272" t="s">
        <v>606</v>
      </c>
      <c r="Q10" s="272" t="s">
        <v>607</v>
      </c>
      <c r="R10" s="272" t="s">
        <v>608</v>
      </c>
      <c r="S10" s="272" t="s">
        <v>609</v>
      </c>
      <c r="T10" s="272" t="s">
        <v>610</v>
      </c>
      <c r="U10" s="243" t="s">
        <v>611</v>
      </c>
      <c r="V10" s="1941"/>
      <c r="W10" s="272" t="s">
        <v>605</v>
      </c>
      <c r="X10" s="272" t="s">
        <v>606</v>
      </c>
      <c r="Y10" s="272" t="s">
        <v>607</v>
      </c>
      <c r="Z10" s="272" t="s">
        <v>608</v>
      </c>
      <c r="AA10" s="272" t="s">
        <v>609</v>
      </c>
      <c r="AB10" s="272" t="s">
        <v>610</v>
      </c>
      <c r="AC10" s="243" t="s">
        <v>611</v>
      </c>
      <c r="AE10" s="761" t="s">
        <v>327</v>
      </c>
      <c r="AF10" s="761" t="s">
        <v>596</v>
      </c>
      <c r="AG10" s="807" t="s">
        <v>425</v>
      </c>
      <c r="AH10" s="761" t="s">
        <v>426</v>
      </c>
      <c r="AI10" s="770" t="s">
        <v>328</v>
      </c>
    </row>
    <row r="11" spans="2:38" ht="21" customHeight="1" x14ac:dyDescent="0.2">
      <c r="B11" s="1603" t="s">
        <v>455</v>
      </c>
      <c r="C11" s="1628"/>
      <c r="D11" s="808">
        <f>SUM(D13:D24)</f>
        <v>404</v>
      </c>
      <c r="E11" s="809">
        <f>SUM(E13:E24)</f>
        <v>303</v>
      </c>
      <c r="F11" s="810">
        <f>SUM(G11:M11)</f>
        <v>41</v>
      </c>
      <c r="G11" s="808">
        <f>G13+G15+G17+G19+G21+G23</f>
        <v>5</v>
      </c>
      <c r="H11" s="808">
        <f t="shared" ref="H11:M11" si="0">H13+H15+H17+H19+H21+H23</f>
        <v>2</v>
      </c>
      <c r="I11" s="808">
        <f t="shared" si="0"/>
        <v>3</v>
      </c>
      <c r="J11" s="808">
        <f>J13+J15+J17+J19+J21+J23</f>
        <v>22</v>
      </c>
      <c r="K11" s="808">
        <f>K13+K15+K17+K19+K21+K23</f>
        <v>7</v>
      </c>
      <c r="L11" s="808">
        <f t="shared" si="0"/>
        <v>0</v>
      </c>
      <c r="M11" s="825">
        <f t="shared" si="0"/>
        <v>2</v>
      </c>
      <c r="N11" s="810">
        <f>SUM(O11:U11)</f>
        <v>33</v>
      </c>
      <c r="O11" s="808">
        <f t="shared" ref="O11:U11" si="1">O13+O15+O17+O19+O21+O23</f>
        <v>2</v>
      </c>
      <c r="P11" s="808">
        <f t="shared" si="1"/>
        <v>2</v>
      </c>
      <c r="Q11" s="808">
        <f t="shared" si="1"/>
        <v>3</v>
      </c>
      <c r="R11" s="808">
        <f t="shared" si="1"/>
        <v>18</v>
      </c>
      <c r="S11" s="808">
        <f t="shared" si="1"/>
        <v>6</v>
      </c>
      <c r="T11" s="808">
        <f t="shared" si="1"/>
        <v>0</v>
      </c>
      <c r="U11" s="826">
        <f t="shared" si="1"/>
        <v>2</v>
      </c>
      <c r="V11" s="810">
        <f>SUM(W11:AC11)</f>
        <v>8</v>
      </c>
      <c r="W11" s="808">
        <f t="shared" ref="W11:AC11" si="2">W13+W15+W17+W19+W21+W23</f>
        <v>3</v>
      </c>
      <c r="X11" s="808">
        <f t="shared" si="2"/>
        <v>0</v>
      </c>
      <c r="Y11" s="808">
        <f t="shared" si="2"/>
        <v>0</v>
      </c>
      <c r="Z11" s="808">
        <f t="shared" si="2"/>
        <v>4</v>
      </c>
      <c r="AA11" s="808">
        <f t="shared" si="2"/>
        <v>1</v>
      </c>
      <c r="AB11" s="808">
        <f t="shared" si="2"/>
        <v>0</v>
      </c>
      <c r="AC11" s="826">
        <f t="shared" si="2"/>
        <v>0</v>
      </c>
      <c r="AE11" s="761">
        <f>N11+V11</f>
        <v>41</v>
      </c>
      <c r="AF11" s="761">
        <f>SUM(G11:M11)</f>
        <v>41</v>
      </c>
      <c r="AG11" s="761">
        <f>SUM(O11:U11)</f>
        <v>33</v>
      </c>
      <c r="AH11" s="761">
        <f>SUM(W11:AC11)</f>
        <v>8</v>
      </c>
      <c r="AI11" s="772">
        <f>AE11-F11</f>
        <v>0</v>
      </c>
      <c r="AJ11" s="772">
        <f>AF11-F11</f>
        <v>0</v>
      </c>
      <c r="AK11" s="772">
        <f>AG11-N11</f>
        <v>0</v>
      </c>
      <c r="AL11" s="772">
        <f>AH11-V11</f>
        <v>0</v>
      </c>
    </row>
    <row r="12" spans="2:38" ht="21" customHeight="1" thickBot="1" x14ac:dyDescent="0.25">
      <c r="B12" s="1607"/>
      <c r="C12" s="1669"/>
      <c r="D12" s="1056"/>
      <c r="E12" s="811"/>
      <c r="F12" s="759"/>
      <c r="G12" s="1381">
        <f>G11/F11</f>
        <v>0.12195121951219512</v>
      </c>
      <c r="H12" s="1381">
        <f>H11/F11</f>
        <v>4.878048780487805E-2</v>
      </c>
      <c r="I12" s="1381">
        <f>I11/F11</f>
        <v>7.3170731707317069E-2</v>
      </c>
      <c r="J12" s="1381">
        <f>J11/F11</f>
        <v>0.53658536585365857</v>
      </c>
      <c r="K12" s="1381">
        <f>K11/F11</f>
        <v>0.17073170731707318</v>
      </c>
      <c r="L12" s="1381">
        <f>L11/F11</f>
        <v>0</v>
      </c>
      <c r="M12" s="1382">
        <f>M11/F11</f>
        <v>4.878048780487805E-2</v>
      </c>
      <c r="N12" s="1383"/>
      <c r="O12" s="1381">
        <f>IFERROR(O11/$N11,0)</f>
        <v>6.0606060606060608E-2</v>
      </c>
      <c r="P12" s="1381">
        <f t="shared" ref="P12:U12" si="3">IFERROR(P11/$N11,0)</f>
        <v>6.0606060606060608E-2</v>
      </c>
      <c r="Q12" s="1381">
        <f t="shared" si="3"/>
        <v>9.0909090909090912E-2</v>
      </c>
      <c r="R12" s="1381">
        <f t="shared" si="3"/>
        <v>0.54545454545454541</v>
      </c>
      <c r="S12" s="1381">
        <f t="shared" si="3"/>
        <v>0.18181818181818182</v>
      </c>
      <c r="T12" s="1381">
        <f t="shared" si="3"/>
        <v>0</v>
      </c>
      <c r="U12" s="1384">
        <f t="shared" si="3"/>
        <v>6.0606060606060608E-2</v>
      </c>
      <c r="V12" s="1383"/>
      <c r="W12" s="1381">
        <f>IFERROR(W11/$V11,0)</f>
        <v>0.375</v>
      </c>
      <c r="X12" s="1381">
        <f t="shared" ref="X12:AC12" si="4">IFERROR(X11/$V11,0)</f>
        <v>0</v>
      </c>
      <c r="Y12" s="1381">
        <f t="shared" si="4"/>
        <v>0</v>
      </c>
      <c r="Z12" s="1381">
        <f t="shared" si="4"/>
        <v>0.5</v>
      </c>
      <c r="AA12" s="1381">
        <f t="shared" si="4"/>
        <v>0.125</v>
      </c>
      <c r="AB12" s="1381">
        <f t="shared" si="4"/>
        <v>0</v>
      </c>
      <c r="AC12" s="1384">
        <f t="shared" si="4"/>
        <v>0</v>
      </c>
      <c r="AF12" s="773">
        <f>SUM(G12:M12)</f>
        <v>1</v>
      </c>
      <c r="AG12" s="773">
        <f>SUM(O12:U12)</f>
        <v>1</v>
      </c>
      <c r="AH12" s="773">
        <f>SUM(W12:AC12)</f>
        <v>1</v>
      </c>
      <c r="AI12" s="772"/>
      <c r="AJ12" s="772">
        <f>1-AF12</f>
        <v>0</v>
      </c>
      <c r="AK12" s="772">
        <f t="shared" ref="AK12:AL12" si="5">1-AG12</f>
        <v>0</v>
      </c>
      <c r="AL12" s="772">
        <f t="shared" si="5"/>
        <v>0</v>
      </c>
    </row>
    <row r="13" spans="2:38" ht="21" customHeight="1" thickTop="1" x14ac:dyDescent="0.2">
      <c r="B13" s="1503" t="s">
        <v>274</v>
      </c>
      <c r="C13" s="1649" t="s">
        <v>184</v>
      </c>
      <c r="D13" s="812">
        <f>表1!E14</f>
        <v>49</v>
      </c>
      <c r="E13" s="813">
        <f>表1!G14</f>
        <v>20</v>
      </c>
      <c r="F13" s="814">
        <f>SUM(G13:M13)</f>
        <v>0</v>
      </c>
      <c r="G13" s="827">
        <f>O13+W13</f>
        <v>0</v>
      </c>
      <c r="H13" s="827">
        <f t="shared" ref="H13:K13" si="6">P13+X13</f>
        <v>0</v>
      </c>
      <c r="I13" s="827">
        <f t="shared" si="6"/>
        <v>0</v>
      </c>
      <c r="J13" s="827">
        <f t="shared" si="6"/>
        <v>0</v>
      </c>
      <c r="K13" s="827">
        <f t="shared" si="6"/>
        <v>0</v>
      </c>
      <c r="L13" s="827">
        <f>T13+AB13</f>
        <v>0</v>
      </c>
      <c r="M13" s="827">
        <f>U13+AC13</f>
        <v>0</v>
      </c>
      <c r="N13" s="814">
        <f>SUM(O13:U13)</f>
        <v>0</v>
      </c>
      <c r="O13" s="808">
        <f>'表21-2'!O13+'表21-3'!O13</f>
        <v>0</v>
      </c>
      <c r="P13" s="808">
        <f>'表21-2'!P13+'表21-3'!P13</f>
        <v>0</v>
      </c>
      <c r="Q13" s="808">
        <f>'表21-2'!Q13+'表21-3'!Q13</f>
        <v>0</v>
      </c>
      <c r="R13" s="808">
        <f>'表21-2'!R13+'表21-3'!R13</f>
        <v>0</v>
      </c>
      <c r="S13" s="808">
        <f>'表21-2'!S13+'表21-3'!S13</f>
        <v>0</v>
      </c>
      <c r="T13" s="808">
        <f>'表21-2'!T13+'表21-3'!T13</f>
        <v>0</v>
      </c>
      <c r="U13" s="808">
        <f>'表21-2'!U13+'表21-3'!U13</f>
        <v>0</v>
      </c>
      <c r="V13" s="814">
        <f>SUM(W13:AC13)</f>
        <v>0</v>
      </c>
      <c r="W13" s="808">
        <f>'表21-2'!W13+'表21-3'!W13</f>
        <v>0</v>
      </c>
      <c r="X13" s="808">
        <f>'表21-2'!X13+'表21-3'!X13</f>
        <v>0</v>
      </c>
      <c r="Y13" s="808">
        <f>'表21-2'!Y13+'表21-3'!Y13</f>
        <v>0</v>
      </c>
      <c r="Z13" s="808">
        <f>'表21-2'!Z13+'表21-3'!Z13</f>
        <v>0</v>
      </c>
      <c r="AA13" s="808">
        <f>'表21-2'!AA13+'表21-3'!AA13</f>
        <v>0</v>
      </c>
      <c r="AB13" s="808">
        <f>'表21-2'!AB13+'表21-3'!AB13</f>
        <v>0</v>
      </c>
      <c r="AC13" s="826">
        <f>'表21-2'!AC13+'表21-3'!AC13</f>
        <v>0</v>
      </c>
      <c r="AE13" s="761">
        <f t="shared" ref="AE13" si="7">N13+V13</f>
        <v>0</v>
      </c>
      <c r="AF13" s="761">
        <f t="shared" ref="AF13:AF40" si="8">SUM(G13:M13)</f>
        <v>0</v>
      </c>
      <c r="AG13" s="761">
        <f t="shared" ref="AG13:AG40" si="9">SUM(O13:U13)</f>
        <v>0</v>
      </c>
      <c r="AH13" s="761">
        <f t="shared" ref="AH13:AH40" si="10">SUM(W13:AC13)</f>
        <v>0</v>
      </c>
      <c r="AI13" s="772">
        <f t="shared" ref="AI13" si="11">AE13-F13</f>
        <v>0</v>
      </c>
      <c r="AJ13" s="772">
        <f t="shared" ref="AJ13" si="12">AF13-F13</f>
        <v>0</v>
      </c>
      <c r="AK13" s="772">
        <f t="shared" ref="AK13" si="13">AG13-N13</f>
        <v>0</v>
      </c>
      <c r="AL13" s="772">
        <f t="shared" ref="AL13" si="14">AH13-V13</f>
        <v>0</v>
      </c>
    </row>
    <row r="14" spans="2:38" ht="21" customHeight="1" x14ac:dyDescent="0.2">
      <c r="B14" s="1504"/>
      <c r="C14" s="1551"/>
      <c r="D14" s="1055"/>
      <c r="E14" s="811"/>
      <c r="F14" s="820"/>
      <c r="G14" s="1377">
        <f>IFERROR(G13/$F13,0)</f>
        <v>0</v>
      </c>
      <c r="H14" s="1377">
        <f t="shared" ref="H14:M14" si="15">IFERROR(H13/$F13,0)</f>
        <v>0</v>
      </c>
      <c r="I14" s="1377">
        <f t="shared" si="15"/>
        <v>0</v>
      </c>
      <c r="J14" s="1377">
        <f t="shared" si="15"/>
        <v>0</v>
      </c>
      <c r="K14" s="1385">
        <f t="shared" si="15"/>
        <v>0</v>
      </c>
      <c r="L14" s="1377">
        <f t="shared" si="15"/>
        <v>0</v>
      </c>
      <c r="M14" s="1386">
        <f t="shared" si="15"/>
        <v>0</v>
      </c>
      <c r="N14" s="1380"/>
      <c r="O14" s="1377">
        <f>IFERROR(O13/$N13,0)</f>
        <v>0</v>
      </c>
      <c r="P14" s="1377">
        <f t="shared" ref="P14" si="16">IFERROR(P13/$N13,0)</f>
        <v>0</v>
      </c>
      <c r="Q14" s="1377">
        <f t="shared" ref="Q14" si="17">IFERROR(Q13/$N13,0)</f>
        <v>0</v>
      </c>
      <c r="R14" s="1377">
        <f t="shared" ref="R14" si="18">IFERROR(R13/$N13,0)</f>
        <v>0</v>
      </c>
      <c r="S14" s="1385">
        <f t="shared" ref="S14" si="19">IFERROR(S13/$N13,0)</f>
        <v>0</v>
      </c>
      <c r="T14" s="1377">
        <f t="shared" ref="T14" si="20">IFERROR(T13/$N13,0)</f>
        <v>0</v>
      </c>
      <c r="U14" s="1386">
        <f t="shared" ref="U14" si="21">IFERROR(U13/$N13,0)</f>
        <v>0</v>
      </c>
      <c r="V14" s="1380"/>
      <c r="W14" s="1377">
        <f>IFERROR(W13/$V13,0)</f>
        <v>0</v>
      </c>
      <c r="X14" s="1377">
        <f t="shared" ref="X14" si="22">IFERROR(X13/$V13,0)</f>
        <v>0</v>
      </c>
      <c r="Y14" s="1377">
        <f t="shared" ref="Y14" si="23">IFERROR(Y13/$V13,0)</f>
        <v>0</v>
      </c>
      <c r="Z14" s="1377">
        <f t="shared" ref="Z14" si="24">IFERROR(Z13/$V13,0)</f>
        <v>0</v>
      </c>
      <c r="AA14" s="1377">
        <f t="shared" ref="AA14" si="25">IFERROR(AA13/$V13,0)</f>
        <v>0</v>
      </c>
      <c r="AB14" s="1377">
        <f t="shared" ref="AB14" si="26">IFERROR(AB13/$V13,0)</f>
        <v>0</v>
      </c>
      <c r="AC14" s="1387">
        <f t="shared" ref="AC14" si="27">IFERROR(AC13/$V13,0)</f>
        <v>0</v>
      </c>
      <c r="AF14" s="773">
        <f t="shared" si="8"/>
        <v>0</v>
      </c>
      <c r="AG14" s="773">
        <f>SUM(O14:U14)</f>
        <v>0</v>
      </c>
      <c r="AH14" s="773">
        <f t="shared" si="10"/>
        <v>0</v>
      </c>
      <c r="AI14" s="772"/>
      <c r="AJ14" s="772">
        <f t="shared" ref="AJ14" si="28">1-AF14</f>
        <v>1</v>
      </c>
      <c r="AK14" s="772">
        <f>1-AG14</f>
        <v>1</v>
      </c>
      <c r="AL14" s="772">
        <f t="shared" ref="AL14" si="29">1-AH14</f>
        <v>1</v>
      </c>
    </row>
    <row r="15" spans="2:38" ht="21" customHeight="1" x14ac:dyDescent="0.2">
      <c r="B15" s="1504"/>
      <c r="C15" s="1591" t="s">
        <v>185</v>
      </c>
      <c r="D15" s="817">
        <f>表1!E17</f>
        <v>85</v>
      </c>
      <c r="E15" s="809">
        <f>表1!G17</f>
        <v>64</v>
      </c>
      <c r="F15" s="810">
        <f>SUM(G15:M15)</f>
        <v>20</v>
      </c>
      <c r="G15" s="808">
        <f t="shared" ref="G15" si="30">O15+W15</f>
        <v>1</v>
      </c>
      <c r="H15" s="808">
        <f t="shared" ref="H15" si="31">P15+X15</f>
        <v>1</v>
      </c>
      <c r="I15" s="808">
        <f t="shared" ref="I15" si="32">Q15+Y15</f>
        <v>1</v>
      </c>
      <c r="J15" s="808">
        <f t="shared" ref="J15" si="33">R15+Z15</f>
        <v>10</v>
      </c>
      <c r="K15" s="808">
        <f t="shared" ref="K15" si="34">S15+AA15</f>
        <v>5</v>
      </c>
      <c r="L15" s="808">
        <f t="shared" ref="L15" si="35">T15+AB15</f>
        <v>0</v>
      </c>
      <c r="M15" s="825">
        <f t="shared" ref="M15" si="36">U15+AC15</f>
        <v>2</v>
      </c>
      <c r="N15" s="810">
        <f>SUM(O15:U15)</f>
        <v>17</v>
      </c>
      <c r="O15" s="808">
        <f>'表21-2'!O15+'表21-3'!O15</f>
        <v>1</v>
      </c>
      <c r="P15" s="808">
        <f>'表21-2'!P15+'表21-3'!P15</f>
        <v>1</v>
      </c>
      <c r="Q15" s="808">
        <f>'表21-2'!Q15+'表21-3'!Q15</f>
        <v>1</v>
      </c>
      <c r="R15" s="808">
        <f>'表21-2'!R15+'表21-3'!R15</f>
        <v>8</v>
      </c>
      <c r="S15" s="808">
        <f>'表21-2'!S15+'表21-3'!S15</f>
        <v>4</v>
      </c>
      <c r="T15" s="808">
        <f>'表21-2'!T15+'表21-3'!T15</f>
        <v>0</v>
      </c>
      <c r="U15" s="808">
        <f>'表21-2'!U15+'表21-3'!U15</f>
        <v>2</v>
      </c>
      <c r="V15" s="818">
        <f t="shared" ref="V15" si="37">SUM(W15:AC15)</f>
        <v>3</v>
      </c>
      <c r="W15" s="808">
        <f>'表21-2'!W15+'表21-3'!W15</f>
        <v>0</v>
      </c>
      <c r="X15" s="808">
        <f>'表21-2'!X15+'表21-3'!X15</f>
        <v>0</v>
      </c>
      <c r="Y15" s="808">
        <f>'表21-2'!Y15+'表21-3'!Y15</f>
        <v>0</v>
      </c>
      <c r="Z15" s="808">
        <f>'表21-2'!Z15+'表21-3'!Z15</f>
        <v>2</v>
      </c>
      <c r="AA15" s="808">
        <f>'表21-2'!AA15+'表21-3'!AA15</f>
        <v>1</v>
      </c>
      <c r="AB15" s="808">
        <f>'表21-2'!AB15+'表21-3'!AB15</f>
        <v>0</v>
      </c>
      <c r="AC15" s="826">
        <f>'表21-2'!AC15+'表21-3'!AC15</f>
        <v>0</v>
      </c>
      <c r="AE15" s="761">
        <f t="shared" ref="AE15" si="38">N15+V15</f>
        <v>20</v>
      </c>
      <c r="AF15" s="761">
        <f t="shared" si="8"/>
        <v>20</v>
      </c>
      <c r="AG15" s="761">
        <f t="shared" si="9"/>
        <v>17</v>
      </c>
      <c r="AH15" s="761">
        <f t="shared" si="10"/>
        <v>3</v>
      </c>
      <c r="AI15" s="772">
        <f t="shared" ref="AI15" si="39">AE15-F15</f>
        <v>0</v>
      </c>
      <c r="AJ15" s="772">
        <f t="shared" ref="AJ15" si="40">AF15-F15</f>
        <v>0</v>
      </c>
      <c r="AK15" s="772">
        <f t="shared" ref="AK15" si="41">AG15-N15</f>
        <v>0</v>
      </c>
      <c r="AL15" s="772">
        <f t="shared" ref="AL15" si="42">AH15-V15</f>
        <v>0</v>
      </c>
    </row>
    <row r="16" spans="2:38" ht="21" customHeight="1" x14ac:dyDescent="0.2">
      <c r="B16" s="1504"/>
      <c r="C16" s="1551"/>
      <c r="D16" s="1055"/>
      <c r="E16" s="819"/>
      <c r="F16" s="758"/>
      <c r="G16" s="1377">
        <f>IFERROR(G15/$F15,0)</f>
        <v>0.05</v>
      </c>
      <c r="H16" s="1377">
        <f t="shared" ref="H16" si="43">IFERROR(H15/$F15,0)</f>
        <v>0.05</v>
      </c>
      <c r="I16" s="1377">
        <f t="shared" ref="I16" si="44">IFERROR(I15/$F15,0)</f>
        <v>0.05</v>
      </c>
      <c r="J16" s="1377">
        <f t="shared" ref="J16" si="45">IFERROR(J15/$F15,0)</f>
        <v>0.5</v>
      </c>
      <c r="K16" s="1385">
        <f t="shared" ref="K16" si="46">IFERROR(K15/$F15,0)</f>
        <v>0.25</v>
      </c>
      <c r="L16" s="1377">
        <f t="shared" ref="L16" si="47">IFERROR(L15/$F15,0)</f>
        <v>0</v>
      </c>
      <c r="M16" s="1386">
        <f t="shared" ref="M16" si="48">IFERROR(M15/$F15,0)</f>
        <v>0.1</v>
      </c>
      <c r="N16" s="1379"/>
      <c r="O16" s="1377">
        <f>IFERROR(O15/$N15,0)</f>
        <v>5.8823529411764705E-2</v>
      </c>
      <c r="P16" s="1377">
        <f t="shared" ref="P16" si="49">IFERROR(P15/$N15,0)</f>
        <v>5.8823529411764705E-2</v>
      </c>
      <c r="Q16" s="1377">
        <f t="shared" ref="Q16" si="50">IFERROR(Q15/$N15,0)</f>
        <v>5.8823529411764705E-2</v>
      </c>
      <c r="R16" s="1377">
        <f t="shared" ref="R16" si="51">IFERROR(R15/$N15,0)</f>
        <v>0.47058823529411764</v>
      </c>
      <c r="S16" s="1385">
        <f t="shared" ref="S16" si="52">IFERROR(S15/$N15,0)</f>
        <v>0.23529411764705882</v>
      </c>
      <c r="T16" s="1377">
        <f t="shared" ref="T16" si="53">IFERROR(T15/$N15,0)</f>
        <v>0</v>
      </c>
      <c r="U16" s="1386">
        <f t="shared" ref="U16" si="54">IFERROR(U15/$N15,0)</f>
        <v>0.11764705882352941</v>
      </c>
      <c r="V16" s="1379"/>
      <c r="W16" s="1377">
        <f>IFERROR(W15/$V15,0)</f>
        <v>0</v>
      </c>
      <c r="X16" s="1377">
        <f t="shared" ref="X16" si="55">IFERROR(X15/$V15,0)</f>
        <v>0</v>
      </c>
      <c r="Y16" s="1377">
        <f t="shared" ref="Y16" si="56">IFERROR(Y15/$V15,0)</f>
        <v>0</v>
      </c>
      <c r="Z16" s="1377">
        <f t="shared" ref="Z16" si="57">IFERROR(Z15/$V15,0)</f>
        <v>0.66666666666666663</v>
      </c>
      <c r="AA16" s="1377">
        <f t="shared" ref="AA16" si="58">IFERROR(AA15/$V15,0)</f>
        <v>0.33333333333333331</v>
      </c>
      <c r="AB16" s="1377">
        <f t="shared" ref="AB16" si="59">IFERROR(AB15/$V15,0)</f>
        <v>0</v>
      </c>
      <c r="AC16" s="1387">
        <f t="shared" ref="AC16" si="60">IFERROR(AC15/$V15,0)</f>
        <v>0</v>
      </c>
      <c r="AF16" s="773">
        <f t="shared" si="8"/>
        <v>1</v>
      </c>
      <c r="AG16" s="773">
        <f t="shared" si="9"/>
        <v>1</v>
      </c>
      <c r="AH16" s="773">
        <f t="shared" si="10"/>
        <v>1</v>
      </c>
      <c r="AI16" s="772"/>
      <c r="AJ16" s="772">
        <f t="shared" ref="AJ16" si="61">1-AF16</f>
        <v>0</v>
      </c>
      <c r="AK16" s="772">
        <f t="shared" ref="AK16" si="62">1-AG16</f>
        <v>0</v>
      </c>
      <c r="AL16" s="772">
        <f t="shared" ref="AL16" si="63">1-AH16</f>
        <v>0</v>
      </c>
    </row>
    <row r="17" spans="2:38" ht="21" customHeight="1" x14ac:dyDescent="0.2">
      <c r="B17" s="1504"/>
      <c r="C17" s="1591" t="s">
        <v>277</v>
      </c>
      <c r="D17" s="817">
        <f>表1!E20</f>
        <v>25</v>
      </c>
      <c r="E17" s="809">
        <f>表1!G20</f>
        <v>16</v>
      </c>
      <c r="F17" s="818">
        <f t="shared" ref="F17" si="64">SUM(G17:M17)</f>
        <v>3</v>
      </c>
      <c r="G17" s="829">
        <f t="shared" ref="G17" si="65">O17+W17</f>
        <v>0</v>
      </c>
      <c r="H17" s="829">
        <f t="shared" ref="H17" si="66">P17+X17</f>
        <v>1</v>
      </c>
      <c r="I17" s="829">
        <f t="shared" ref="I17" si="67">Q17+Y17</f>
        <v>0</v>
      </c>
      <c r="J17" s="829">
        <f t="shared" ref="J17" si="68">R17+Z17</f>
        <v>1</v>
      </c>
      <c r="K17" s="829">
        <f t="shared" ref="K17" si="69">S17+AA17</f>
        <v>1</v>
      </c>
      <c r="L17" s="829">
        <f t="shared" ref="L17" si="70">T17+AB17</f>
        <v>0</v>
      </c>
      <c r="M17" s="830">
        <f t="shared" ref="M17" si="71">U17+AC17</f>
        <v>0</v>
      </c>
      <c r="N17" s="818">
        <f t="shared" ref="N17" si="72">SUM(O17:U17)</f>
        <v>3</v>
      </c>
      <c r="O17" s="808">
        <f>'表21-2'!O17+'表21-3'!O17</f>
        <v>0</v>
      </c>
      <c r="P17" s="808">
        <f>'表21-2'!P17+'表21-3'!P17</f>
        <v>1</v>
      </c>
      <c r="Q17" s="808">
        <f>'表21-2'!Q17+'表21-3'!Q17</f>
        <v>0</v>
      </c>
      <c r="R17" s="808">
        <f>'表21-2'!R17+'表21-3'!R17</f>
        <v>1</v>
      </c>
      <c r="S17" s="808">
        <f>'表21-2'!S17+'表21-3'!S17</f>
        <v>1</v>
      </c>
      <c r="T17" s="808">
        <f>'表21-2'!T17+'表21-3'!T17</f>
        <v>0</v>
      </c>
      <c r="U17" s="808">
        <f>'表21-2'!U17+'表21-3'!U17</f>
        <v>0</v>
      </c>
      <c r="V17" s="818">
        <f t="shared" ref="V17" si="73">SUM(W17:AC17)</f>
        <v>0</v>
      </c>
      <c r="W17" s="808">
        <f>'表21-2'!W17+'表21-3'!W17</f>
        <v>0</v>
      </c>
      <c r="X17" s="808">
        <f>'表21-2'!X17+'表21-3'!X17</f>
        <v>0</v>
      </c>
      <c r="Y17" s="808">
        <f>'表21-2'!Y17+'表21-3'!Y17</f>
        <v>0</v>
      </c>
      <c r="Z17" s="808">
        <f>'表21-2'!Z17+'表21-3'!Z17</f>
        <v>0</v>
      </c>
      <c r="AA17" s="808">
        <f>'表21-2'!AA17+'表21-3'!AA17</f>
        <v>0</v>
      </c>
      <c r="AB17" s="808">
        <f>'表21-2'!AB17+'表21-3'!AB17</f>
        <v>0</v>
      </c>
      <c r="AC17" s="826">
        <f>'表21-2'!AC17+'表21-3'!AC17</f>
        <v>0</v>
      </c>
      <c r="AE17" s="761">
        <f t="shared" ref="AE17" si="74">N17+V17</f>
        <v>3</v>
      </c>
      <c r="AF17" s="761">
        <f t="shared" si="8"/>
        <v>3</v>
      </c>
      <c r="AG17" s="761">
        <f t="shared" si="9"/>
        <v>3</v>
      </c>
      <c r="AH17" s="761">
        <f t="shared" si="10"/>
        <v>0</v>
      </c>
      <c r="AI17" s="772">
        <f t="shared" ref="AI17" si="75">AE17-F17</f>
        <v>0</v>
      </c>
      <c r="AJ17" s="772">
        <f t="shared" ref="AJ17" si="76">AF17-F17</f>
        <v>0</v>
      </c>
      <c r="AK17" s="772">
        <f t="shared" ref="AK17" si="77">AG17-N17</f>
        <v>0</v>
      </c>
      <c r="AL17" s="772">
        <f t="shared" ref="AL17" si="78">AH17-V17</f>
        <v>0</v>
      </c>
    </row>
    <row r="18" spans="2:38" ht="21" customHeight="1" x14ac:dyDescent="0.2">
      <c r="B18" s="1504"/>
      <c r="C18" s="1551"/>
      <c r="D18" s="1055"/>
      <c r="E18" s="819"/>
      <c r="F18" s="820"/>
      <c r="G18" s="1377">
        <f>IFERROR(G17/$F17,0)</f>
        <v>0</v>
      </c>
      <c r="H18" s="1377">
        <f t="shared" ref="H18" si="79">IFERROR(H17/$F17,0)</f>
        <v>0.33333333333333331</v>
      </c>
      <c r="I18" s="1377">
        <f t="shared" ref="I18" si="80">IFERROR(I17/$F17,0)</f>
        <v>0</v>
      </c>
      <c r="J18" s="1377">
        <f t="shared" ref="J18" si="81">IFERROR(J17/$F17,0)</f>
        <v>0.33333333333333331</v>
      </c>
      <c r="K18" s="1377">
        <f t="shared" ref="K18" si="82">IFERROR(K17/$F17,0)</f>
        <v>0.33333333333333331</v>
      </c>
      <c r="L18" s="1377">
        <f t="shared" ref="L18" si="83">IFERROR(L17/$F17,0)</f>
        <v>0</v>
      </c>
      <c r="M18" s="1386">
        <f t="shared" ref="M18" si="84">IFERROR(M17/$F17,0)</f>
        <v>0</v>
      </c>
      <c r="N18" s="1380"/>
      <c r="O18" s="1377">
        <f>IFERROR(O17/$N17,0)</f>
        <v>0</v>
      </c>
      <c r="P18" s="1377">
        <f t="shared" ref="P18" si="85">IFERROR(P17/$N17,0)</f>
        <v>0.33333333333333331</v>
      </c>
      <c r="Q18" s="1377">
        <f t="shared" ref="Q18" si="86">IFERROR(Q17/$N17,0)</f>
        <v>0</v>
      </c>
      <c r="R18" s="1377">
        <f t="shared" ref="R18" si="87">IFERROR(R17/$N17,0)</f>
        <v>0.33333333333333331</v>
      </c>
      <c r="S18" s="1377">
        <f t="shared" ref="S18" si="88">IFERROR(S17/$N17,0)</f>
        <v>0.33333333333333331</v>
      </c>
      <c r="T18" s="1377">
        <f t="shared" ref="T18" si="89">IFERROR(T17/$N17,0)</f>
        <v>0</v>
      </c>
      <c r="U18" s="1387">
        <f t="shared" ref="U18" si="90">IFERROR(U17/$N17,0)</f>
        <v>0</v>
      </c>
      <c r="V18" s="1380"/>
      <c r="W18" s="1377">
        <f>IFERROR(W17/$V17,0)</f>
        <v>0</v>
      </c>
      <c r="X18" s="1377">
        <f t="shared" ref="X18" si="91">IFERROR(X17/$V17,0)</f>
        <v>0</v>
      </c>
      <c r="Y18" s="1377">
        <f t="shared" ref="Y18" si="92">IFERROR(Y17/$V17,0)</f>
        <v>0</v>
      </c>
      <c r="Z18" s="1377">
        <f t="shared" ref="Z18" si="93">IFERROR(Z17/$V17,0)</f>
        <v>0</v>
      </c>
      <c r="AA18" s="1377">
        <f t="shared" ref="AA18" si="94">IFERROR(AA17/$V17,0)</f>
        <v>0</v>
      </c>
      <c r="AB18" s="1377">
        <f t="shared" ref="AB18" si="95">IFERROR(AB17/$V17,0)</f>
        <v>0</v>
      </c>
      <c r="AC18" s="1387">
        <f t="shared" ref="AC18" si="96">IFERROR(AC17/$V17,0)</f>
        <v>0</v>
      </c>
      <c r="AF18" s="773">
        <f t="shared" si="8"/>
        <v>1</v>
      </c>
      <c r="AG18" s="773">
        <f t="shared" si="9"/>
        <v>1</v>
      </c>
      <c r="AH18" s="773">
        <f t="shared" si="10"/>
        <v>0</v>
      </c>
      <c r="AI18" s="772"/>
      <c r="AJ18" s="772">
        <f>1-AF18</f>
        <v>0</v>
      </c>
      <c r="AK18" s="772">
        <f t="shared" ref="AK18" si="97">1-AG18</f>
        <v>0</v>
      </c>
      <c r="AL18" s="772">
        <f t="shared" ref="AL18" si="98">1-AH18</f>
        <v>1</v>
      </c>
    </row>
    <row r="19" spans="2:38" ht="21" customHeight="1" x14ac:dyDescent="0.2">
      <c r="B19" s="1504"/>
      <c r="C19" s="1591" t="s">
        <v>340</v>
      </c>
      <c r="D19" s="817">
        <f>表1!E23</f>
        <v>75</v>
      </c>
      <c r="E19" s="809">
        <f>表1!G23</f>
        <v>54</v>
      </c>
      <c r="F19" s="810">
        <f t="shared" ref="F19" si="99">SUM(G19:M19)</f>
        <v>1</v>
      </c>
      <c r="G19" s="808">
        <f t="shared" ref="G19" si="100">O19+W19</f>
        <v>0</v>
      </c>
      <c r="H19" s="808">
        <f t="shared" ref="H19" si="101">P19+X19</f>
        <v>0</v>
      </c>
      <c r="I19" s="808">
        <f t="shared" ref="I19" si="102">Q19+Y19</f>
        <v>0</v>
      </c>
      <c r="J19" s="808">
        <f t="shared" ref="J19" si="103">R19+Z19</f>
        <v>1</v>
      </c>
      <c r="K19" s="808">
        <f t="shared" ref="K19" si="104">S19+AA19</f>
        <v>0</v>
      </c>
      <c r="L19" s="808">
        <f t="shared" ref="L19" si="105">T19+AB19</f>
        <v>0</v>
      </c>
      <c r="M19" s="825">
        <f t="shared" ref="M19" si="106">U19+AC19</f>
        <v>0</v>
      </c>
      <c r="N19" s="810">
        <f t="shared" ref="N19" si="107">SUM(O19:U19)</f>
        <v>1</v>
      </c>
      <c r="O19" s="808">
        <f>'表21-2'!O19+'表21-3'!O19</f>
        <v>0</v>
      </c>
      <c r="P19" s="808">
        <f>'表21-2'!P19+'表21-3'!P19</f>
        <v>0</v>
      </c>
      <c r="Q19" s="808">
        <f>'表21-2'!Q19+'表21-3'!Q19</f>
        <v>0</v>
      </c>
      <c r="R19" s="808">
        <f>'表21-2'!R19+'表21-3'!R19</f>
        <v>1</v>
      </c>
      <c r="S19" s="808">
        <f>'表21-2'!S19+'表21-3'!S19</f>
        <v>0</v>
      </c>
      <c r="T19" s="808">
        <f>'表21-2'!T19+'表21-3'!T19</f>
        <v>0</v>
      </c>
      <c r="U19" s="808">
        <f>'表21-2'!U19+'表21-3'!U19</f>
        <v>0</v>
      </c>
      <c r="V19" s="818">
        <f t="shared" ref="V19" si="108">SUM(W19:AC19)</f>
        <v>0</v>
      </c>
      <c r="W19" s="808">
        <f>'表21-2'!W19+'表21-3'!W19</f>
        <v>0</v>
      </c>
      <c r="X19" s="808">
        <f>'表21-2'!X19+'表21-3'!X19</f>
        <v>0</v>
      </c>
      <c r="Y19" s="808">
        <f>'表21-2'!Y19+'表21-3'!Y19</f>
        <v>0</v>
      </c>
      <c r="Z19" s="808">
        <f>'表21-2'!Z19+'表21-3'!Z19</f>
        <v>0</v>
      </c>
      <c r="AA19" s="808">
        <f>'表21-2'!AA19+'表21-3'!AA19</f>
        <v>0</v>
      </c>
      <c r="AB19" s="808">
        <f>'表21-2'!AB19+'表21-3'!AB19</f>
        <v>0</v>
      </c>
      <c r="AC19" s="826">
        <f>'表21-2'!AC19+'表21-3'!AC19</f>
        <v>0</v>
      </c>
      <c r="AE19" s="761">
        <f t="shared" ref="AE19" si="109">N19+V19</f>
        <v>1</v>
      </c>
      <c r="AF19" s="761">
        <f t="shared" si="8"/>
        <v>1</v>
      </c>
      <c r="AG19" s="761">
        <f t="shared" si="9"/>
        <v>1</v>
      </c>
      <c r="AH19" s="761">
        <f t="shared" si="10"/>
        <v>0</v>
      </c>
      <c r="AI19" s="772">
        <f t="shared" ref="AI19" si="110">AE19-F19</f>
        <v>0</v>
      </c>
      <c r="AJ19" s="772">
        <f t="shared" ref="AJ19" si="111">AF19-F19</f>
        <v>0</v>
      </c>
      <c r="AK19" s="772">
        <f t="shared" ref="AK19" si="112">AG19-N19</f>
        <v>0</v>
      </c>
      <c r="AL19" s="772">
        <f t="shared" ref="AL19" si="113">AH19-V19</f>
        <v>0</v>
      </c>
    </row>
    <row r="20" spans="2:38" ht="21" customHeight="1" x14ac:dyDescent="0.2">
      <c r="B20" s="1504"/>
      <c r="C20" s="1551"/>
      <c r="D20" s="1055"/>
      <c r="E20" s="819"/>
      <c r="F20" s="758"/>
      <c r="G20" s="1377">
        <f>IFERROR(G19/$F19,0)</f>
        <v>0</v>
      </c>
      <c r="H20" s="1377">
        <f t="shared" ref="H20" si="114">IFERROR(H19/$F19,0)</f>
        <v>0</v>
      </c>
      <c r="I20" s="1377">
        <f t="shared" ref="I20" si="115">IFERROR(I19/$F19,0)</f>
        <v>0</v>
      </c>
      <c r="J20" s="1377">
        <f t="shared" ref="J20" si="116">IFERROR(J19/$F19,0)</f>
        <v>1</v>
      </c>
      <c r="K20" s="1378">
        <f t="shared" ref="K20" si="117">IFERROR(K19/$F19,0)</f>
        <v>0</v>
      </c>
      <c r="L20" s="1378">
        <f t="shared" ref="L20" si="118">IFERROR(L19/$F19,0)</f>
        <v>0</v>
      </c>
      <c r="M20" s="1378">
        <f t="shared" ref="M20" si="119">IFERROR(M19/$F19,0)</f>
        <v>0</v>
      </c>
      <c r="N20" s="1379"/>
      <c r="O20" s="1377">
        <f>IFERROR(O19/$N19,0)</f>
        <v>0</v>
      </c>
      <c r="P20" s="1377">
        <f>IFERROR(P19/$N19,0)</f>
        <v>0</v>
      </c>
      <c r="Q20" s="1377">
        <f t="shared" ref="Q20" si="120">IFERROR(Q19/$N19,0)</f>
        <v>0</v>
      </c>
      <c r="R20" s="1377">
        <f t="shared" ref="R20" si="121">IFERROR(R19/$N19,0)</f>
        <v>1</v>
      </c>
      <c r="S20" s="1378">
        <f t="shared" ref="S20" si="122">IFERROR(S19/$N19,0)</f>
        <v>0</v>
      </c>
      <c r="T20" s="1378">
        <f t="shared" ref="T20" si="123">IFERROR(T19/$N19,0)</f>
        <v>0</v>
      </c>
      <c r="U20" s="1378">
        <f t="shared" ref="U20" si="124">IFERROR(U19/$N19,0)</f>
        <v>0</v>
      </c>
      <c r="V20" s="1380"/>
      <c r="W20" s="1377">
        <f>IFERROR(W19/$V19,0)</f>
        <v>0</v>
      </c>
      <c r="X20" s="1377">
        <f t="shared" ref="X20" si="125">IFERROR(X19/$V19,0)</f>
        <v>0</v>
      </c>
      <c r="Y20" s="1377">
        <f t="shared" ref="Y20" si="126">IFERROR(Y19/$V19,0)</f>
        <v>0</v>
      </c>
      <c r="Z20" s="1377">
        <f t="shared" ref="Z20" si="127">IFERROR(Z19/$V19,0)</f>
        <v>0</v>
      </c>
      <c r="AA20" s="1378">
        <f t="shared" ref="AA20" si="128">IFERROR(AA19/$V19,0)</f>
        <v>0</v>
      </c>
      <c r="AB20" s="1378">
        <f t="shared" ref="AB20" si="129">IFERROR(AB19/$V19,0)</f>
        <v>0</v>
      </c>
      <c r="AC20" s="1378">
        <f t="shared" ref="AC20" si="130">IFERROR(AC19/$V19,0)</f>
        <v>0</v>
      </c>
      <c r="AF20" s="773">
        <f t="shared" si="8"/>
        <v>1</v>
      </c>
      <c r="AG20" s="773">
        <f>SUM(O20:U20)</f>
        <v>1</v>
      </c>
      <c r="AH20" s="773">
        <f t="shared" si="10"/>
        <v>0</v>
      </c>
      <c r="AI20" s="772"/>
      <c r="AJ20" s="772">
        <f t="shared" ref="AJ20" si="131">1-AF20</f>
        <v>0</v>
      </c>
      <c r="AK20" s="772">
        <f>1-AG20</f>
        <v>0</v>
      </c>
      <c r="AL20" s="772">
        <f t="shared" ref="AL20" si="132">1-AH20</f>
        <v>1</v>
      </c>
    </row>
    <row r="21" spans="2:38" ht="21" customHeight="1" x14ac:dyDescent="0.2">
      <c r="B21" s="1504"/>
      <c r="C21" s="1591" t="s">
        <v>341</v>
      </c>
      <c r="D21" s="817">
        <f>表1!E26</f>
        <v>8</v>
      </c>
      <c r="E21" s="809">
        <f>表1!G26</f>
        <v>4</v>
      </c>
      <c r="F21" s="818">
        <f t="shared" ref="F21" si="133">SUM(G21:M21)</f>
        <v>0</v>
      </c>
      <c r="G21" s="829">
        <f t="shared" ref="G21" si="134">O21+W21</f>
        <v>0</v>
      </c>
      <c r="H21" s="829">
        <f t="shared" ref="H21" si="135">P21+X21</f>
        <v>0</v>
      </c>
      <c r="I21" s="829">
        <f t="shared" ref="I21" si="136">Q21+Y21</f>
        <v>0</v>
      </c>
      <c r="J21" s="829">
        <f t="shared" ref="J21" si="137">R21+Z21</f>
        <v>0</v>
      </c>
      <c r="K21" s="829">
        <f t="shared" ref="K21" si="138">S21+AA21</f>
        <v>0</v>
      </c>
      <c r="L21" s="829">
        <f t="shared" ref="L21" si="139">T21+AB21</f>
        <v>0</v>
      </c>
      <c r="M21" s="830">
        <f t="shared" ref="M21" si="140">U21+AC21</f>
        <v>0</v>
      </c>
      <c r="N21" s="818">
        <f t="shared" ref="N21" si="141">SUM(O21:U21)</f>
        <v>0</v>
      </c>
      <c r="O21" s="808">
        <f>'表21-2'!O21+'表21-3'!O21</f>
        <v>0</v>
      </c>
      <c r="P21" s="808">
        <f>'表21-2'!P21+'表21-3'!P21</f>
        <v>0</v>
      </c>
      <c r="Q21" s="808">
        <f>'表21-2'!Q21+'表21-3'!Q21</f>
        <v>0</v>
      </c>
      <c r="R21" s="808">
        <f>'表21-2'!R21+'表21-3'!R21</f>
        <v>0</v>
      </c>
      <c r="S21" s="808">
        <f>'表21-2'!S21+'表21-3'!S21</f>
        <v>0</v>
      </c>
      <c r="T21" s="808">
        <f>'表21-2'!T21+'表21-3'!T21</f>
        <v>0</v>
      </c>
      <c r="U21" s="808">
        <f>'表21-2'!U21+'表21-3'!U21</f>
        <v>0</v>
      </c>
      <c r="V21" s="818">
        <f t="shared" ref="V21" si="142">SUM(W21:AC21)</f>
        <v>0</v>
      </c>
      <c r="W21" s="808">
        <f>'表21-2'!W21+'表21-3'!W21</f>
        <v>0</v>
      </c>
      <c r="X21" s="808">
        <f>'表21-2'!X21+'表21-3'!X21</f>
        <v>0</v>
      </c>
      <c r="Y21" s="808">
        <f>'表21-2'!Y21+'表21-3'!Y21</f>
        <v>0</v>
      </c>
      <c r="Z21" s="808">
        <f>'表21-2'!Z21+'表21-3'!Z21</f>
        <v>0</v>
      </c>
      <c r="AA21" s="808">
        <f>'表21-2'!AA21+'表21-3'!AA21</f>
        <v>0</v>
      </c>
      <c r="AB21" s="808">
        <f>'表21-2'!AB21+'表21-3'!AB21</f>
        <v>0</v>
      </c>
      <c r="AC21" s="826">
        <f>'表21-2'!AC21+'表21-3'!AC21</f>
        <v>0</v>
      </c>
      <c r="AE21" s="761">
        <f t="shared" ref="AE21" si="143">N21+V21</f>
        <v>0</v>
      </c>
      <c r="AF21" s="761">
        <f t="shared" si="8"/>
        <v>0</v>
      </c>
      <c r="AG21" s="761">
        <f t="shared" si="9"/>
        <v>0</v>
      </c>
      <c r="AH21" s="761">
        <f t="shared" si="10"/>
        <v>0</v>
      </c>
      <c r="AI21" s="772">
        <f t="shared" ref="AI21" si="144">AE21-F21</f>
        <v>0</v>
      </c>
      <c r="AJ21" s="772">
        <f t="shared" ref="AJ21" si="145">AF21-F21</f>
        <v>0</v>
      </c>
      <c r="AK21" s="772">
        <f t="shared" ref="AK21" si="146">AG21-N21</f>
        <v>0</v>
      </c>
      <c r="AL21" s="772">
        <f t="shared" ref="AL21" si="147">AH21-V21</f>
        <v>0</v>
      </c>
    </row>
    <row r="22" spans="2:38" ht="21" customHeight="1" x14ac:dyDescent="0.2">
      <c r="B22" s="1504"/>
      <c r="C22" s="1551"/>
      <c r="D22" s="1055"/>
      <c r="E22" s="819"/>
      <c r="F22" s="820"/>
      <c r="G22" s="1388">
        <f>IFERROR(G21/$F21,0)</f>
        <v>0</v>
      </c>
      <c r="H22" s="1388">
        <f t="shared" ref="H22" si="148">IFERROR(H21/$F21,0)</f>
        <v>0</v>
      </c>
      <c r="I22" s="1388">
        <f t="shared" ref="I22" si="149">IFERROR(I21/$F21,0)</f>
        <v>0</v>
      </c>
      <c r="J22" s="1388">
        <f t="shared" ref="J22" si="150">IFERROR(J21/$F21,0)</f>
        <v>0</v>
      </c>
      <c r="K22" s="1388">
        <f t="shared" ref="K22" si="151">IFERROR(K21/$F21,0)</f>
        <v>0</v>
      </c>
      <c r="L22" s="1388">
        <f t="shared" ref="L22" si="152">IFERROR(L21/$F21,0)</f>
        <v>0</v>
      </c>
      <c r="M22" s="1389">
        <f t="shared" ref="M22" si="153">IFERROR(M21/$F21,0)</f>
        <v>0</v>
      </c>
      <c r="N22" s="1380"/>
      <c r="O22" s="1377">
        <f>IFERROR(O21/$N21,0)</f>
        <v>0</v>
      </c>
      <c r="P22" s="1377">
        <f t="shared" ref="P22" si="154">IFERROR(P21/$N21,0)</f>
        <v>0</v>
      </c>
      <c r="Q22" s="1377">
        <f t="shared" ref="Q22" si="155">IFERROR(Q21/$N21,0)</f>
        <v>0</v>
      </c>
      <c r="R22" s="1377">
        <f t="shared" ref="R22" si="156">IFERROR(R21/$N21,0)</f>
        <v>0</v>
      </c>
      <c r="S22" s="1377">
        <f t="shared" ref="S22" si="157">IFERROR(S21/$N21,0)</f>
        <v>0</v>
      </c>
      <c r="T22" s="1377">
        <f t="shared" ref="T22" si="158">IFERROR(T21/$N21,0)</f>
        <v>0</v>
      </c>
      <c r="U22" s="1387">
        <f t="shared" ref="U22" si="159">IFERROR(U21/$N21,0)</f>
        <v>0</v>
      </c>
      <c r="V22" s="1380"/>
      <c r="W22" s="1377">
        <f>IFERROR(W21/$V21,0)</f>
        <v>0</v>
      </c>
      <c r="X22" s="1377">
        <f t="shared" ref="X22" si="160">IFERROR(X21/$V21,0)</f>
        <v>0</v>
      </c>
      <c r="Y22" s="1377">
        <f t="shared" ref="Y22" si="161">IFERROR(Y21/$V21,0)</f>
        <v>0</v>
      </c>
      <c r="Z22" s="1377">
        <f t="shared" ref="Z22" si="162">IFERROR(Z21/$V21,0)</f>
        <v>0</v>
      </c>
      <c r="AA22" s="1377">
        <f t="shared" ref="AA22" si="163">IFERROR(AA21/$V21,0)</f>
        <v>0</v>
      </c>
      <c r="AB22" s="1377">
        <f t="shared" ref="AB22" si="164">IFERROR(AB21/$V21,0)</f>
        <v>0</v>
      </c>
      <c r="AC22" s="1387">
        <f t="shared" ref="AC22" si="165">IFERROR(AC21/$V21,0)</f>
        <v>0</v>
      </c>
      <c r="AF22" s="773">
        <f t="shared" si="8"/>
        <v>0</v>
      </c>
      <c r="AG22" s="773">
        <f t="shared" si="9"/>
        <v>0</v>
      </c>
      <c r="AH22" s="773">
        <f t="shared" si="10"/>
        <v>0</v>
      </c>
      <c r="AI22" s="772"/>
      <c r="AJ22" s="772">
        <f t="shared" ref="AJ22" si="166">1-AF22</f>
        <v>1</v>
      </c>
      <c r="AK22" s="772">
        <f t="shared" ref="AK22" si="167">1-AG22</f>
        <v>1</v>
      </c>
      <c r="AL22" s="772">
        <f t="shared" ref="AL22" si="168">1-AH22</f>
        <v>1</v>
      </c>
    </row>
    <row r="23" spans="2:38" ht="21" customHeight="1" x14ac:dyDescent="0.2">
      <c r="B23" s="1504"/>
      <c r="C23" s="1591" t="s">
        <v>189</v>
      </c>
      <c r="D23" s="817">
        <f>表1!E29</f>
        <v>162</v>
      </c>
      <c r="E23" s="821">
        <f>表1!G29</f>
        <v>145</v>
      </c>
      <c r="F23" s="810">
        <f t="shared" ref="F23" si="169">SUM(G23:M23)</f>
        <v>17</v>
      </c>
      <c r="G23" s="808">
        <f t="shared" ref="G23" si="170">O23+W23</f>
        <v>4</v>
      </c>
      <c r="H23" s="808">
        <f t="shared" ref="H23" si="171">P23+X23</f>
        <v>0</v>
      </c>
      <c r="I23" s="808">
        <f t="shared" ref="I23" si="172">Q23+Y23</f>
        <v>2</v>
      </c>
      <c r="J23" s="808">
        <f t="shared" ref="J23" si="173">R23+Z23</f>
        <v>10</v>
      </c>
      <c r="K23" s="808">
        <f t="shared" ref="K23" si="174">S23+AA23</f>
        <v>1</v>
      </c>
      <c r="L23" s="808">
        <f t="shared" ref="L23" si="175">T23+AB23</f>
        <v>0</v>
      </c>
      <c r="M23" s="825">
        <f t="shared" ref="M23" si="176">U23+AC23</f>
        <v>0</v>
      </c>
      <c r="N23" s="810">
        <f t="shared" ref="N23" si="177">SUM(O23:U23)</f>
        <v>12</v>
      </c>
      <c r="O23" s="808">
        <f>'表21-2'!O23+'表21-3'!O23</f>
        <v>1</v>
      </c>
      <c r="P23" s="808">
        <f>'表21-2'!P23+'表21-3'!P23</f>
        <v>0</v>
      </c>
      <c r="Q23" s="808">
        <f>'表21-2'!Q23+'表21-3'!Q23</f>
        <v>2</v>
      </c>
      <c r="R23" s="808">
        <f>'表21-2'!R23+'表21-3'!R23</f>
        <v>8</v>
      </c>
      <c r="S23" s="808">
        <f>'表21-2'!S23+'表21-3'!S23</f>
        <v>1</v>
      </c>
      <c r="T23" s="808">
        <f>'表21-2'!T23+'表21-3'!T23</f>
        <v>0</v>
      </c>
      <c r="U23" s="808">
        <f>'表21-2'!U23+'表21-3'!U23</f>
        <v>0</v>
      </c>
      <c r="V23" s="818">
        <f t="shared" ref="V23" si="178">SUM(W23:AC23)</f>
        <v>5</v>
      </c>
      <c r="W23" s="808">
        <f>'表21-2'!W23+'表21-3'!W23</f>
        <v>3</v>
      </c>
      <c r="X23" s="808">
        <f>'表21-2'!X23+'表21-3'!X23</f>
        <v>0</v>
      </c>
      <c r="Y23" s="808">
        <f>'表21-2'!Y23+'表21-3'!Y23</f>
        <v>0</v>
      </c>
      <c r="Z23" s="808">
        <f>'表21-2'!Z23+'表21-3'!Z23</f>
        <v>2</v>
      </c>
      <c r="AA23" s="808">
        <f>'表21-2'!AA23+'表21-3'!AA23</f>
        <v>0</v>
      </c>
      <c r="AB23" s="808">
        <f>'表21-2'!AB23+'表21-3'!AB23</f>
        <v>0</v>
      </c>
      <c r="AC23" s="826">
        <f>'表21-2'!AC23+'表21-3'!AC23</f>
        <v>0</v>
      </c>
      <c r="AE23" s="761">
        <f t="shared" ref="AE23" si="179">N23+V23</f>
        <v>17</v>
      </c>
      <c r="AF23" s="761">
        <f t="shared" si="8"/>
        <v>17</v>
      </c>
      <c r="AG23" s="761">
        <f t="shared" si="9"/>
        <v>12</v>
      </c>
      <c r="AH23" s="761">
        <f t="shared" si="10"/>
        <v>5</v>
      </c>
      <c r="AI23" s="772">
        <f t="shared" ref="AI23" si="180">AE23-F23</f>
        <v>0</v>
      </c>
      <c r="AJ23" s="772">
        <f t="shared" ref="AJ23" si="181">AF23-F23</f>
        <v>0</v>
      </c>
      <c r="AK23" s="772">
        <f t="shared" ref="AK23" si="182">AG23-N23</f>
        <v>0</v>
      </c>
      <c r="AL23" s="772">
        <f t="shared" ref="AL23" si="183">AH23-V23</f>
        <v>0</v>
      </c>
    </row>
    <row r="24" spans="2:38" ht="21" customHeight="1" thickBot="1" x14ac:dyDescent="0.25">
      <c r="B24" s="1505"/>
      <c r="C24" s="1655"/>
      <c r="D24" s="1055"/>
      <c r="E24" s="822"/>
      <c r="F24" s="759"/>
      <c r="G24" s="1390">
        <f>IFERROR(G23/$F23,0)</f>
        <v>0.23529411764705882</v>
      </c>
      <c r="H24" s="1390">
        <f t="shared" ref="H24" si="184">IFERROR(H23/$F23,0)</f>
        <v>0</v>
      </c>
      <c r="I24" s="1390">
        <f t="shared" ref="I24" si="185">IFERROR(I23/$F23,0)</f>
        <v>0.11764705882352941</v>
      </c>
      <c r="J24" s="1390">
        <f t="shared" ref="J24" si="186">IFERROR(J23/$F23,0)</f>
        <v>0.58823529411764708</v>
      </c>
      <c r="K24" s="1391">
        <f t="shared" ref="K24" si="187">IFERROR(K23/$F23,0)</f>
        <v>5.8823529411764705E-2</v>
      </c>
      <c r="L24" s="1390">
        <f t="shared" ref="L24" si="188">IFERROR(L23/$F23,0)</f>
        <v>0</v>
      </c>
      <c r="M24" s="1392">
        <f t="shared" ref="M24" si="189">IFERROR(M23/$F23,0)</f>
        <v>0</v>
      </c>
      <c r="N24" s="1383"/>
      <c r="O24" s="1390">
        <f>IFERROR(O23/$N23,0)</f>
        <v>8.3333333333333329E-2</v>
      </c>
      <c r="P24" s="1390">
        <f t="shared" ref="P24" si="190">IFERROR(P23/$N23,0)</f>
        <v>0</v>
      </c>
      <c r="Q24" s="1390">
        <f t="shared" ref="Q24" si="191">IFERROR(Q23/$N23,0)</f>
        <v>0.16666666666666666</v>
      </c>
      <c r="R24" s="1390">
        <f t="shared" ref="R24" si="192">IFERROR(R23/$N23,0)</f>
        <v>0.66666666666666663</v>
      </c>
      <c r="S24" s="1391">
        <f t="shared" ref="S24" si="193">IFERROR(S23/$N23,0)</f>
        <v>8.3333333333333329E-2</v>
      </c>
      <c r="T24" s="1390">
        <f t="shared" ref="T24" si="194">IFERROR(T23/$N23,0)</f>
        <v>0</v>
      </c>
      <c r="U24" s="1392">
        <f t="shared" ref="U24" si="195">IFERROR(U23/$N23,0)</f>
        <v>0</v>
      </c>
      <c r="V24" s="1383"/>
      <c r="W24" s="1390">
        <f>IFERROR(W23/$V23,0)</f>
        <v>0.6</v>
      </c>
      <c r="X24" s="1390">
        <f t="shared" ref="X24" si="196">IFERROR(X23/$V23,0)</f>
        <v>0</v>
      </c>
      <c r="Y24" s="1390">
        <f t="shared" ref="Y24" si="197">IFERROR(Y23/$V23,0)</f>
        <v>0</v>
      </c>
      <c r="Z24" s="1390">
        <f t="shared" ref="Z24" si="198">IFERROR(Z23/$V23,0)</f>
        <v>0.4</v>
      </c>
      <c r="AA24" s="1391">
        <f t="shared" ref="AA24" si="199">IFERROR(AA23/$V23,0)</f>
        <v>0</v>
      </c>
      <c r="AB24" s="1390">
        <f t="shared" ref="AB24" si="200">IFERROR(AB23/$V23,0)</f>
        <v>0</v>
      </c>
      <c r="AC24" s="1392">
        <f t="shared" ref="AC24" si="201">IFERROR(AC23/$V23,0)</f>
        <v>0</v>
      </c>
      <c r="AF24" s="773">
        <f t="shared" si="8"/>
        <v>1</v>
      </c>
      <c r="AG24" s="773">
        <f t="shared" si="9"/>
        <v>1</v>
      </c>
      <c r="AH24" s="773">
        <f t="shared" si="10"/>
        <v>1</v>
      </c>
      <c r="AI24" s="772"/>
      <c r="AJ24" s="772">
        <f t="shared" ref="AJ24" si="202">1-AF24</f>
        <v>0</v>
      </c>
      <c r="AK24" s="772">
        <f t="shared" ref="AK24" si="203">1-AG24</f>
        <v>0</v>
      </c>
      <c r="AL24" s="772">
        <f t="shared" ref="AL24" si="204">1-AH24</f>
        <v>0</v>
      </c>
    </row>
    <row r="25" spans="2:38" ht="21" customHeight="1" thickTop="1" x14ac:dyDescent="0.2">
      <c r="B25" s="1503" t="s">
        <v>312</v>
      </c>
      <c r="C25" s="1551" t="s">
        <v>282</v>
      </c>
      <c r="D25" s="812">
        <f>表1!E32</f>
        <v>92</v>
      </c>
      <c r="E25" s="813">
        <f>表1!G32</f>
        <v>53</v>
      </c>
      <c r="F25" s="818">
        <f t="shared" ref="F25" si="205">SUM(G25:M25)</f>
        <v>2</v>
      </c>
      <c r="G25" s="829">
        <f t="shared" ref="G25" si="206">O25+W25</f>
        <v>1</v>
      </c>
      <c r="H25" s="829">
        <f t="shared" ref="H25" si="207">P25+X25</f>
        <v>1</v>
      </c>
      <c r="I25" s="829">
        <f t="shared" ref="I25" si="208">Q25+Y25</f>
        <v>0</v>
      </c>
      <c r="J25" s="829">
        <f t="shared" ref="J25" si="209">R25+Z25</f>
        <v>0</v>
      </c>
      <c r="K25" s="829">
        <f t="shared" ref="K25" si="210">S25+AA25</f>
        <v>0</v>
      </c>
      <c r="L25" s="829">
        <f t="shared" ref="L25" si="211">T25+AB25</f>
        <v>0</v>
      </c>
      <c r="M25" s="830">
        <f t="shared" ref="M25" si="212">U25+AC25</f>
        <v>0</v>
      </c>
      <c r="N25" s="818">
        <f t="shared" ref="N25" si="213">SUM(O25:U25)</f>
        <v>1</v>
      </c>
      <c r="O25" s="829">
        <f>'表21-2'!O25+'表21-3'!O25</f>
        <v>0</v>
      </c>
      <c r="P25" s="829">
        <f>'表21-2'!P25+'表21-3'!P25</f>
        <v>1</v>
      </c>
      <c r="Q25" s="829">
        <f>'表21-2'!Q25+'表21-3'!Q25</f>
        <v>0</v>
      </c>
      <c r="R25" s="829">
        <f>'表21-2'!R25+'表21-3'!R25</f>
        <v>0</v>
      </c>
      <c r="S25" s="829">
        <f>'表21-2'!S25+'表21-3'!S25</f>
        <v>0</v>
      </c>
      <c r="T25" s="829">
        <f>'表21-2'!T25+'表21-3'!T25</f>
        <v>0</v>
      </c>
      <c r="U25" s="829">
        <f>'表21-2'!U25+'表21-3'!U25</f>
        <v>0</v>
      </c>
      <c r="V25" s="818">
        <f t="shared" ref="V25" si="214">SUM(W25:AC25)</f>
        <v>1</v>
      </c>
      <c r="W25" s="829">
        <f>'表21-2'!W25+'表21-3'!W25</f>
        <v>1</v>
      </c>
      <c r="X25" s="829">
        <f>'表21-2'!X25+'表21-3'!X25</f>
        <v>0</v>
      </c>
      <c r="Y25" s="829">
        <f>'表21-2'!Y25+'表21-3'!Y25</f>
        <v>0</v>
      </c>
      <c r="Z25" s="829">
        <f>'表21-2'!Z25+'表21-3'!Z25</f>
        <v>0</v>
      </c>
      <c r="AA25" s="829">
        <f>'表21-2'!AA25+'表21-3'!AA25</f>
        <v>0</v>
      </c>
      <c r="AB25" s="829">
        <f>'表21-2'!AB25+'表21-3'!AB25</f>
        <v>0</v>
      </c>
      <c r="AC25" s="831">
        <f>'表21-2'!AC25+'表21-3'!AC25</f>
        <v>0</v>
      </c>
      <c r="AE25" s="761">
        <f t="shared" ref="AE25" si="215">N25+V25</f>
        <v>2</v>
      </c>
      <c r="AF25" s="761">
        <f t="shared" si="8"/>
        <v>2</v>
      </c>
      <c r="AG25" s="761">
        <f t="shared" si="9"/>
        <v>1</v>
      </c>
      <c r="AH25" s="761">
        <f t="shared" si="10"/>
        <v>1</v>
      </c>
      <c r="AI25" s="772">
        <f t="shared" ref="AI25" si="216">AE25-F25</f>
        <v>0</v>
      </c>
      <c r="AJ25" s="772">
        <f t="shared" ref="AJ25" si="217">AF25-F25</f>
        <v>0</v>
      </c>
      <c r="AK25" s="772">
        <f t="shared" ref="AK25" si="218">AG25-N25</f>
        <v>0</v>
      </c>
      <c r="AL25" s="772">
        <f t="shared" ref="AL25" si="219">AH25-V25</f>
        <v>0</v>
      </c>
    </row>
    <row r="26" spans="2:38" ht="21" customHeight="1" x14ac:dyDescent="0.2">
      <c r="B26" s="1504"/>
      <c r="C26" s="1551"/>
      <c r="D26" s="1055"/>
      <c r="E26" s="823"/>
      <c r="F26" s="820"/>
      <c r="G26" s="1377">
        <f>IFERROR(G25/$F25,0)</f>
        <v>0.5</v>
      </c>
      <c r="H26" s="1377">
        <f t="shared" ref="H26" si="220">IFERROR(H25/$F25,0)</f>
        <v>0.5</v>
      </c>
      <c r="I26" s="1377">
        <f t="shared" ref="I26" si="221">IFERROR(I25/$F25,0)</f>
        <v>0</v>
      </c>
      <c r="J26" s="1377">
        <f t="shared" ref="J26" si="222">IFERROR(J25/$F25,0)</f>
        <v>0</v>
      </c>
      <c r="K26" s="1385">
        <f t="shared" ref="K26" si="223">IFERROR(K25/$F25,0)</f>
        <v>0</v>
      </c>
      <c r="L26" s="1377">
        <f t="shared" ref="L26" si="224">IFERROR(L25/$F25,0)</f>
        <v>0</v>
      </c>
      <c r="M26" s="1386">
        <f t="shared" ref="M26" si="225">IFERROR(M25/$F25,0)</f>
        <v>0</v>
      </c>
      <c r="N26" s="1380"/>
      <c r="O26" s="1377">
        <f>IFERROR(O25/$N25,0)</f>
        <v>0</v>
      </c>
      <c r="P26" s="1377">
        <f t="shared" ref="P26" si="226">IFERROR(P25/$N25,0)</f>
        <v>1</v>
      </c>
      <c r="Q26" s="1377">
        <f t="shared" ref="Q26" si="227">IFERROR(Q25/$N25,0)</f>
        <v>0</v>
      </c>
      <c r="R26" s="1377">
        <f t="shared" ref="R26" si="228">IFERROR(R25/$N25,0)</f>
        <v>0</v>
      </c>
      <c r="S26" s="1385">
        <f t="shared" ref="S26" si="229">IFERROR(S25/$N25,0)</f>
        <v>0</v>
      </c>
      <c r="T26" s="1377">
        <f t="shared" ref="T26" si="230">IFERROR(T25/$N25,0)</f>
        <v>0</v>
      </c>
      <c r="U26" s="1386">
        <f t="shared" ref="U26" si="231">IFERROR(U25/$N25,0)</f>
        <v>0</v>
      </c>
      <c r="V26" s="1380"/>
      <c r="W26" s="1377">
        <f>IFERROR(W25/$V25,0)</f>
        <v>1</v>
      </c>
      <c r="X26" s="1377">
        <f t="shared" ref="X26" si="232">IFERROR(X25/$V25,0)</f>
        <v>0</v>
      </c>
      <c r="Y26" s="1377">
        <f t="shared" ref="Y26" si="233">IFERROR(Y25/$V25,0)</f>
        <v>0</v>
      </c>
      <c r="Z26" s="1377">
        <f t="shared" ref="Z26" si="234">IFERROR(Z25/$V25,0)</f>
        <v>0</v>
      </c>
      <c r="AA26" s="1377">
        <f t="shared" ref="AA26" si="235">IFERROR(AA25/$V25,0)</f>
        <v>0</v>
      </c>
      <c r="AB26" s="1377">
        <f t="shared" ref="AB26" si="236">IFERROR(AB25/$V25,0)</f>
        <v>0</v>
      </c>
      <c r="AC26" s="1387">
        <f t="shared" ref="AC26" si="237">IFERROR(AC25/$V25,0)</f>
        <v>0</v>
      </c>
      <c r="AF26" s="773">
        <f>SUM(G26:M26)</f>
        <v>1</v>
      </c>
      <c r="AG26" s="773">
        <f t="shared" si="9"/>
        <v>1</v>
      </c>
      <c r="AH26" s="773">
        <f t="shared" si="10"/>
        <v>1</v>
      </c>
      <c r="AI26" s="772"/>
      <c r="AJ26" s="772">
        <f t="shared" ref="AJ26" si="238">1-AF26</f>
        <v>0</v>
      </c>
      <c r="AK26" s="772">
        <f t="shared" ref="AK26" si="239">1-AG26</f>
        <v>0</v>
      </c>
      <c r="AL26" s="772">
        <f t="shared" ref="AL26" si="240">1-AH26</f>
        <v>0</v>
      </c>
    </row>
    <row r="27" spans="2:38" ht="21" customHeight="1" x14ac:dyDescent="0.2">
      <c r="B27" s="1504"/>
      <c r="C27" s="1591" t="s">
        <v>283</v>
      </c>
      <c r="D27" s="817">
        <f>表1!E35</f>
        <v>163</v>
      </c>
      <c r="E27" s="809">
        <f>表1!G35</f>
        <v>119</v>
      </c>
      <c r="F27" s="810">
        <f t="shared" ref="F27" si="241">SUM(G27:M27)</f>
        <v>5</v>
      </c>
      <c r="G27" s="808">
        <f t="shared" ref="G27" si="242">O27+W27</f>
        <v>2</v>
      </c>
      <c r="H27" s="808">
        <f t="shared" ref="H27" si="243">P27+X27</f>
        <v>1</v>
      </c>
      <c r="I27" s="808">
        <f t="shared" ref="I27" si="244">Q27+Y27</f>
        <v>0</v>
      </c>
      <c r="J27" s="808">
        <f t="shared" ref="J27" si="245">R27+Z27</f>
        <v>0</v>
      </c>
      <c r="K27" s="808">
        <f t="shared" ref="K27" si="246">S27+AA27</f>
        <v>2</v>
      </c>
      <c r="L27" s="808">
        <f t="shared" ref="L27" si="247">T27+AB27</f>
        <v>0</v>
      </c>
      <c r="M27" s="825">
        <f t="shared" ref="M27" si="248">U27+AC27</f>
        <v>0</v>
      </c>
      <c r="N27" s="810">
        <f t="shared" ref="N27" si="249">SUM(O27:U27)</f>
        <v>2</v>
      </c>
      <c r="O27" s="808">
        <f>'表21-2'!O27+'表21-3'!O27</f>
        <v>0</v>
      </c>
      <c r="P27" s="808">
        <f>'表21-2'!P27+'表21-3'!P27</f>
        <v>1</v>
      </c>
      <c r="Q27" s="808">
        <f>'表21-2'!Q27+'表21-3'!Q27</f>
        <v>0</v>
      </c>
      <c r="R27" s="808">
        <f>'表21-2'!R27+'表21-3'!R27</f>
        <v>0</v>
      </c>
      <c r="S27" s="808">
        <f>'表21-2'!S27+'表21-3'!S27</f>
        <v>1</v>
      </c>
      <c r="T27" s="808">
        <f>'表21-2'!T27+'表21-3'!T27</f>
        <v>0</v>
      </c>
      <c r="U27" s="808">
        <f>'表21-2'!U27+'表21-3'!U27</f>
        <v>0</v>
      </c>
      <c r="V27" s="810">
        <f t="shared" ref="V27" si="250">SUM(W27:AC27)</f>
        <v>3</v>
      </c>
      <c r="W27" s="808">
        <f>'表21-2'!W27+'表21-3'!W27</f>
        <v>2</v>
      </c>
      <c r="X27" s="808">
        <f>'表21-2'!X27+'表21-3'!X27</f>
        <v>0</v>
      </c>
      <c r="Y27" s="808">
        <f>'表21-2'!Y27+'表21-3'!Y27</f>
        <v>0</v>
      </c>
      <c r="Z27" s="808">
        <f>'表21-2'!Z27+'表21-3'!Z27</f>
        <v>0</v>
      </c>
      <c r="AA27" s="808">
        <f>'表21-2'!AA27+'表21-3'!AA27</f>
        <v>1</v>
      </c>
      <c r="AB27" s="808">
        <f>'表21-2'!AB27+'表21-3'!AB27</f>
        <v>0</v>
      </c>
      <c r="AC27" s="826">
        <f>'表21-2'!AC27+'表21-3'!AC27</f>
        <v>0</v>
      </c>
      <c r="AE27" s="761">
        <f t="shared" ref="AE27" si="251">N27+V27</f>
        <v>5</v>
      </c>
      <c r="AF27" s="761">
        <f t="shared" si="8"/>
        <v>5</v>
      </c>
      <c r="AG27" s="761">
        <f t="shared" si="9"/>
        <v>2</v>
      </c>
      <c r="AH27" s="761">
        <f t="shared" si="10"/>
        <v>3</v>
      </c>
      <c r="AI27" s="772">
        <f t="shared" ref="AI27" si="252">AE27-F27</f>
        <v>0</v>
      </c>
      <c r="AJ27" s="772">
        <f t="shared" ref="AJ27" si="253">AF27-F27</f>
        <v>0</v>
      </c>
      <c r="AK27" s="772">
        <f t="shared" ref="AK27" si="254">AG27-N27</f>
        <v>0</v>
      </c>
      <c r="AL27" s="772">
        <f t="shared" ref="AL27" si="255">AH27-V27</f>
        <v>0</v>
      </c>
    </row>
    <row r="28" spans="2:38" ht="21" customHeight="1" x14ac:dyDescent="0.2">
      <c r="B28" s="1504"/>
      <c r="C28" s="1551"/>
      <c r="D28" s="1055"/>
      <c r="E28" s="819"/>
      <c r="F28" s="758"/>
      <c r="G28" s="1377">
        <f>IFERROR(G27/$F27,0)</f>
        <v>0.4</v>
      </c>
      <c r="H28" s="1377">
        <f t="shared" ref="H28" si="256">IFERROR(H27/$F27,0)</f>
        <v>0.2</v>
      </c>
      <c r="I28" s="1377">
        <f t="shared" ref="I28" si="257">IFERROR(I27/$F27,0)</f>
        <v>0</v>
      </c>
      <c r="J28" s="1377">
        <f t="shared" ref="J28" si="258">IFERROR(J27/$F27,0)</f>
        <v>0</v>
      </c>
      <c r="K28" s="1385">
        <f t="shared" ref="K28" si="259">IFERROR(K27/$F27,0)</f>
        <v>0.4</v>
      </c>
      <c r="L28" s="1377">
        <f t="shared" ref="L28" si="260">IFERROR(L27/$F27,0)</f>
        <v>0</v>
      </c>
      <c r="M28" s="1386">
        <f t="shared" ref="M28" si="261">IFERROR(M27/$F27,0)</f>
        <v>0</v>
      </c>
      <c r="N28" s="1379"/>
      <c r="O28" s="1377">
        <f>IFERROR(O27/$N27,0)</f>
        <v>0</v>
      </c>
      <c r="P28" s="1377">
        <f t="shared" ref="P28" si="262">IFERROR(P27/$N27,0)</f>
        <v>0.5</v>
      </c>
      <c r="Q28" s="1377">
        <f t="shared" ref="Q28" si="263">IFERROR(Q27/$N27,0)</f>
        <v>0</v>
      </c>
      <c r="R28" s="1377">
        <f t="shared" ref="R28" si="264">IFERROR(R27/$N27,0)</f>
        <v>0</v>
      </c>
      <c r="S28" s="1385">
        <f t="shared" ref="S28" si="265">IFERROR(S27/$N27,0)</f>
        <v>0.5</v>
      </c>
      <c r="T28" s="1377">
        <f t="shared" ref="T28" si="266">IFERROR(T27/$N27,0)</f>
        <v>0</v>
      </c>
      <c r="U28" s="1386">
        <f t="shared" ref="U28" si="267">IFERROR(U27/$N27,0)</f>
        <v>0</v>
      </c>
      <c r="V28" s="1380"/>
      <c r="W28" s="1377">
        <f>IFERROR(W27/$V27,0)</f>
        <v>0.66666666666666663</v>
      </c>
      <c r="X28" s="1377">
        <f t="shared" ref="X28" si="268">IFERROR(X27/$V27,0)</f>
        <v>0</v>
      </c>
      <c r="Y28" s="1377">
        <f t="shared" ref="Y28" si="269">IFERROR(Y27/$V27,0)</f>
        <v>0</v>
      </c>
      <c r="Z28" s="1377">
        <f t="shared" ref="Z28" si="270">IFERROR(Z27/$V27,0)</f>
        <v>0</v>
      </c>
      <c r="AA28" s="1377">
        <f t="shared" ref="AA28" si="271">IFERROR(AA27/$V27,0)</f>
        <v>0.33333333333333331</v>
      </c>
      <c r="AB28" s="1377">
        <f t="shared" ref="AB28" si="272">IFERROR(AB27/$V27,0)</f>
        <v>0</v>
      </c>
      <c r="AC28" s="1387">
        <f t="shared" ref="AC28" si="273">IFERROR(AC27/$V27,0)</f>
        <v>0</v>
      </c>
      <c r="AF28" s="773">
        <f t="shared" si="8"/>
        <v>1</v>
      </c>
      <c r="AG28" s="773">
        <f t="shared" si="9"/>
        <v>1</v>
      </c>
      <c r="AH28" s="773">
        <f t="shared" si="10"/>
        <v>1</v>
      </c>
      <c r="AI28" s="772"/>
      <c r="AJ28" s="772">
        <f t="shared" ref="AJ28" si="274">1-AF28</f>
        <v>0</v>
      </c>
      <c r="AK28" s="772">
        <f t="shared" ref="AK28" si="275">1-AG28</f>
        <v>0</v>
      </c>
      <c r="AL28" s="772">
        <f t="shared" ref="AL28" si="276">1-AH28</f>
        <v>0</v>
      </c>
    </row>
    <row r="29" spans="2:38" ht="21" customHeight="1" x14ac:dyDescent="0.2">
      <c r="B29" s="1504"/>
      <c r="C29" s="1591" t="s">
        <v>284</v>
      </c>
      <c r="D29" s="817">
        <f>表1!E38</f>
        <v>48</v>
      </c>
      <c r="E29" s="809">
        <f>表1!G38</f>
        <v>42</v>
      </c>
      <c r="F29" s="810">
        <f t="shared" ref="F29" si="277">SUM(G29:M29)</f>
        <v>1</v>
      </c>
      <c r="G29" s="808">
        <f>O29+W29</f>
        <v>0</v>
      </c>
      <c r="H29" s="808">
        <f t="shared" ref="H29" si="278">P29+X29</f>
        <v>0</v>
      </c>
      <c r="I29" s="808">
        <f t="shared" ref="I29" si="279">Q29+Y29</f>
        <v>0</v>
      </c>
      <c r="J29" s="808">
        <f t="shared" ref="J29" si="280">R29+Z29</f>
        <v>1</v>
      </c>
      <c r="K29" s="808">
        <f t="shared" ref="K29" si="281">S29+AA29</f>
        <v>0</v>
      </c>
      <c r="L29" s="808">
        <f t="shared" ref="L29" si="282">T29+AB29</f>
        <v>0</v>
      </c>
      <c r="M29" s="825">
        <f t="shared" ref="M29" si="283">U29+AC29</f>
        <v>0</v>
      </c>
      <c r="N29" s="810">
        <f t="shared" ref="N29" si="284">SUM(O29:U29)</f>
        <v>1</v>
      </c>
      <c r="O29" s="808">
        <f>'表21-2'!O29+'表21-3'!O29</f>
        <v>0</v>
      </c>
      <c r="P29" s="808">
        <f>'表21-2'!P29+'表21-3'!P29</f>
        <v>0</v>
      </c>
      <c r="Q29" s="808">
        <f>'表21-2'!Q29+'表21-3'!Q29</f>
        <v>0</v>
      </c>
      <c r="R29" s="808">
        <f>'表21-2'!R29+'表21-3'!R29</f>
        <v>1</v>
      </c>
      <c r="S29" s="808">
        <f>'表21-2'!S29+'表21-3'!S29</f>
        <v>0</v>
      </c>
      <c r="T29" s="808">
        <f>'表21-2'!T29+'表21-3'!T29</f>
        <v>0</v>
      </c>
      <c r="U29" s="808">
        <f>'表21-2'!U29+'表21-3'!U29</f>
        <v>0</v>
      </c>
      <c r="V29" s="810">
        <f t="shared" ref="V29" si="285">SUM(W29:AC29)</f>
        <v>0</v>
      </c>
      <c r="W29" s="808">
        <f>'表21-2'!W29+'表21-3'!W29</f>
        <v>0</v>
      </c>
      <c r="X29" s="808">
        <f>'表21-2'!X29+'表21-3'!X29</f>
        <v>0</v>
      </c>
      <c r="Y29" s="808">
        <f>'表21-2'!Y29+'表21-3'!Y29</f>
        <v>0</v>
      </c>
      <c r="Z29" s="808">
        <f>'表21-2'!Z29+'表21-3'!Z29</f>
        <v>0</v>
      </c>
      <c r="AA29" s="808">
        <f>'表21-2'!AA29+'表21-3'!AA29</f>
        <v>0</v>
      </c>
      <c r="AB29" s="808">
        <f>'表21-2'!AB29+'表21-3'!AB29</f>
        <v>0</v>
      </c>
      <c r="AC29" s="826">
        <f>'表21-2'!AC29+'表21-3'!AC29</f>
        <v>0</v>
      </c>
      <c r="AE29" s="761">
        <f t="shared" ref="AE29" si="286">N29+V29</f>
        <v>1</v>
      </c>
      <c r="AF29" s="761">
        <f t="shared" si="8"/>
        <v>1</v>
      </c>
      <c r="AG29" s="761">
        <f t="shared" si="9"/>
        <v>1</v>
      </c>
      <c r="AH29" s="761">
        <f t="shared" si="10"/>
        <v>0</v>
      </c>
      <c r="AI29" s="772">
        <f t="shared" ref="AI29" si="287">AE29-F29</f>
        <v>0</v>
      </c>
      <c r="AJ29" s="772">
        <f t="shared" ref="AJ29" si="288">AF29-F29</f>
        <v>0</v>
      </c>
      <c r="AK29" s="772">
        <f t="shared" ref="AK29" si="289">AG29-N29</f>
        <v>0</v>
      </c>
      <c r="AL29" s="772">
        <f t="shared" ref="AL29" si="290">AH29-V29</f>
        <v>0</v>
      </c>
    </row>
    <row r="30" spans="2:38" ht="21" customHeight="1" x14ac:dyDescent="0.2">
      <c r="B30" s="1504"/>
      <c r="C30" s="1551"/>
      <c r="D30" s="1055"/>
      <c r="E30" s="819"/>
      <c r="F30" s="758"/>
      <c r="G30" s="1377">
        <f>IFERROR(G29/$F29,0)</f>
        <v>0</v>
      </c>
      <c r="H30" s="1377">
        <f t="shared" ref="H30" si="291">IFERROR(H29/$F29,0)</f>
        <v>0</v>
      </c>
      <c r="I30" s="1377">
        <f t="shared" ref="I30" si="292">IFERROR(I29/$F29,0)</f>
        <v>0</v>
      </c>
      <c r="J30" s="1377">
        <f t="shared" ref="J30" si="293">IFERROR(J29/$F29,0)</f>
        <v>1</v>
      </c>
      <c r="K30" s="1377">
        <f t="shared" ref="K30" si="294">IFERROR(K29/$F29,0)</f>
        <v>0</v>
      </c>
      <c r="L30" s="1377">
        <f t="shared" ref="L30" si="295">IFERROR(L29/$F29,0)</f>
        <v>0</v>
      </c>
      <c r="M30" s="1386">
        <f t="shared" ref="M30" si="296">IFERROR(M29/$F29,0)</f>
        <v>0</v>
      </c>
      <c r="N30" s="1379"/>
      <c r="O30" s="1377">
        <f>IFERROR(O29/$N29,0)</f>
        <v>0</v>
      </c>
      <c r="P30" s="1377">
        <f t="shared" ref="P30" si="297">IFERROR(P29/$N29,0)</f>
        <v>0</v>
      </c>
      <c r="Q30" s="1377">
        <f t="shared" ref="Q30" si="298">IFERROR(Q29/$N29,0)</f>
        <v>0</v>
      </c>
      <c r="R30" s="1377">
        <f t="shared" ref="R30" si="299">IFERROR(R29/$N29,0)</f>
        <v>1</v>
      </c>
      <c r="S30" s="1377">
        <f t="shared" ref="S30" si="300">IFERROR(S29/$N29,0)</f>
        <v>0</v>
      </c>
      <c r="T30" s="1377">
        <f t="shared" ref="T30" si="301">IFERROR(T29/$N29,0)</f>
        <v>0</v>
      </c>
      <c r="U30" s="1377">
        <f t="shared" ref="U30" si="302">IFERROR(U29/$N29,0)</f>
        <v>0</v>
      </c>
      <c r="V30" s="1380"/>
      <c r="W30" s="1377">
        <f>IFERROR(W29/$V29,0)</f>
        <v>0</v>
      </c>
      <c r="X30" s="1377">
        <f t="shared" ref="X30" si="303">IFERROR(X29/$V29,0)</f>
        <v>0</v>
      </c>
      <c r="Y30" s="1377">
        <f t="shared" ref="Y30" si="304">IFERROR(Y29/$V29,0)</f>
        <v>0</v>
      </c>
      <c r="Z30" s="1377">
        <f t="shared" ref="Z30" si="305">IFERROR(Z29/$V29,0)</f>
        <v>0</v>
      </c>
      <c r="AA30" s="1377">
        <f t="shared" ref="AA30" si="306">IFERROR(AA29/$V29,0)</f>
        <v>0</v>
      </c>
      <c r="AB30" s="1377">
        <f t="shared" ref="AB30" si="307">IFERROR(AB29/$V29,0)</f>
        <v>0</v>
      </c>
      <c r="AC30" s="1387">
        <f t="shared" ref="AC30" si="308">IFERROR(AC29/$V29,0)</f>
        <v>0</v>
      </c>
      <c r="AF30" s="773">
        <f t="shared" si="8"/>
        <v>1</v>
      </c>
      <c r="AG30" s="773">
        <f t="shared" si="9"/>
        <v>1</v>
      </c>
      <c r="AH30" s="773">
        <f t="shared" si="10"/>
        <v>0</v>
      </c>
      <c r="AI30" s="772"/>
      <c r="AJ30" s="772">
        <f t="shared" ref="AJ30" si="309">1-AF30</f>
        <v>0</v>
      </c>
      <c r="AK30" s="772">
        <f t="shared" ref="AK30" si="310">1-AG30</f>
        <v>0</v>
      </c>
      <c r="AL30" s="772">
        <f t="shared" ref="AL30" si="311">1-AH30</f>
        <v>1</v>
      </c>
    </row>
    <row r="31" spans="2:38" ht="21" customHeight="1" x14ac:dyDescent="0.2">
      <c r="B31" s="1504"/>
      <c r="C31" s="1591" t="s">
        <v>285</v>
      </c>
      <c r="D31" s="817">
        <f>表1!E41</f>
        <v>38</v>
      </c>
      <c r="E31" s="809">
        <f>表1!G41</f>
        <v>36</v>
      </c>
      <c r="F31" s="818">
        <f t="shared" ref="F31" si="312">SUM(G31:M31)</f>
        <v>3</v>
      </c>
      <c r="G31" s="829">
        <f t="shared" ref="G31" si="313">O31+W31</f>
        <v>0</v>
      </c>
      <c r="H31" s="829">
        <f t="shared" ref="H31" si="314">P31+X31</f>
        <v>0</v>
      </c>
      <c r="I31" s="829">
        <f t="shared" ref="I31" si="315">Q31+Y31</f>
        <v>0</v>
      </c>
      <c r="J31" s="829">
        <f t="shared" ref="J31" si="316">R31+Z31</f>
        <v>3</v>
      </c>
      <c r="K31" s="829">
        <f t="shared" ref="K31" si="317">S31+AA31</f>
        <v>0</v>
      </c>
      <c r="L31" s="829">
        <f t="shared" ref="L31" si="318">T31+AB31</f>
        <v>0</v>
      </c>
      <c r="M31" s="830">
        <f t="shared" ref="M31" si="319">U31+AC31</f>
        <v>0</v>
      </c>
      <c r="N31" s="818">
        <f t="shared" ref="N31" si="320">SUM(O31:U31)</f>
        <v>3</v>
      </c>
      <c r="O31" s="808">
        <f>'表21-2'!O31+'表21-3'!O31</f>
        <v>0</v>
      </c>
      <c r="P31" s="808">
        <f>'表21-2'!P31+'表21-3'!P31</f>
        <v>0</v>
      </c>
      <c r="Q31" s="808">
        <f>'表21-2'!Q31+'表21-3'!Q31</f>
        <v>0</v>
      </c>
      <c r="R31" s="808">
        <f>'表21-2'!R31+'表21-3'!R31</f>
        <v>3</v>
      </c>
      <c r="S31" s="808">
        <f>'表21-2'!S31+'表21-3'!S31</f>
        <v>0</v>
      </c>
      <c r="T31" s="808">
        <f>'表21-2'!T31+'表21-3'!T31</f>
        <v>0</v>
      </c>
      <c r="U31" s="808">
        <f>'表21-2'!U31+'表21-3'!U31</f>
        <v>0</v>
      </c>
      <c r="V31" s="810">
        <f t="shared" ref="V31" si="321">SUM(W31:AC31)</f>
        <v>0</v>
      </c>
      <c r="W31" s="808">
        <f>'表21-2'!W31+'表21-3'!W31</f>
        <v>0</v>
      </c>
      <c r="X31" s="808">
        <f>'表21-2'!X31+'表21-3'!X31</f>
        <v>0</v>
      </c>
      <c r="Y31" s="808">
        <f>'表21-2'!Y31+'表21-3'!Y31</f>
        <v>0</v>
      </c>
      <c r="Z31" s="808">
        <f>'表21-2'!Z31+'表21-3'!Z31</f>
        <v>0</v>
      </c>
      <c r="AA31" s="808">
        <f>'表21-2'!AA31+'表21-3'!AA31</f>
        <v>0</v>
      </c>
      <c r="AB31" s="808">
        <f>'表21-2'!AB31+'表21-3'!AB31</f>
        <v>0</v>
      </c>
      <c r="AC31" s="826">
        <f>'表21-2'!AC31+'表21-3'!AC31</f>
        <v>0</v>
      </c>
      <c r="AE31" s="761">
        <f t="shared" ref="AE31" si="322">N31+V31</f>
        <v>3</v>
      </c>
      <c r="AF31" s="761">
        <f t="shared" si="8"/>
        <v>3</v>
      </c>
      <c r="AG31" s="761">
        <f t="shared" si="9"/>
        <v>3</v>
      </c>
      <c r="AH31" s="761">
        <f t="shared" si="10"/>
        <v>0</v>
      </c>
      <c r="AI31" s="772">
        <f t="shared" ref="AI31" si="323">AE31-F31</f>
        <v>0</v>
      </c>
      <c r="AJ31" s="772">
        <f t="shared" ref="AJ31" si="324">AF31-F31</f>
        <v>0</v>
      </c>
      <c r="AK31" s="772">
        <f t="shared" ref="AK31" si="325">AG31-N31</f>
        <v>0</v>
      </c>
      <c r="AL31" s="772">
        <f t="shared" ref="AL31" si="326">AH31-V31</f>
        <v>0</v>
      </c>
    </row>
    <row r="32" spans="2:38" ht="21" customHeight="1" x14ac:dyDescent="0.2">
      <c r="B32" s="1504"/>
      <c r="C32" s="1551"/>
      <c r="D32" s="1055"/>
      <c r="E32" s="819"/>
      <c r="F32" s="760"/>
      <c r="G32" s="1377">
        <f>IFERROR(G31/$F31,0)</f>
        <v>0</v>
      </c>
      <c r="H32" s="1377">
        <f t="shared" ref="H32" si="327">IFERROR(H31/$F31,0)</f>
        <v>0</v>
      </c>
      <c r="I32" s="1377">
        <f t="shared" ref="I32" si="328">IFERROR(I31/$F31,0)</f>
        <v>0</v>
      </c>
      <c r="J32" s="1377">
        <f t="shared" ref="J32" si="329">IFERROR(J31/$F31,0)</f>
        <v>1</v>
      </c>
      <c r="K32" s="1385">
        <f t="shared" ref="K32" si="330">IFERROR(K31/$F31,0)</f>
        <v>0</v>
      </c>
      <c r="L32" s="1377">
        <f t="shared" ref="L32" si="331">IFERROR(L31/$F31,0)</f>
        <v>0</v>
      </c>
      <c r="M32" s="1386">
        <f t="shared" ref="M32" si="332">IFERROR(M31/$F31,0)</f>
        <v>0</v>
      </c>
      <c r="N32" s="1393"/>
      <c r="O32" s="1377">
        <f>IFERROR(O31/$N31,0)</f>
        <v>0</v>
      </c>
      <c r="P32" s="1377">
        <f t="shared" ref="P32" si="333">IFERROR(P31/$N31,0)</f>
        <v>0</v>
      </c>
      <c r="Q32" s="1377">
        <f t="shared" ref="Q32" si="334">IFERROR(Q31/$N31,0)</f>
        <v>0</v>
      </c>
      <c r="R32" s="1377">
        <f t="shared" ref="R32" si="335">IFERROR(R31/$N31,0)</f>
        <v>1</v>
      </c>
      <c r="S32" s="1385">
        <f t="shared" ref="S32" si="336">IFERROR(S31/$N31,0)</f>
        <v>0</v>
      </c>
      <c r="T32" s="1377">
        <f t="shared" ref="T32" si="337">IFERROR(T31/$N31,0)</f>
        <v>0</v>
      </c>
      <c r="U32" s="1386">
        <f t="shared" ref="U32" si="338">IFERROR(U31/$N31,0)</f>
        <v>0</v>
      </c>
      <c r="V32" s="1393"/>
      <c r="W32" s="1377">
        <f>IFERROR(W31/$V31,0)</f>
        <v>0</v>
      </c>
      <c r="X32" s="1377">
        <f t="shared" ref="X32" si="339">IFERROR(X31/$V31,0)</f>
        <v>0</v>
      </c>
      <c r="Y32" s="1377">
        <f t="shared" ref="Y32" si="340">IFERROR(Y31/$V31,0)</f>
        <v>0</v>
      </c>
      <c r="Z32" s="1377">
        <f t="shared" ref="Z32" si="341">IFERROR(Z31/$V31,0)</f>
        <v>0</v>
      </c>
      <c r="AA32" s="1377">
        <f t="shared" ref="AA32" si="342">IFERROR(AA31/$V31,0)</f>
        <v>0</v>
      </c>
      <c r="AB32" s="1377">
        <f t="shared" ref="AB32" si="343">IFERROR(AB31/$V31,0)</f>
        <v>0</v>
      </c>
      <c r="AC32" s="1387">
        <f t="shared" ref="AC32" si="344">IFERROR(AC31/$V31,0)</f>
        <v>0</v>
      </c>
      <c r="AF32" s="773">
        <f t="shared" si="8"/>
        <v>1</v>
      </c>
      <c r="AG32" s="773">
        <f t="shared" si="9"/>
        <v>1</v>
      </c>
      <c r="AH32" s="773">
        <f t="shared" si="10"/>
        <v>0</v>
      </c>
      <c r="AI32" s="772"/>
      <c r="AJ32" s="772">
        <f t="shared" ref="AJ32" si="345">1-AF32</f>
        <v>0</v>
      </c>
      <c r="AK32" s="772">
        <f t="shared" ref="AK32" si="346">1-AG32</f>
        <v>0</v>
      </c>
      <c r="AL32" s="772">
        <f t="shared" ref="AL32" si="347">1-AH32</f>
        <v>1</v>
      </c>
    </row>
    <row r="33" spans="2:38" ht="21" customHeight="1" x14ac:dyDescent="0.2">
      <c r="B33" s="1504"/>
      <c r="C33" s="1591" t="s">
        <v>286</v>
      </c>
      <c r="D33" s="817">
        <f>表1!E44</f>
        <v>33</v>
      </c>
      <c r="E33" s="809">
        <f>表1!G44</f>
        <v>26</v>
      </c>
      <c r="F33" s="810">
        <f t="shared" ref="F33" si="348">SUM(G33:M33)</f>
        <v>3</v>
      </c>
      <c r="G33" s="808">
        <f t="shared" ref="G33" si="349">O33+W33</f>
        <v>0</v>
      </c>
      <c r="H33" s="808">
        <f t="shared" ref="H33" si="350">P33+X33</f>
        <v>0</v>
      </c>
      <c r="I33" s="808">
        <f t="shared" ref="I33" si="351">Q33+Y33</f>
        <v>0</v>
      </c>
      <c r="J33" s="808">
        <f t="shared" ref="J33" si="352">R33+Z33</f>
        <v>2</v>
      </c>
      <c r="K33" s="808">
        <f t="shared" ref="K33" si="353">S33+AA33</f>
        <v>1</v>
      </c>
      <c r="L33" s="808">
        <f t="shared" ref="L33" si="354">T33+AB33</f>
        <v>0</v>
      </c>
      <c r="M33" s="825">
        <f t="shared" ref="M33" si="355">U33+AC33</f>
        <v>0</v>
      </c>
      <c r="N33" s="810">
        <f t="shared" ref="N33" si="356">SUM(O33:U33)</f>
        <v>3</v>
      </c>
      <c r="O33" s="808">
        <f>'表21-2'!O33+'表21-3'!O33</f>
        <v>0</v>
      </c>
      <c r="P33" s="808">
        <f>'表21-2'!P33+'表21-3'!P33</f>
        <v>0</v>
      </c>
      <c r="Q33" s="808">
        <f>'表21-2'!Q33+'表21-3'!Q33</f>
        <v>0</v>
      </c>
      <c r="R33" s="808">
        <f>'表21-2'!R33+'表21-3'!R33</f>
        <v>2</v>
      </c>
      <c r="S33" s="808">
        <f>'表21-2'!S33+'表21-3'!S33</f>
        <v>1</v>
      </c>
      <c r="T33" s="808">
        <f>'表21-2'!T33+'表21-3'!T33</f>
        <v>0</v>
      </c>
      <c r="U33" s="808">
        <f>'表21-2'!U33+'表21-3'!U33</f>
        <v>0</v>
      </c>
      <c r="V33" s="810">
        <f t="shared" ref="V33" si="357">SUM(W33:AC33)</f>
        <v>0</v>
      </c>
      <c r="W33" s="808">
        <f>'表21-2'!W33+'表21-3'!W33</f>
        <v>0</v>
      </c>
      <c r="X33" s="808">
        <f>'表21-2'!X33+'表21-3'!X33</f>
        <v>0</v>
      </c>
      <c r="Y33" s="808">
        <f>'表21-2'!Y33+'表21-3'!Y33</f>
        <v>0</v>
      </c>
      <c r="Z33" s="808">
        <f>'表21-2'!Z33+'表21-3'!Z33</f>
        <v>0</v>
      </c>
      <c r="AA33" s="808">
        <f>'表21-2'!AA33+'表21-3'!AA33</f>
        <v>0</v>
      </c>
      <c r="AB33" s="808">
        <f>'表21-2'!AB33+'表21-3'!AB33</f>
        <v>0</v>
      </c>
      <c r="AC33" s="826">
        <f>'表21-2'!AC33+'表21-3'!AC33</f>
        <v>0</v>
      </c>
      <c r="AE33" s="761">
        <f t="shared" ref="AE33" si="358">N33+V33</f>
        <v>3</v>
      </c>
      <c r="AF33" s="761">
        <f t="shared" si="8"/>
        <v>3</v>
      </c>
      <c r="AG33" s="761">
        <f t="shared" si="9"/>
        <v>3</v>
      </c>
      <c r="AH33" s="761">
        <f t="shared" si="10"/>
        <v>0</v>
      </c>
      <c r="AI33" s="772">
        <f t="shared" ref="AI33" si="359">AE33-F33</f>
        <v>0</v>
      </c>
      <c r="AJ33" s="772">
        <f t="shared" ref="AJ33" si="360">AF33-F33</f>
        <v>0</v>
      </c>
      <c r="AK33" s="772">
        <f t="shared" ref="AK33" si="361">AG33-N33</f>
        <v>0</v>
      </c>
      <c r="AL33" s="772">
        <f t="shared" ref="AL33" si="362">AH33-V33</f>
        <v>0</v>
      </c>
    </row>
    <row r="34" spans="2:38" ht="21" customHeight="1" x14ac:dyDescent="0.2">
      <c r="B34" s="1504"/>
      <c r="C34" s="1552"/>
      <c r="D34" s="1055"/>
      <c r="E34" s="819"/>
      <c r="F34" s="758"/>
      <c r="G34" s="1377">
        <f>IFERROR(G33/$F33,0)</f>
        <v>0</v>
      </c>
      <c r="H34" s="1377">
        <f t="shared" ref="H34" si="363">IFERROR(H33/$F33,0)</f>
        <v>0</v>
      </c>
      <c r="I34" s="1377">
        <f t="shared" ref="I34" si="364">IFERROR(I33/$F33,0)</f>
        <v>0</v>
      </c>
      <c r="J34" s="1377">
        <f t="shared" ref="J34" si="365">IFERROR(J33/$F33,0)</f>
        <v>0.66666666666666663</v>
      </c>
      <c r="K34" s="1385">
        <f t="shared" ref="K34" si="366">IFERROR(K33/$F33,0)</f>
        <v>0.33333333333333331</v>
      </c>
      <c r="L34" s="1377">
        <f t="shared" ref="L34" si="367">IFERROR(L33/$F33,0)</f>
        <v>0</v>
      </c>
      <c r="M34" s="1386">
        <f t="shared" ref="M34" si="368">IFERROR(M33/$F33,0)</f>
        <v>0</v>
      </c>
      <c r="N34" s="1379"/>
      <c r="O34" s="1377">
        <f>IFERROR(O33/$N33,0)</f>
        <v>0</v>
      </c>
      <c r="P34" s="1377">
        <f t="shared" ref="P34" si="369">IFERROR(P33/$N33,0)</f>
        <v>0</v>
      </c>
      <c r="Q34" s="1377">
        <f t="shared" ref="Q34" si="370">IFERROR(Q33/$N33,0)</f>
        <v>0</v>
      </c>
      <c r="R34" s="1377">
        <f t="shared" ref="R34" si="371">IFERROR(R33/$N33,0)</f>
        <v>0.66666666666666663</v>
      </c>
      <c r="S34" s="1385">
        <f t="shared" ref="S34" si="372">IFERROR(S33/$N33,0)</f>
        <v>0.33333333333333331</v>
      </c>
      <c r="T34" s="1377">
        <f t="shared" ref="T34" si="373">IFERROR(T33/$N33,0)</f>
        <v>0</v>
      </c>
      <c r="U34" s="1386">
        <f t="shared" ref="U34" si="374">IFERROR(U33/$N33,0)</f>
        <v>0</v>
      </c>
      <c r="V34" s="1380"/>
      <c r="W34" s="1377">
        <f>IFERROR(W33/$V33,0)</f>
        <v>0</v>
      </c>
      <c r="X34" s="1377">
        <f t="shared" ref="X34" si="375">IFERROR(X33/$V33,0)</f>
        <v>0</v>
      </c>
      <c r="Y34" s="1377">
        <f t="shared" ref="Y34" si="376">IFERROR(Y33/$V33,0)</f>
        <v>0</v>
      </c>
      <c r="Z34" s="1377">
        <f t="shared" ref="Z34" si="377">IFERROR(Z33/$V33,0)</f>
        <v>0</v>
      </c>
      <c r="AA34" s="1385">
        <f t="shared" ref="AA34" si="378">IFERROR(AA33/$V33,0)</f>
        <v>0</v>
      </c>
      <c r="AB34" s="1377">
        <f t="shared" ref="AB34" si="379">IFERROR(AB33/$V33,0)</f>
        <v>0</v>
      </c>
      <c r="AC34" s="1387">
        <f t="shared" ref="AC34" si="380">IFERROR(AC33/$V33,0)</f>
        <v>0</v>
      </c>
      <c r="AF34" s="773">
        <f>SUM(G34:M34)</f>
        <v>1</v>
      </c>
      <c r="AG34" s="773">
        <f t="shared" si="9"/>
        <v>1</v>
      </c>
      <c r="AH34" s="773">
        <f t="shared" si="10"/>
        <v>0</v>
      </c>
      <c r="AI34" s="772"/>
      <c r="AJ34" s="772">
        <f>1-AF34</f>
        <v>0</v>
      </c>
      <c r="AK34" s="772">
        <f t="shared" ref="AK34" si="381">1-AG34</f>
        <v>0</v>
      </c>
      <c r="AL34" s="772">
        <f t="shared" ref="AL34" si="382">1-AH34</f>
        <v>1</v>
      </c>
    </row>
    <row r="35" spans="2:38" ht="21" customHeight="1" x14ac:dyDescent="0.2">
      <c r="B35" s="1504"/>
      <c r="C35" s="1551" t="s">
        <v>287</v>
      </c>
      <c r="D35" s="817">
        <f>表1!E47</f>
        <v>30</v>
      </c>
      <c r="E35" s="809">
        <f>表1!G47</f>
        <v>27</v>
      </c>
      <c r="F35" s="810">
        <f t="shared" ref="F35" si="383">SUM(G35:M35)</f>
        <v>27</v>
      </c>
      <c r="G35" s="808">
        <f t="shared" ref="G35" si="384">O35+W35</f>
        <v>2</v>
      </c>
      <c r="H35" s="808">
        <f t="shared" ref="H35" si="385">P35+X35</f>
        <v>0</v>
      </c>
      <c r="I35" s="808">
        <f t="shared" ref="I35" si="386">Q35+Y35</f>
        <v>3</v>
      </c>
      <c r="J35" s="808">
        <f t="shared" ref="J35" si="387">R35+Z35</f>
        <v>16</v>
      </c>
      <c r="K35" s="808">
        <f t="shared" ref="K35" si="388">S35+AA35</f>
        <v>4</v>
      </c>
      <c r="L35" s="808">
        <f t="shared" ref="L35" si="389">T35+AB35</f>
        <v>0</v>
      </c>
      <c r="M35" s="825">
        <f t="shared" ref="M35" si="390">U35+AC35</f>
        <v>2</v>
      </c>
      <c r="N35" s="810">
        <f t="shared" ref="N35" si="391">SUM(O35:U35)</f>
        <v>23</v>
      </c>
      <c r="O35" s="808">
        <f>'表21-2'!O35+'表21-3'!O35</f>
        <v>2</v>
      </c>
      <c r="P35" s="808">
        <f>'表21-2'!P35+'表21-3'!P35</f>
        <v>0</v>
      </c>
      <c r="Q35" s="808">
        <f>'表21-2'!Q35+'表21-3'!Q35</f>
        <v>3</v>
      </c>
      <c r="R35" s="808">
        <f>'表21-2'!R35+'表21-3'!R35</f>
        <v>12</v>
      </c>
      <c r="S35" s="808">
        <f>'表21-2'!S35+'表21-3'!S35</f>
        <v>4</v>
      </c>
      <c r="T35" s="808">
        <f>'表21-2'!T35+'表21-3'!T35</f>
        <v>0</v>
      </c>
      <c r="U35" s="808">
        <f>'表21-2'!U35+'表21-3'!U35</f>
        <v>2</v>
      </c>
      <c r="V35" s="810">
        <f t="shared" ref="V35" si="392">SUM(W35:AC35)</f>
        <v>4</v>
      </c>
      <c r="W35" s="808">
        <f>'表21-2'!W35+'表21-3'!W35</f>
        <v>0</v>
      </c>
      <c r="X35" s="808">
        <f>'表21-2'!X35+'表21-3'!X35</f>
        <v>0</v>
      </c>
      <c r="Y35" s="808">
        <f>'表21-2'!Y35+'表21-3'!Y35</f>
        <v>0</v>
      </c>
      <c r="Z35" s="808">
        <f>'表21-2'!Z35+'表21-3'!Z35</f>
        <v>4</v>
      </c>
      <c r="AA35" s="808">
        <f>'表21-2'!AA35+'表21-3'!AA35</f>
        <v>0</v>
      </c>
      <c r="AB35" s="808">
        <f>'表21-2'!AB35+'表21-3'!AB35</f>
        <v>0</v>
      </c>
      <c r="AC35" s="826">
        <f>'表21-2'!AC35+'表21-3'!AC35</f>
        <v>0</v>
      </c>
      <c r="AE35" s="761">
        <f t="shared" ref="AE35" si="393">N35+V35</f>
        <v>27</v>
      </c>
      <c r="AF35" s="761">
        <f t="shared" si="8"/>
        <v>27</v>
      </c>
      <c r="AG35" s="761">
        <f t="shared" si="9"/>
        <v>23</v>
      </c>
      <c r="AH35" s="761">
        <f t="shared" si="10"/>
        <v>4</v>
      </c>
      <c r="AI35" s="772">
        <f t="shared" ref="AI35" si="394">AE35-F35</f>
        <v>0</v>
      </c>
      <c r="AJ35" s="772">
        <f t="shared" ref="AJ35" si="395">AF35-F35</f>
        <v>0</v>
      </c>
      <c r="AK35" s="772">
        <f t="shared" ref="AK35" si="396">AG35-N35</f>
        <v>0</v>
      </c>
      <c r="AL35" s="772">
        <f t="shared" ref="AL35" si="397">AH35-V35</f>
        <v>0</v>
      </c>
    </row>
    <row r="36" spans="2:38" ht="21" customHeight="1" thickBot="1" x14ac:dyDescent="0.25">
      <c r="B36" s="1504"/>
      <c r="C36" s="1655"/>
      <c r="D36" s="1057"/>
      <c r="E36" s="811"/>
      <c r="F36" s="759"/>
      <c r="G36" s="1390">
        <f>IFERROR(G35/$F35,0)</f>
        <v>7.407407407407407E-2</v>
      </c>
      <c r="H36" s="1390">
        <f t="shared" ref="H36" si="398">IFERROR(H35/$F35,0)</f>
        <v>0</v>
      </c>
      <c r="I36" s="1390">
        <f t="shared" ref="I36" si="399">IFERROR(I35/$F35,0)</f>
        <v>0.1111111111111111</v>
      </c>
      <c r="J36" s="1390">
        <f t="shared" ref="J36" si="400">IFERROR(J35/$F35,0)</f>
        <v>0.59259259259259256</v>
      </c>
      <c r="K36" s="1391">
        <f t="shared" ref="K36" si="401">IFERROR(K35/$F35,0)</f>
        <v>0.14814814814814814</v>
      </c>
      <c r="L36" s="1390">
        <f t="shared" ref="L36" si="402">IFERROR(L35/$F35,0)</f>
        <v>0</v>
      </c>
      <c r="M36" s="1392">
        <f t="shared" ref="M36" si="403">IFERROR(M35/$F35,0)</f>
        <v>7.407407407407407E-2</v>
      </c>
      <c r="N36" s="1383"/>
      <c r="O36" s="1390">
        <f>IFERROR(O35/$N35,0)</f>
        <v>8.6956521739130432E-2</v>
      </c>
      <c r="P36" s="1390">
        <f t="shared" ref="P36" si="404">IFERROR(P35/$N35,0)</f>
        <v>0</v>
      </c>
      <c r="Q36" s="1390">
        <f t="shared" ref="Q36" si="405">IFERROR(Q35/$N35,0)</f>
        <v>0.13043478260869565</v>
      </c>
      <c r="R36" s="1390">
        <f t="shared" ref="R36" si="406">IFERROR(R35/$N35,0)</f>
        <v>0.52173913043478259</v>
      </c>
      <c r="S36" s="1391">
        <f t="shared" ref="S36" si="407">IFERROR(S35/$N35,0)</f>
        <v>0.17391304347826086</v>
      </c>
      <c r="T36" s="1390">
        <f t="shared" ref="T36" si="408">IFERROR(T35/$N35,0)</f>
        <v>0</v>
      </c>
      <c r="U36" s="1392">
        <f t="shared" ref="U36" si="409">IFERROR(U35/$N35,0)</f>
        <v>8.6956521739130432E-2</v>
      </c>
      <c r="V36" s="1383"/>
      <c r="W36" s="1390">
        <f>IFERROR(W35/$V35,0)</f>
        <v>0</v>
      </c>
      <c r="X36" s="1390">
        <f t="shared" ref="X36" si="410">IFERROR(X35/$V35,0)</f>
        <v>0</v>
      </c>
      <c r="Y36" s="1390">
        <f t="shared" ref="Y36" si="411">IFERROR(Y35/$V35,0)</f>
        <v>0</v>
      </c>
      <c r="Z36" s="1390">
        <f t="shared" ref="Z36" si="412">IFERROR(Z35/$V35,0)</f>
        <v>1</v>
      </c>
      <c r="AA36" s="1391">
        <f t="shared" ref="AA36" si="413">IFERROR(AA35/$V35,0)</f>
        <v>0</v>
      </c>
      <c r="AB36" s="1390">
        <f t="shared" ref="AB36" si="414">IFERROR(AB35/$V35,0)</f>
        <v>0</v>
      </c>
      <c r="AC36" s="1392">
        <f t="shared" ref="AC36" si="415">IFERROR(AC35/$V35,0)</f>
        <v>0</v>
      </c>
      <c r="AF36" s="773">
        <f t="shared" si="8"/>
        <v>0.99999999999999989</v>
      </c>
      <c r="AG36" s="773">
        <f t="shared" si="9"/>
        <v>1</v>
      </c>
      <c r="AH36" s="773">
        <f t="shared" si="10"/>
        <v>1</v>
      </c>
      <c r="AI36" s="772"/>
      <c r="AJ36" s="772">
        <f t="shared" ref="AJ36" si="416">1-AF36</f>
        <v>0</v>
      </c>
      <c r="AK36" s="772">
        <f t="shared" ref="AK36" si="417">1-AG36</f>
        <v>0</v>
      </c>
      <c r="AL36" s="772">
        <f t="shared" ref="AL36" si="418">1-AH36</f>
        <v>0</v>
      </c>
    </row>
    <row r="37" spans="2:38" ht="21" customHeight="1" thickTop="1" x14ac:dyDescent="0.2">
      <c r="B37" s="1504"/>
      <c r="C37" s="38" t="s">
        <v>288</v>
      </c>
      <c r="D37" s="817">
        <f>SUM(D27:D34)</f>
        <v>282</v>
      </c>
      <c r="E37" s="832">
        <f>SUM(E27:E34)</f>
        <v>223</v>
      </c>
      <c r="F37" s="818">
        <f>F27+F29+F31+F33</f>
        <v>12</v>
      </c>
      <c r="G37" s="829">
        <f>G27+G29+G31+G33</f>
        <v>2</v>
      </c>
      <c r="H37" s="829">
        <f>H27+H29+H31+H33</f>
        <v>1</v>
      </c>
      <c r="I37" s="829">
        <f t="shared" ref="I37:L37" si="419">I27+I29+I31+I33</f>
        <v>0</v>
      </c>
      <c r="J37" s="829">
        <f t="shared" si="419"/>
        <v>6</v>
      </c>
      <c r="K37" s="829">
        <f t="shared" si="419"/>
        <v>3</v>
      </c>
      <c r="L37" s="829">
        <f t="shared" si="419"/>
        <v>0</v>
      </c>
      <c r="M37" s="830">
        <f>M27+M29+M31+M33</f>
        <v>0</v>
      </c>
      <c r="N37" s="818">
        <f t="shared" ref="N37:AC37" si="420">N27+N29+N31+N33</f>
        <v>9</v>
      </c>
      <c r="O37" s="829">
        <f t="shared" si="420"/>
        <v>0</v>
      </c>
      <c r="P37" s="829">
        <f t="shared" si="420"/>
        <v>1</v>
      </c>
      <c r="Q37" s="829">
        <f t="shared" si="420"/>
        <v>0</v>
      </c>
      <c r="R37" s="829">
        <f t="shared" si="420"/>
        <v>6</v>
      </c>
      <c r="S37" s="829">
        <f t="shared" si="420"/>
        <v>2</v>
      </c>
      <c r="T37" s="829">
        <f t="shared" si="420"/>
        <v>0</v>
      </c>
      <c r="U37" s="831">
        <f t="shared" si="420"/>
        <v>0</v>
      </c>
      <c r="V37" s="818">
        <f t="shared" si="420"/>
        <v>3</v>
      </c>
      <c r="W37" s="829">
        <f t="shared" si="420"/>
        <v>2</v>
      </c>
      <c r="X37" s="829">
        <f t="shared" si="420"/>
        <v>0</v>
      </c>
      <c r="Y37" s="829">
        <f t="shared" si="420"/>
        <v>0</v>
      </c>
      <c r="Z37" s="829">
        <f t="shared" si="420"/>
        <v>0</v>
      </c>
      <c r="AA37" s="829">
        <f t="shared" si="420"/>
        <v>1</v>
      </c>
      <c r="AB37" s="829">
        <f t="shared" si="420"/>
        <v>0</v>
      </c>
      <c r="AC37" s="831">
        <f t="shared" si="420"/>
        <v>0</v>
      </c>
      <c r="AE37" s="761">
        <f t="shared" ref="AE37" si="421">N37+V37</f>
        <v>12</v>
      </c>
      <c r="AF37" s="761">
        <f t="shared" si="8"/>
        <v>12</v>
      </c>
      <c r="AG37" s="761">
        <f t="shared" si="9"/>
        <v>9</v>
      </c>
      <c r="AH37" s="761">
        <f t="shared" si="10"/>
        <v>3</v>
      </c>
      <c r="AI37" s="772">
        <f t="shared" ref="AI37" si="422">AE37-F37</f>
        <v>0</v>
      </c>
      <c r="AJ37" s="772">
        <f t="shared" ref="AJ37" si="423">AF37-F37</f>
        <v>0</v>
      </c>
      <c r="AK37" s="772">
        <f t="shared" ref="AK37" si="424">AG37-N37</f>
        <v>0</v>
      </c>
      <c r="AL37" s="772">
        <f t="shared" ref="AL37" si="425">AH37-V37</f>
        <v>0</v>
      </c>
    </row>
    <row r="38" spans="2:38" ht="21" customHeight="1" x14ac:dyDescent="0.2">
      <c r="B38" s="1504"/>
      <c r="C38" s="39" t="s">
        <v>289</v>
      </c>
      <c r="D38" s="1055"/>
      <c r="E38" s="811"/>
      <c r="F38" s="758"/>
      <c r="G38" s="1377">
        <f>IFERROR(G37/$F37,0)</f>
        <v>0.16666666666666666</v>
      </c>
      <c r="H38" s="1377">
        <f t="shared" ref="H38" si="426">IFERROR(H37/$F37,0)</f>
        <v>8.3333333333333329E-2</v>
      </c>
      <c r="I38" s="1377">
        <f t="shared" ref="I38" si="427">IFERROR(I37/$F37,0)</f>
        <v>0</v>
      </c>
      <c r="J38" s="1377">
        <f t="shared" ref="J38" si="428">IFERROR(J37/$F37,0)</f>
        <v>0.5</v>
      </c>
      <c r="K38" s="1377">
        <f t="shared" ref="K38" si="429">IFERROR(K37/$F37,0)</f>
        <v>0.25</v>
      </c>
      <c r="L38" s="1377">
        <f t="shared" ref="L38" si="430">IFERROR(L37/$F37,0)</f>
        <v>0</v>
      </c>
      <c r="M38" s="1386">
        <f t="shared" ref="M38" si="431">IFERROR(M37/$F37,0)</f>
        <v>0</v>
      </c>
      <c r="N38" s="1379"/>
      <c r="O38" s="1377">
        <f>IFERROR(O37/$N37,0)</f>
        <v>0</v>
      </c>
      <c r="P38" s="1377">
        <f t="shared" ref="P38" si="432">IFERROR(P37/$N37,0)</f>
        <v>0.1111111111111111</v>
      </c>
      <c r="Q38" s="1377">
        <f t="shared" ref="Q38" si="433">IFERROR(Q37/$N37,0)</f>
        <v>0</v>
      </c>
      <c r="R38" s="1377">
        <f t="shared" ref="R38" si="434">IFERROR(R37/$N37,0)</f>
        <v>0.66666666666666663</v>
      </c>
      <c r="S38" s="1377">
        <f t="shared" ref="S38" si="435">IFERROR(S37/$N37,0)</f>
        <v>0.22222222222222221</v>
      </c>
      <c r="T38" s="1377">
        <f t="shared" ref="T38" si="436">IFERROR(T37/$N37,0)</f>
        <v>0</v>
      </c>
      <c r="U38" s="1377">
        <f t="shared" ref="U38" si="437">IFERROR(U37/$N37,0)</f>
        <v>0</v>
      </c>
      <c r="V38" s="1379"/>
      <c r="W38" s="1377">
        <f>IFERROR(W37/$V37,0)</f>
        <v>0.66666666666666663</v>
      </c>
      <c r="X38" s="1377">
        <f t="shared" ref="X38" si="438">IFERROR(X37/$V37,0)</f>
        <v>0</v>
      </c>
      <c r="Y38" s="1377">
        <f t="shared" ref="Y38" si="439">IFERROR(Y37/$V37,0)</f>
        <v>0</v>
      </c>
      <c r="Z38" s="1377">
        <f t="shared" ref="Z38" si="440">IFERROR(Z37/$V37,0)</f>
        <v>0</v>
      </c>
      <c r="AA38" s="1377">
        <f t="shared" ref="AA38" si="441">IFERROR(AA37/$V37,0)</f>
        <v>0.33333333333333331</v>
      </c>
      <c r="AB38" s="1377">
        <f t="shared" ref="AB38" si="442">IFERROR(AB37/$V37,0)</f>
        <v>0</v>
      </c>
      <c r="AC38" s="1387">
        <f t="shared" ref="AC38" si="443">IFERROR(AC37/$V37,0)</f>
        <v>0</v>
      </c>
      <c r="AF38" s="773">
        <f t="shared" si="8"/>
        <v>1</v>
      </c>
      <c r="AG38" s="773">
        <f t="shared" si="9"/>
        <v>0.99999999999999989</v>
      </c>
      <c r="AH38" s="773">
        <f t="shared" si="10"/>
        <v>1</v>
      </c>
      <c r="AI38" s="772"/>
      <c r="AJ38" s="772">
        <f t="shared" ref="AJ38" si="444">1-AF38</f>
        <v>0</v>
      </c>
      <c r="AK38" s="772">
        <f t="shared" ref="AK38" si="445">1-AG38</f>
        <v>0</v>
      </c>
      <c r="AL38" s="772">
        <f t="shared" ref="AL38" si="446">1-AH38</f>
        <v>0</v>
      </c>
    </row>
    <row r="39" spans="2:38" ht="21" customHeight="1" x14ac:dyDescent="0.2">
      <c r="B39" s="1504"/>
      <c r="C39" s="38" t="s">
        <v>288</v>
      </c>
      <c r="D39" s="817">
        <f>SUM(D29:D36)</f>
        <v>149</v>
      </c>
      <c r="E39" s="833">
        <f>SUM(E29:E36)</f>
        <v>131</v>
      </c>
      <c r="F39" s="818">
        <f>F29+F31+F33+F35</f>
        <v>34</v>
      </c>
      <c r="G39" s="829">
        <f>G29+G31+G33+G35</f>
        <v>2</v>
      </c>
      <c r="H39" s="829">
        <f t="shared" ref="H39:L39" si="447">H29+H31+H33+H35</f>
        <v>0</v>
      </c>
      <c r="I39" s="829">
        <f t="shared" si="447"/>
        <v>3</v>
      </c>
      <c r="J39" s="829">
        <f t="shared" si="447"/>
        <v>22</v>
      </c>
      <c r="K39" s="829">
        <f t="shared" si="447"/>
        <v>5</v>
      </c>
      <c r="L39" s="829">
        <f t="shared" si="447"/>
        <v>0</v>
      </c>
      <c r="M39" s="830">
        <f>M29+M31+M33+M35</f>
        <v>2</v>
      </c>
      <c r="N39" s="818">
        <f t="shared" ref="N39:AC39" si="448">N29+N31+N33+N35</f>
        <v>30</v>
      </c>
      <c r="O39" s="829">
        <f t="shared" si="448"/>
        <v>2</v>
      </c>
      <c r="P39" s="829">
        <f t="shared" si="448"/>
        <v>0</v>
      </c>
      <c r="Q39" s="829">
        <f t="shared" si="448"/>
        <v>3</v>
      </c>
      <c r="R39" s="829">
        <f t="shared" si="448"/>
        <v>18</v>
      </c>
      <c r="S39" s="829">
        <f t="shared" si="448"/>
        <v>5</v>
      </c>
      <c r="T39" s="829">
        <f t="shared" si="448"/>
        <v>0</v>
      </c>
      <c r="U39" s="831">
        <f t="shared" si="448"/>
        <v>2</v>
      </c>
      <c r="V39" s="818">
        <f t="shared" si="448"/>
        <v>4</v>
      </c>
      <c r="W39" s="829">
        <f t="shared" si="448"/>
        <v>0</v>
      </c>
      <c r="X39" s="829">
        <f t="shared" si="448"/>
        <v>0</v>
      </c>
      <c r="Y39" s="829">
        <f t="shared" si="448"/>
        <v>0</v>
      </c>
      <c r="Z39" s="829">
        <f t="shared" si="448"/>
        <v>4</v>
      </c>
      <c r="AA39" s="829">
        <f t="shared" si="448"/>
        <v>0</v>
      </c>
      <c r="AB39" s="829">
        <f t="shared" si="448"/>
        <v>0</v>
      </c>
      <c r="AC39" s="831">
        <f t="shared" si="448"/>
        <v>0</v>
      </c>
      <c r="AE39" s="761">
        <f t="shared" ref="AE39" si="449">N39+V39</f>
        <v>34</v>
      </c>
      <c r="AF39" s="761">
        <f t="shared" si="8"/>
        <v>34</v>
      </c>
      <c r="AG39" s="761">
        <f t="shared" si="9"/>
        <v>30</v>
      </c>
      <c r="AH39" s="761">
        <f t="shared" si="10"/>
        <v>4</v>
      </c>
      <c r="AI39" s="772">
        <f t="shared" ref="AI39" si="450">AE39-F39</f>
        <v>0</v>
      </c>
      <c r="AJ39" s="772">
        <f t="shared" ref="AJ39" si="451">AF39-F39</f>
        <v>0</v>
      </c>
      <c r="AK39" s="772">
        <f t="shared" ref="AK39" si="452">AG39-N39</f>
        <v>0</v>
      </c>
      <c r="AL39" s="772">
        <f t="shared" ref="AL39" si="453">AH39-V39</f>
        <v>0</v>
      </c>
    </row>
    <row r="40" spans="2:38" ht="21" customHeight="1" thickBot="1" x14ac:dyDescent="0.25">
      <c r="B40" s="1510"/>
      <c r="C40" s="39" t="s">
        <v>290</v>
      </c>
      <c r="D40" s="1055"/>
      <c r="E40" s="819"/>
      <c r="F40" s="735"/>
      <c r="G40" s="1394">
        <f>IFERROR(G39/$F39,0)</f>
        <v>5.8823529411764705E-2</v>
      </c>
      <c r="H40" s="1394">
        <f t="shared" ref="H40" si="454">IFERROR(H39/$F39,0)</f>
        <v>0</v>
      </c>
      <c r="I40" s="1394">
        <f t="shared" ref="I40" si="455">IFERROR(I39/$F39,0)</f>
        <v>8.8235294117647065E-2</v>
      </c>
      <c r="J40" s="1394">
        <f t="shared" ref="J40" si="456">IFERROR(J39/$F39,0)</f>
        <v>0.6470588235294118</v>
      </c>
      <c r="K40" s="1394">
        <f t="shared" ref="K40" si="457">IFERROR(K39/$F39,0)</f>
        <v>0.14705882352941177</v>
      </c>
      <c r="L40" s="1394">
        <f t="shared" ref="L40" si="458">IFERROR(L39/$F39,0)</f>
        <v>0</v>
      </c>
      <c r="M40" s="1395">
        <f t="shared" ref="M40" si="459">IFERROR(M39/$F39,0)</f>
        <v>5.8823529411764705E-2</v>
      </c>
      <c r="N40" s="1396"/>
      <c r="O40" s="1394">
        <f>IFERROR(O39/$N39,0)</f>
        <v>6.6666666666666666E-2</v>
      </c>
      <c r="P40" s="1394">
        <f t="shared" ref="P40" si="460">IFERROR(P39/$N39,0)</f>
        <v>0</v>
      </c>
      <c r="Q40" s="1394">
        <f t="shared" ref="Q40" si="461">IFERROR(Q39/$N39,0)</f>
        <v>0.1</v>
      </c>
      <c r="R40" s="1394">
        <f t="shared" ref="R40" si="462">IFERROR(R39/$N39,0)</f>
        <v>0.6</v>
      </c>
      <c r="S40" s="1397">
        <f t="shared" ref="S40" si="463">IFERROR(S39/$N39,0)</f>
        <v>0.16666666666666666</v>
      </c>
      <c r="T40" s="1394">
        <f t="shared" ref="T40" si="464">IFERROR(T39/$N39,0)</f>
        <v>0</v>
      </c>
      <c r="U40" s="1398">
        <f t="shared" ref="U40" si="465">IFERROR(U39/$N39,0)</f>
        <v>6.6666666666666666E-2</v>
      </c>
      <c r="V40" s="1396"/>
      <c r="W40" s="1394">
        <f>IFERROR(W39/$V39,0)</f>
        <v>0</v>
      </c>
      <c r="X40" s="1394">
        <f t="shared" ref="X40" si="466">IFERROR(X39/$V39,0)</f>
        <v>0</v>
      </c>
      <c r="Y40" s="1394">
        <f t="shared" ref="Y40" si="467">IFERROR(Y39/$V39,0)</f>
        <v>0</v>
      </c>
      <c r="Z40" s="1394">
        <f t="shared" ref="Z40" si="468">IFERROR(Z39/$V39,0)</f>
        <v>1</v>
      </c>
      <c r="AA40" s="1397">
        <f t="shared" ref="AA40" si="469">IFERROR(AA39/$V39,0)</f>
        <v>0</v>
      </c>
      <c r="AB40" s="1394">
        <f t="shared" ref="AB40" si="470">IFERROR(AB39/$V39,0)</f>
        <v>0</v>
      </c>
      <c r="AC40" s="1398">
        <f t="shared" ref="AC40" si="471">IFERROR(AC39/$V39,0)</f>
        <v>0</v>
      </c>
      <c r="AF40" s="773">
        <f t="shared" si="8"/>
        <v>1</v>
      </c>
      <c r="AG40" s="773">
        <f t="shared" si="9"/>
        <v>0.99999999999999989</v>
      </c>
      <c r="AH40" s="773">
        <f t="shared" si="10"/>
        <v>1</v>
      </c>
      <c r="AI40" s="772"/>
      <c r="AJ40" s="772">
        <f t="shared" ref="AJ40" si="472">1-AF40</f>
        <v>0</v>
      </c>
      <c r="AK40" s="772">
        <f t="shared" ref="AK40" si="473">1-AG40</f>
        <v>0</v>
      </c>
      <c r="AL40" s="772">
        <f t="shared" ref="AL40" si="474">1-AH40</f>
        <v>0</v>
      </c>
    </row>
    <row r="42" spans="2:38" x14ac:dyDescent="0.2">
      <c r="B42" s="761" t="s">
        <v>612</v>
      </c>
      <c r="D42" s="761">
        <f>D25+D27+D29+D31+D33+D35</f>
        <v>404</v>
      </c>
      <c r="E42" s="761">
        <f t="shared" ref="E42" si="475">E25+E27+E29+E31+E33+E35</f>
        <v>303</v>
      </c>
      <c r="F42" s="761">
        <f>F25+F27+F29+F31+F33+F35</f>
        <v>41</v>
      </c>
      <c r="G42" s="761">
        <f t="shared" ref="G42:AC42" si="476">G25+G27+G29+G31+G33+G35</f>
        <v>5</v>
      </c>
      <c r="H42" s="761">
        <f t="shared" si="476"/>
        <v>2</v>
      </c>
      <c r="I42" s="761">
        <f t="shared" si="476"/>
        <v>3</v>
      </c>
      <c r="J42" s="761">
        <f t="shared" si="476"/>
        <v>22</v>
      </c>
      <c r="K42" s="761">
        <f t="shared" si="476"/>
        <v>7</v>
      </c>
      <c r="L42" s="761">
        <f t="shared" si="476"/>
        <v>0</v>
      </c>
      <c r="M42" s="761">
        <f t="shared" si="476"/>
        <v>2</v>
      </c>
      <c r="N42" s="761">
        <f t="shared" si="476"/>
        <v>33</v>
      </c>
      <c r="O42" s="761">
        <f t="shared" si="476"/>
        <v>2</v>
      </c>
      <c r="P42" s="761">
        <f t="shared" si="476"/>
        <v>2</v>
      </c>
      <c r="Q42" s="761">
        <f t="shared" si="476"/>
        <v>3</v>
      </c>
      <c r="R42" s="761">
        <f t="shared" si="476"/>
        <v>18</v>
      </c>
      <c r="S42" s="761">
        <f t="shared" si="476"/>
        <v>6</v>
      </c>
      <c r="T42" s="761">
        <f t="shared" si="476"/>
        <v>0</v>
      </c>
      <c r="U42" s="761">
        <f t="shared" si="476"/>
        <v>2</v>
      </c>
      <c r="V42" s="761">
        <f t="shared" si="476"/>
        <v>8</v>
      </c>
      <c r="W42" s="761">
        <f t="shared" si="476"/>
        <v>3</v>
      </c>
      <c r="X42" s="761">
        <f t="shared" si="476"/>
        <v>0</v>
      </c>
      <c r="Y42" s="761">
        <f t="shared" si="476"/>
        <v>0</v>
      </c>
      <c r="Z42" s="761">
        <f t="shared" si="476"/>
        <v>4</v>
      </c>
      <c r="AA42" s="761">
        <f t="shared" si="476"/>
        <v>1</v>
      </c>
      <c r="AB42" s="761">
        <f t="shared" si="476"/>
        <v>0</v>
      </c>
      <c r="AC42" s="761">
        <f t="shared" si="476"/>
        <v>0</v>
      </c>
    </row>
    <row r="43" spans="2:38" ht="15" customHeight="1" x14ac:dyDescent="0.2">
      <c r="B43" s="792" t="s">
        <v>613</v>
      </c>
      <c r="G43" s="773">
        <f>G42/F42</f>
        <v>0.12195121951219512</v>
      </c>
      <c r="H43" s="773">
        <f>H42/F42</f>
        <v>4.878048780487805E-2</v>
      </c>
      <c r="I43" s="773">
        <f>I42/F42</f>
        <v>7.3170731707317069E-2</v>
      </c>
      <c r="J43" s="773">
        <f>J42/F42</f>
        <v>0.53658536585365857</v>
      </c>
      <c r="K43" s="773">
        <f>K42/F42</f>
        <v>0.17073170731707318</v>
      </c>
      <c r="L43" s="773">
        <f>L42/F42</f>
        <v>0</v>
      </c>
      <c r="M43" s="773">
        <f>M42/F42</f>
        <v>4.878048780487805E-2</v>
      </c>
      <c r="N43" s="773"/>
      <c r="O43" s="773">
        <f>O42/N42</f>
        <v>6.0606060606060608E-2</v>
      </c>
      <c r="P43" s="773">
        <f>P42/N42</f>
        <v>6.0606060606060608E-2</v>
      </c>
      <c r="Q43" s="773">
        <f>Q42/N42</f>
        <v>9.0909090909090912E-2</v>
      </c>
      <c r="R43" s="773">
        <f>R42/N42</f>
        <v>0.54545454545454541</v>
      </c>
      <c r="S43" s="773">
        <f>S42/N42</f>
        <v>0.18181818181818182</v>
      </c>
      <c r="T43" s="773">
        <f>T42/N42</f>
        <v>0</v>
      </c>
      <c r="U43" s="773">
        <f>U42/N42</f>
        <v>6.0606060606060608E-2</v>
      </c>
      <c r="V43" s="773"/>
      <c r="W43" s="773">
        <f>W42/V42</f>
        <v>0.375</v>
      </c>
      <c r="X43" s="773">
        <f>X42/V42</f>
        <v>0</v>
      </c>
      <c r="Y43" s="773">
        <f>Y42/V42</f>
        <v>0</v>
      </c>
      <c r="Z43" s="773">
        <f>Z42/V42</f>
        <v>0.5</v>
      </c>
      <c r="AA43" s="773">
        <f>AA42/V42</f>
        <v>0.125</v>
      </c>
      <c r="AB43" s="773">
        <f>AB42/V42</f>
        <v>0</v>
      </c>
      <c r="AC43" s="773">
        <f>AC42/V42</f>
        <v>0</v>
      </c>
    </row>
    <row r="44" spans="2:38" x14ac:dyDescent="0.2">
      <c r="B44" s="792"/>
      <c r="G44" s="824"/>
      <c r="H44" s="824"/>
      <c r="I44" s="824"/>
      <c r="J44" s="824"/>
      <c r="K44" s="824"/>
      <c r="L44" s="824"/>
      <c r="M44" s="824"/>
      <c r="O44" s="824"/>
      <c r="P44" s="824"/>
      <c r="Q44" s="824"/>
      <c r="R44" s="824"/>
      <c r="S44" s="824"/>
      <c r="T44" s="824"/>
      <c r="U44" s="824"/>
      <c r="W44" s="824"/>
      <c r="X44" s="824"/>
      <c r="Y44" s="824"/>
      <c r="Z44" s="824"/>
      <c r="AA44" s="824"/>
      <c r="AB44" s="824"/>
      <c r="AC44" s="824"/>
    </row>
    <row r="45" spans="2:38" x14ac:dyDescent="0.2">
      <c r="B45" s="792" t="s">
        <v>395</v>
      </c>
      <c r="D45" s="761">
        <f>D37+D35+D25</f>
        <v>404</v>
      </c>
      <c r="E45" s="761">
        <f t="shared" ref="E45:AC45" si="477">E37+E35+E25</f>
        <v>303</v>
      </c>
      <c r="F45" s="761">
        <f t="shared" si="477"/>
        <v>41</v>
      </c>
      <c r="G45" s="761">
        <f t="shared" si="477"/>
        <v>5</v>
      </c>
      <c r="H45" s="761">
        <f t="shared" si="477"/>
        <v>2</v>
      </c>
      <c r="I45" s="761">
        <f t="shared" si="477"/>
        <v>3</v>
      </c>
      <c r="J45" s="761">
        <f t="shared" si="477"/>
        <v>22</v>
      </c>
      <c r="K45" s="761">
        <f t="shared" si="477"/>
        <v>7</v>
      </c>
      <c r="L45" s="761">
        <f t="shared" si="477"/>
        <v>0</v>
      </c>
      <c r="M45" s="761">
        <f t="shared" si="477"/>
        <v>2</v>
      </c>
      <c r="N45" s="761">
        <f t="shared" si="477"/>
        <v>33</v>
      </c>
      <c r="O45" s="761">
        <f t="shared" si="477"/>
        <v>2</v>
      </c>
      <c r="P45" s="761">
        <f t="shared" si="477"/>
        <v>2</v>
      </c>
      <c r="Q45" s="761">
        <f t="shared" si="477"/>
        <v>3</v>
      </c>
      <c r="R45" s="761">
        <f t="shared" si="477"/>
        <v>18</v>
      </c>
      <c r="S45" s="761">
        <f t="shared" si="477"/>
        <v>6</v>
      </c>
      <c r="T45" s="761">
        <f t="shared" si="477"/>
        <v>0</v>
      </c>
      <c r="U45" s="761">
        <f t="shared" si="477"/>
        <v>2</v>
      </c>
      <c r="V45" s="761">
        <f t="shared" si="477"/>
        <v>8</v>
      </c>
      <c r="W45" s="761">
        <f t="shared" si="477"/>
        <v>3</v>
      </c>
      <c r="X45" s="761">
        <f t="shared" si="477"/>
        <v>0</v>
      </c>
      <c r="Y45" s="761">
        <f t="shared" si="477"/>
        <v>0</v>
      </c>
      <c r="Z45" s="761">
        <f t="shared" si="477"/>
        <v>4</v>
      </c>
      <c r="AA45" s="761">
        <f t="shared" si="477"/>
        <v>1</v>
      </c>
      <c r="AB45" s="761">
        <f t="shared" si="477"/>
        <v>0</v>
      </c>
      <c r="AC45" s="761">
        <f t="shared" si="477"/>
        <v>0</v>
      </c>
    </row>
    <row r="46" spans="2:38" ht="14.25" customHeight="1" x14ac:dyDescent="0.2">
      <c r="B46" s="792"/>
      <c r="D46" s="761">
        <f>D39+D27+D25</f>
        <v>404</v>
      </c>
      <c r="E46" s="761">
        <f t="shared" ref="E46:AC46" si="478">E39+E27+E25</f>
        <v>303</v>
      </c>
      <c r="F46" s="761">
        <f t="shared" si="478"/>
        <v>41</v>
      </c>
      <c r="G46" s="761">
        <f t="shared" si="478"/>
        <v>5</v>
      </c>
      <c r="H46" s="761">
        <f t="shared" si="478"/>
        <v>2</v>
      </c>
      <c r="I46" s="761">
        <f t="shared" si="478"/>
        <v>3</v>
      </c>
      <c r="J46" s="761">
        <f t="shared" si="478"/>
        <v>22</v>
      </c>
      <c r="K46" s="761">
        <f t="shared" si="478"/>
        <v>7</v>
      </c>
      <c r="L46" s="761">
        <f t="shared" si="478"/>
        <v>0</v>
      </c>
      <c r="M46" s="761">
        <f t="shared" si="478"/>
        <v>2</v>
      </c>
      <c r="N46" s="761">
        <f t="shared" si="478"/>
        <v>33</v>
      </c>
      <c r="O46" s="761">
        <f t="shared" si="478"/>
        <v>2</v>
      </c>
      <c r="P46" s="761">
        <f t="shared" si="478"/>
        <v>2</v>
      </c>
      <c r="Q46" s="761">
        <f t="shared" si="478"/>
        <v>3</v>
      </c>
      <c r="R46" s="761">
        <f t="shared" si="478"/>
        <v>18</v>
      </c>
      <c r="S46" s="761">
        <f t="shared" si="478"/>
        <v>6</v>
      </c>
      <c r="T46" s="761">
        <f t="shared" si="478"/>
        <v>0</v>
      </c>
      <c r="U46" s="761">
        <f t="shared" si="478"/>
        <v>2</v>
      </c>
      <c r="V46" s="761">
        <f t="shared" si="478"/>
        <v>8</v>
      </c>
      <c r="W46" s="761">
        <f t="shared" si="478"/>
        <v>3</v>
      </c>
      <c r="X46" s="761">
        <f t="shared" si="478"/>
        <v>0</v>
      </c>
      <c r="Y46" s="761">
        <f t="shared" si="478"/>
        <v>0</v>
      </c>
      <c r="Z46" s="761">
        <f t="shared" si="478"/>
        <v>4</v>
      </c>
      <c r="AA46" s="761">
        <f t="shared" si="478"/>
        <v>1</v>
      </c>
      <c r="AB46" s="761">
        <f t="shared" si="478"/>
        <v>0</v>
      </c>
      <c r="AC46" s="761">
        <f t="shared" si="478"/>
        <v>0</v>
      </c>
    </row>
    <row r="47" spans="2:38" x14ac:dyDescent="0.2">
      <c r="B47" s="792"/>
    </row>
    <row r="48" spans="2:38" x14ac:dyDescent="0.2">
      <c r="B48" s="793" t="s">
        <v>239</v>
      </c>
      <c r="D48" s="794">
        <f>D42-D11</f>
        <v>0</v>
      </c>
      <c r="E48" s="794">
        <f t="shared" ref="E48:AC49" si="479">E42-E11</f>
        <v>0</v>
      </c>
      <c r="F48" s="794">
        <f>F42-F11</f>
        <v>0</v>
      </c>
      <c r="G48" s="794">
        <f t="shared" si="479"/>
        <v>0</v>
      </c>
      <c r="H48" s="794">
        <f>H42-H11</f>
        <v>0</v>
      </c>
      <c r="I48" s="794">
        <f t="shared" si="479"/>
        <v>0</v>
      </c>
      <c r="J48" s="794">
        <f t="shared" si="479"/>
        <v>0</v>
      </c>
      <c r="K48" s="794">
        <f t="shared" si="479"/>
        <v>0</v>
      </c>
      <c r="L48" s="794">
        <f t="shared" si="479"/>
        <v>0</v>
      </c>
      <c r="M48" s="794">
        <f t="shared" si="479"/>
        <v>0</v>
      </c>
      <c r="N48" s="794">
        <f t="shared" si="479"/>
        <v>0</v>
      </c>
      <c r="O48" s="794">
        <f t="shared" si="479"/>
        <v>0</v>
      </c>
      <c r="P48" s="794">
        <f t="shared" si="479"/>
        <v>0</v>
      </c>
      <c r="Q48" s="794">
        <f t="shared" si="479"/>
        <v>0</v>
      </c>
      <c r="R48" s="794">
        <f t="shared" si="479"/>
        <v>0</v>
      </c>
      <c r="S48" s="794">
        <f t="shared" si="479"/>
        <v>0</v>
      </c>
      <c r="T48" s="794">
        <f t="shared" si="479"/>
        <v>0</v>
      </c>
      <c r="U48" s="794">
        <f t="shared" si="479"/>
        <v>0</v>
      </c>
      <c r="V48" s="794">
        <f t="shared" si="479"/>
        <v>0</v>
      </c>
      <c r="W48" s="794">
        <f t="shared" si="479"/>
        <v>0</v>
      </c>
      <c r="X48" s="794">
        <f t="shared" si="479"/>
        <v>0</v>
      </c>
      <c r="Y48" s="794">
        <f t="shared" si="479"/>
        <v>0</v>
      </c>
      <c r="Z48" s="794">
        <f t="shared" si="479"/>
        <v>0</v>
      </c>
      <c r="AA48" s="794">
        <f t="shared" si="479"/>
        <v>0</v>
      </c>
      <c r="AB48" s="794">
        <f t="shared" si="479"/>
        <v>0</v>
      </c>
      <c r="AC48" s="794">
        <f t="shared" si="479"/>
        <v>0</v>
      </c>
    </row>
    <row r="49" spans="4:29" x14ac:dyDescent="0.2">
      <c r="D49" s="794"/>
      <c r="E49" s="794"/>
      <c r="F49" s="794"/>
      <c r="G49" s="794">
        <f>G43-G12</f>
        <v>0</v>
      </c>
      <c r="H49" s="794">
        <f t="shared" si="479"/>
        <v>0</v>
      </c>
      <c r="I49" s="794">
        <f t="shared" si="479"/>
        <v>0</v>
      </c>
      <c r="J49" s="794">
        <f t="shared" si="479"/>
        <v>0</v>
      </c>
      <c r="K49" s="794">
        <f t="shared" si="479"/>
        <v>0</v>
      </c>
      <c r="L49" s="794">
        <f t="shared" si="479"/>
        <v>0</v>
      </c>
      <c r="M49" s="794">
        <f t="shared" si="479"/>
        <v>0</v>
      </c>
      <c r="N49" s="794"/>
      <c r="O49" s="794">
        <f t="shared" si="479"/>
        <v>0</v>
      </c>
      <c r="P49" s="794">
        <f t="shared" si="479"/>
        <v>0</v>
      </c>
      <c r="Q49" s="794">
        <f t="shared" si="479"/>
        <v>0</v>
      </c>
      <c r="R49" s="794">
        <f t="shared" si="479"/>
        <v>0</v>
      </c>
      <c r="S49" s="794">
        <f t="shared" si="479"/>
        <v>0</v>
      </c>
      <c r="T49" s="794">
        <f t="shared" si="479"/>
        <v>0</v>
      </c>
      <c r="U49" s="794">
        <f t="shared" si="479"/>
        <v>0</v>
      </c>
      <c r="V49" s="794"/>
      <c r="W49" s="794">
        <f t="shared" si="479"/>
        <v>0</v>
      </c>
      <c r="X49" s="794">
        <f t="shared" si="479"/>
        <v>0</v>
      </c>
      <c r="Y49" s="794">
        <f t="shared" si="479"/>
        <v>0</v>
      </c>
      <c r="Z49" s="794">
        <f t="shared" si="479"/>
        <v>0</v>
      </c>
      <c r="AA49" s="794">
        <f t="shared" si="479"/>
        <v>0</v>
      </c>
      <c r="AB49" s="794">
        <f t="shared" si="479"/>
        <v>0</v>
      </c>
      <c r="AC49" s="794">
        <f t="shared" si="479"/>
        <v>0</v>
      </c>
    </row>
    <row r="50" spans="4:29" ht="13.5" customHeight="1" x14ac:dyDescent="0.2">
      <c r="D50" s="794"/>
      <c r="E50" s="794"/>
      <c r="F50" s="794"/>
      <c r="G50" s="794"/>
      <c r="H50" s="794"/>
      <c r="I50" s="794"/>
      <c r="J50" s="794"/>
      <c r="K50" s="794"/>
      <c r="L50" s="794"/>
      <c r="M50" s="794"/>
      <c r="N50" s="794"/>
      <c r="O50" s="794"/>
      <c r="P50" s="794"/>
      <c r="Q50" s="794"/>
      <c r="R50" s="794"/>
      <c r="S50" s="794"/>
      <c r="T50" s="794"/>
      <c r="U50" s="794"/>
      <c r="V50" s="794"/>
      <c r="W50" s="794"/>
      <c r="X50" s="794"/>
      <c r="Y50" s="794"/>
      <c r="Z50" s="794"/>
      <c r="AA50" s="794"/>
      <c r="AB50" s="794"/>
      <c r="AC50" s="794"/>
    </row>
    <row r="51" spans="4:29" x14ac:dyDescent="0.2">
      <c r="D51" s="794">
        <f>D45-D42</f>
        <v>0</v>
      </c>
      <c r="E51" s="794">
        <f t="shared" ref="E51:AC51" si="480">E45-E42</f>
        <v>0</v>
      </c>
      <c r="F51" s="794">
        <f t="shared" si="480"/>
        <v>0</v>
      </c>
      <c r="G51" s="794">
        <f t="shared" si="480"/>
        <v>0</v>
      </c>
      <c r="H51" s="794">
        <f t="shared" si="480"/>
        <v>0</v>
      </c>
      <c r="I51" s="794">
        <f t="shared" si="480"/>
        <v>0</v>
      </c>
      <c r="J51" s="794">
        <f t="shared" si="480"/>
        <v>0</v>
      </c>
      <c r="K51" s="794">
        <f t="shared" si="480"/>
        <v>0</v>
      </c>
      <c r="L51" s="794">
        <f t="shared" si="480"/>
        <v>0</v>
      </c>
      <c r="M51" s="794">
        <f t="shared" si="480"/>
        <v>0</v>
      </c>
      <c r="N51" s="794">
        <f t="shared" si="480"/>
        <v>0</v>
      </c>
      <c r="O51" s="794">
        <f t="shared" si="480"/>
        <v>0</v>
      </c>
      <c r="P51" s="794">
        <f t="shared" si="480"/>
        <v>0</v>
      </c>
      <c r="Q51" s="794">
        <f t="shared" si="480"/>
        <v>0</v>
      </c>
      <c r="R51" s="794">
        <f t="shared" si="480"/>
        <v>0</v>
      </c>
      <c r="S51" s="794">
        <f t="shared" si="480"/>
        <v>0</v>
      </c>
      <c r="T51" s="794">
        <f t="shared" si="480"/>
        <v>0</v>
      </c>
      <c r="U51" s="794">
        <f t="shared" si="480"/>
        <v>0</v>
      </c>
      <c r="V51" s="794">
        <f t="shared" si="480"/>
        <v>0</v>
      </c>
      <c r="W51" s="794">
        <f t="shared" si="480"/>
        <v>0</v>
      </c>
      <c r="X51" s="794">
        <f t="shared" si="480"/>
        <v>0</v>
      </c>
      <c r="Y51" s="794">
        <f t="shared" si="480"/>
        <v>0</v>
      </c>
      <c r="Z51" s="794">
        <f t="shared" si="480"/>
        <v>0</v>
      </c>
      <c r="AA51" s="794">
        <f t="shared" si="480"/>
        <v>0</v>
      </c>
      <c r="AB51" s="794">
        <f t="shared" si="480"/>
        <v>0</v>
      </c>
      <c r="AC51" s="794">
        <f t="shared" si="480"/>
        <v>0</v>
      </c>
    </row>
    <row r="52" spans="4:29" ht="13.5" customHeight="1" x14ac:dyDescent="0.2">
      <c r="D52" s="794">
        <f>D46-D42</f>
        <v>0</v>
      </c>
      <c r="E52" s="794">
        <f t="shared" ref="E52:AC52" si="481">E46-E42</f>
        <v>0</v>
      </c>
      <c r="F52" s="794">
        <f t="shared" si="481"/>
        <v>0</v>
      </c>
      <c r="G52" s="794">
        <f t="shared" si="481"/>
        <v>0</v>
      </c>
      <c r="H52" s="794">
        <f t="shared" si="481"/>
        <v>0</v>
      </c>
      <c r="I52" s="794">
        <f t="shared" si="481"/>
        <v>0</v>
      </c>
      <c r="J52" s="794">
        <f t="shared" si="481"/>
        <v>0</v>
      </c>
      <c r="K52" s="794">
        <f t="shared" si="481"/>
        <v>0</v>
      </c>
      <c r="L52" s="794">
        <f t="shared" si="481"/>
        <v>0</v>
      </c>
      <c r="M52" s="794">
        <f t="shared" si="481"/>
        <v>0</v>
      </c>
      <c r="N52" s="794">
        <f t="shared" si="481"/>
        <v>0</v>
      </c>
      <c r="O52" s="794">
        <f t="shared" si="481"/>
        <v>0</v>
      </c>
      <c r="P52" s="794">
        <f t="shared" si="481"/>
        <v>0</v>
      </c>
      <c r="Q52" s="794">
        <f t="shared" si="481"/>
        <v>0</v>
      </c>
      <c r="R52" s="794">
        <f t="shared" si="481"/>
        <v>0</v>
      </c>
      <c r="S52" s="794">
        <f t="shared" si="481"/>
        <v>0</v>
      </c>
      <c r="T52" s="794">
        <f t="shared" si="481"/>
        <v>0</v>
      </c>
      <c r="U52" s="794">
        <f t="shared" si="481"/>
        <v>0</v>
      </c>
      <c r="V52" s="794">
        <f t="shared" si="481"/>
        <v>0</v>
      </c>
      <c r="W52" s="794">
        <f t="shared" si="481"/>
        <v>0</v>
      </c>
      <c r="X52" s="794">
        <f t="shared" si="481"/>
        <v>0</v>
      </c>
      <c r="Y52" s="794">
        <f t="shared" si="481"/>
        <v>0</v>
      </c>
      <c r="Z52" s="794">
        <f t="shared" si="481"/>
        <v>0</v>
      </c>
      <c r="AA52" s="794">
        <f t="shared" si="481"/>
        <v>0</v>
      </c>
      <c r="AB52" s="794">
        <f t="shared" si="481"/>
        <v>0</v>
      </c>
      <c r="AC52" s="794">
        <f t="shared" si="481"/>
        <v>0</v>
      </c>
    </row>
    <row r="54" spans="4:29" ht="13.5" customHeight="1" x14ac:dyDescent="0.2"/>
    <row r="58" spans="4:29" ht="13.5" customHeight="1" x14ac:dyDescent="0.2"/>
  </sheetData>
  <mergeCells count="23">
    <mergeCell ref="D7:D10"/>
    <mergeCell ref="E7:E10"/>
    <mergeCell ref="F7:M8"/>
    <mergeCell ref="N8:U8"/>
    <mergeCell ref="V8:AC8"/>
    <mergeCell ref="F9:F10"/>
    <mergeCell ref="N9:N10"/>
    <mergeCell ref="V9:V10"/>
    <mergeCell ref="B11:C12"/>
    <mergeCell ref="B13:B24"/>
    <mergeCell ref="C13:C14"/>
    <mergeCell ref="C15:C16"/>
    <mergeCell ref="C17:C18"/>
    <mergeCell ref="C19:C20"/>
    <mergeCell ref="C21:C22"/>
    <mergeCell ref="C23:C24"/>
    <mergeCell ref="B25:B40"/>
    <mergeCell ref="C25:C26"/>
    <mergeCell ref="C27:C28"/>
    <mergeCell ref="C29:C30"/>
    <mergeCell ref="C31:C32"/>
    <mergeCell ref="C33:C34"/>
    <mergeCell ref="C35:C36"/>
  </mergeCells>
  <phoneticPr fontId="2"/>
  <pageMargins left="0.9055118110236221" right="0.19685039370078741" top="0.6692913385826772" bottom="0.55118110236220474" header="0.35433070866141736" footer="0.19685039370078741"/>
  <pageSetup paperSize="9" scale="68" firstPageNumber="35" orientation="landscape"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rgb="FF00B0F0"/>
    <pageSetUpPr fitToPage="1"/>
  </sheetPr>
  <dimension ref="B2:AL58"/>
  <sheetViews>
    <sheetView view="pageBreakPreview" zoomScaleNormal="100" zoomScaleSheetLayoutView="100" workbookViewId="0">
      <pane xSplit="3" ySplit="10" topLeftCell="D21" activePane="bottomRight" state="frozen"/>
      <selection activeCell="B2" sqref="B2"/>
      <selection pane="topRight" activeCell="B2" sqref="B2"/>
      <selection pane="bottomLeft" activeCell="B2" sqref="B2"/>
      <selection pane="bottomRight" activeCell="B2" sqref="B2"/>
    </sheetView>
  </sheetViews>
  <sheetFormatPr defaultColWidth="9" defaultRowHeight="13.2" x14ac:dyDescent="0.2"/>
  <cols>
    <col min="1" max="1" width="4.6640625" style="761" customWidth="1"/>
    <col min="2" max="2" width="3.109375" style="761" customWidth="1"/>
    <col min="3" max="3" width="16.44140625" style="761" customWidth="1"/>
    <col min="4" max="5" width="8.6640625" style="761" customWidth="1"/>
    <col min="6" max="29" width="6.33203125" style="761" customWidth="1"/>
    <col min="30" max="30" width="4.6640625" style="761" customWidth="1"/>
    <col min="31" max="34" width="8.109375" style="761" customWidth="1"/>
    <col min="35" max="38" width="7" style="761" customWidth="1"/>
    <col min="39" max="40" width="4.6640625" style="761" customWidth="1"/>
    <col min="41" max="16384" width="9" style="761"/>
  </cols>
  <sheetData>
    <row r="2" spans="2:38" ht="14.4" x14ac:dyDescent="0.2">
      <c r="B2" s="762" t="s">
        <v>614</v>
      </c>
    </row>
    <row r="3" spans="2:38" ht="14.4" x14ac:dyDescent="0.2">
      <c r="B3" s="762"/>
      <c r="X3" s="320" t="s">
        <v>602</v>
      </c>
    </row>
    <row r="4" spans="2:38" ht="14.4" x14ac:dyDescent="0.2">
      <c r="B4" s="762"/>
      <c r="X4" s="320" t="s">
        <v>603</v>
      </c>
    </row>
    <row r="5" spans="2:38" ht="8.25" customHeight="1" x14ac:dyDescent="0.2">
      <c r="B5" s="762"/>
      <c r="X5" s="763"/>
    </row>
    <row r="6" spans="2:38" ht="13.8" thickBot="1" x14ac:dyDescent="0.25">
      <c r="B6" s="761" t="s">
        <v>615</v>
      </c>
      <c r="AC6" s="23" t="s">
        <v>436</v>
      </c>
    </row>
    <row r="7" spans="2:38" ht="21" customHeight="1" thickBot="1" x14ac:dyDescent="0.25">
      <c r="B7" s="234"/>
      <c r="C7" s="764"/>
      <c r="D7" s="1591" t="s">
        <v>437</v>
      </c>
      <c r="E7" s="1600" t="s">
        <v>438</v>
      </c>
      <c r="F7" s="1823" t="s">
        <v>439</v>
      </c>
      <c r="G7" s="1824"/>
      <c r="H7" s="1824"/>
      <c r="I7" s="1824"/>
      <c r="J7" s="1824"/>
      <c r="K7" s="1824"/>
      <c r="L7" s="1824"/>
      <c r="M7" s="1824"/>
      <c r="N7" s="766"/>
      <c r="O7" s="766"/>
      <c r="P7" s="766"/>
      <c r="Q7" s="766"/>
      <c r="R7" s="766"/>
      <c r="S7" s="766"/>
      <c r="T7" s="766"/>
      <c r="U7" s="766"/>
      <c r="V7" s="766"/>
      <c r="W7" s="766"/>
      <c r="X7" s="766"/>
      <c r="Y7" s="766"/>
      <c r="Z7" s="766"/>
      <c r="AA7" s="766"/>
      <c r="AB7" s="766"/>
      <c r="AC7" s="804"/>
    </row>
    <row r="8" spans="2:38" ht="21" customHeight="1" x14ac:dyDescent="0.2">
      <c r="B8" s="768"/>
      <c r="C8" s="769"/>
      <c r="D8" s="1551"/>
      <c r="E8" s="1623"/>
      <c r="F8" s="1825"/>
      <c r="G8" s="1826"/>
      <c r="H8" s="1826"/>
      <c r="I8" s="1826"/>
      <c r="J8" s="1826"/>
      <c r="K8" s="1826"/>
      <c r="L8" s="1826"/>
      <c r="M8" s="1826"/>
      <c r="N8" s="1827" t="s">
        <v>440</v>
      </c>
      <c r="O8" s="1828"/>
      <c r="P8" s="1828"/>
      <c r="Q8" s="1828"/>
      <c r="R8" s="1828"/>
      <c r="S8" s="1828"/>
      <c r="T8" s="1828"/>
      <c r="U8" s="1829"/>
      <c r="V8" s="1827" t="s">
        <v>441</v>
      </c>
      <c r="W8" s="1828"/>
      <c r="X8" s="1828"/>
      <c r="Y8" s="1828"/>
      <c r="Z8" s="1828"/>
      <c r="AA8" s="1828"/>
      <c r="AB8" s="1828"/>
      <c r="AC8" s="1829"/>
    </row>
    <row r="9" spans="2:38" ht="21" customHeight="1" x14ac:dyDescent="0.2">
      <c r="B9" s="768"/>
      <c r="C9" s="769"/>
      <c r="D9" s="1551"/>
      <c r="E9" s="1623"/>
      <c r="F9" s="1940" t="s">
        <v>604</v>
      </c>
      <c r="G9" s="805"/>
      <c r="H9" s="805"/>
      <c r="I9" s="805"/>
      <c r="J9" s="805"/>
      <c r="K9" s="805"/>
      <c r="L9" s="805"/>
      <c r="M9" s="805"/>
      <c r="N9" s="1940" t="s">
        <v>604</v>
      </c>
      <c r="O9" s="805"/>
      <c r="P9" s="805"/>
      <c r="Q9" s="805"/>
      <c r="R9" s="805"/>
      <c r="S9" s="805"/>
      <c r="T9" s="805"/>
      <c r="U9" s="806"/>
      <c r="V9" s="1940" t="s">
        <v>604</v>
      </c>
      <c r="W9" s="805"/>
      <c r="X9" s="805"/>
      <c r="Y9" s="805"/>
      <c r="Z9" s="805"/>
      <c r="AA9" s="805"/>
      <c r="AB9" s="805"/>
      <c r="AC9" s="806"/>
    </row>
    <row r="10" spans="2:38" ht="42" customHeight="1" x14ac:dyDescent="0.2">
      <c r="B10" s="236"/>
      <c r="C10" s="771"/>
      <c r="D10" s="1552"/>
      <c r="E10" s="1624"/>
      <c r="F10" s="1941"/>
      <c r="G10" s="272" t="s">
        <v>605</v>
      </c>
      <c r="H10" s="272" t="s">
        <v>606</v>
      </c>
      <c r="I10" s="272" t="s">
        <v>607</v>
      </c>
      <c r="J10" s="272" t="s">
        <v>608</v>
      </c>
      <c r="K10" s="272" t="s">
        <v>609</v>
      </c>
      <c r="L10" s="272" t="s">
        <v>610</v>
      </c>
      <c r="M10" s="243" t="s">
        <v>611</v>
      </c>
      <c r="N10" s="1941"/>
      <c r="O10" s="272" t="s">
        <v>605</v>
      </c>
      <c r="P10" s="272" t="s">
        <v>606</v>
      </c>
      <c r="Q10" s="272" t="s">
        <v>607</v>
      </c>
      <c r="R10" s="272" t="s">
        <v>608</v>
      </c>
      <c r="S10" s="272" t="s">
        <v>609</v>
      </c>
      <c r="T10" s="272" t="s">
        <v>610</v>
      </c>
      <c r="U10" s="243" t="s">
        <v>611</v>
      </c>
      <c r="V10" s="1941"/>
      <c r="W10" s="272" t="s">
        <v>605</v>
      </c>
      <c r="X10" s="272" t="s">
        <v>606</v>
      </c>
      <c r="Y10" s="272" t="s">
        <v>607</v>
      </c>
      <c r="Z10" s="272" t="s">
        <v>608</v>
      </c>
      <c r="AA10" s="272" t="s">
        <v>609</v>
      </c>
      <c r="AB10" s="272" t="s">
        <v>610</v>
      </c>
      <c r="AC10" s="243" t="s">
        <v>611</v>
      </c>
      <c r="AE10" s="761" t="s">
        <v>327</v>
      </c>
      <c r="AF10" s="761" t="s">
        <v>596</v>
      </c>
      <c r="AG10" s="807" t="s">
        <v>425</v>
      </c>
      <c r="AH10" s="761" t="s">
        <v>426</v>
      </c>
      <c r="AI10" s="770" t="s">
        <v>328</v>
      </c>
    </row>
    <row r="11" spans="2:38" ht="21" customHeight="1" x14ac:dyDescent="0.2">
      <c r="B11" s="1603" t="s">
        <v>455</v>
      </c>
      <c r="C11" s="1628"/>
      <c r="D11" s="275">
        <f>D15+D17+D19+D21+D23+D13</f>
        <v>381</v>
      </c>
      <c r="E11" s="1097">
        <f>E15+E17+E19+E21+E23+E13</f>
        <v>192</v>
      </c>
      <c r="F11" s="810">
        <f>SUM(G11:M11)</f>
        <v>13</v>
      </c>
      <c r="G11" s="808">
        <f>G13+G15+G17+G19+G21+G23</f>
        <v>2</v>
      </c>
      <c r="H11" s="808">
        <f t="shared" ref="H11:M11" si="0">H13+H15+H17+H19+H21+H23</f>
        <v>0</v>
      </c>
      <c r="I11" s="808">
        <f t="shared" si="0"/>
        <v>1</v>
      </c>
      <c r="J11" s="808">
        <f>J13+J15+J17+J19+J21+J23</f>
        <v>5</v>
      </c>
      <c r="K11" s="808">
        <f>K13+K15+K17+K19+K21+K23</f>
        <v>3</v>
      </c>
      <c r="L11" s="808">
        <f t="shared" si="0"/>
        <v>0</v>
      </c>
      <c r="M11" s="825">
        <f t="shared" si="0"/>
        <v>2</v>
      </c>
      <c r="N11" s="810">
        <f>SUM(O11:U11)</f>
        <v>12</v>
      </c>
      <c r="O11" s="808">
        <f t="shared" ref="O11:U11" si="1">O13+O15+O17+O19+O21+O23</f>
        <v>1</v>
      </c>
      <c r="P11" s="808">
        <f t="shared" si="1"/>
        <v>0</v>
      </c>
      <c r="Q11" s="808">
        <f t="shared" si="1"/>
        <v>1</v>
      </c>
      <c r="R11" s="808">
        <f t="shared" si="1"/>
        <v>5</v>
      </c>
      <c r="S11" s="808">
        <f t="shared" si="1"/>
        <v>3</v>
      </c>
      <c r="T11" s="808">
        <f t="shared" si="1"/>
        <v>0</v>
      </c>
      <c r="U11" s="826">
        <f t="shared" si="1"/>
        <v>2</v>
      </c>
      <c r="V11" s="810">
        <f>SUM(W11:AC11)</f>
        <v>1</v>
      </c>
      <c r="W11" s="808">
        <f t="shared" ref="W11:AC11" si="2">W13+W15+W17+W19+W21+W23</f>
        <v>1</v>
      </c>
      <c r="X11" s="808">
        <f t="shared" si="2"/>
        <v>0</v>
      </c>
      <c r="Y11" s="808">
        <f t="shared" si="2"/>
        <v>0</v>
      </c>
      <c r="Z11" s="808">
        <f t="shared" si="2"/>
        <v>0</v>
      </c>
      <c r="AA11" s="808">
        <f t="shared" si="2"/>
        <v>0</v>
      </c>
      <c r="AB11" s="808">
        <f t="shared" si="2"/>
        <v>0</v>
      </c>
      <c r="AC11" s="826">
        <f t="shared" si="2"/>
        <v>0</v>
      </c>
      <c r="AE11" s="761">
        <f>N11+V11</f>
        <v>13</v>
      </c>
      <c r="AF11" s="761">
        <f>SUM(G11:M11)</f>
        <v>13</v>
      </c>
      <c r="AG11" s="761">
        <f>SUM(O11:U11)</f>
        <v>12</v>
      </c>
      <c r="AH11" s="761">
        <f>SUM(W11:AC11)</f>
        <v>1</v>
      </c>
      <c r="AI11" s="772">
        <f>AE11-F11</f>
        <v>0</v>
      </c>
      <c r="AJ11" s="772">
        <f>AF11-F11</f>
        <v>0</v>
      </c>
      <c r="AK11" s="772">
        <f>AG11-N11</f>
        <v>0</v>
      </c>
      <c r="AL11" s="772">
        <f>AH11-V11</f>
        <v>0</v>
      </c>
    </row>
    <row r="12" spans="2:38" ht="21" customHeight="1" thickBot="1" x14ac:dyDescent="0.25">
      <c r="B12" s="1607"/>
      <c r="C12" s="1669"/>
      <c r="D12" s="276"/>
      <c r="E12" s="321"/>
      <c r="F12" s="759"/>
      <c r="G12" s="1381">
        <f t="shared" ref="G12:M12" si="3">IFERROR(G11/$F$11,"0.0%")</f>
        <v>0.15384615384615385</v>
      </c>
      <c r="H12" s="1381">
        <f t="shared" si="3"/>
        <v>0</v>
      </c>
      <c r="I12" s="1381">
        <f t="shared" si="3"/>
        <v>7.6923076923076927E-2</v>
      </c>
      <c r="J12" s="1381">
        <f t="shared" si="3"/>
        <v>0.38461538461538464</v>
      </c>
      <c r="K12" s="1381">
        <f t="shared" si="3"/>
        <v>0.23076923076923078</v>
      </c>
      <c r="L12" s="1381">
        <f t="shared" si="3"/>
        <v>0</v>
      </c>
      <c r="M12" s="1182">
        <f t="shared" si="3"/>
        <v>0.15384615384615385</v>
      </c>
      <c r="N12" s="1383"/>
      <c r="O12" s="1381">
        <f t="shared" ref="O12:U12" si="4">IFERROR(O11/$N$11,"0.0%")</f>
        <v>8.3333333333333329E-2</v>
      </c>
      <c r="P12" s="1381">
        <f t="shared" si="4"/>
        <v>0</v>
      </c>
      <c r="Q12" s="1381">
        <f t="shared" si="4"/>
        <v>8.3333333333333329E-2</v>
      </c>
      <c r="R12" s="1381">
        <f t="shared" si="4"/>
        <v>0.41666666666666669</v>
      </c>
      <c r="S12" s="1381">
        <f t="shared" si="4"/>
        <v>0.25</v>
      </c>
      <c r="T12" s="1381">
        <f t="shared" si="4"/>
        <v>0</v>
      </c>
      <c r="U12" s="1182">
        <f t="shared" si="4"/>
        <v>0.16666666666666666</v>
      </c>
      <c r="V12" s="1383"/>
      <c r="W12" s="1381">
        <f t="shared" ref="W12:AC12" si="5">IFERROR(W11/$V$11,"0.0%")</f>
        <v>1</v>
      </c>
      <c r="X12" s="1381">
        <f t="shared" si="5"/>
        <v>0</v>
      </c>
      <c r="Y12" s="1381">
        <f t="shared" si="5"/>
        <v>0</v>
      </c>
      <c r="Z12" s="1381">
        <f t="shared" si="5"/>
        <v>0</v>
      </c>
      <c r="AA12" s="1381">
        <f t="shared" si="5"/>
        <v>0</v>
      </c>
      <c r="AB12" s="1381">
        <f t="shared" si="5"/>
        <v>0</v>
      </c>
      <c r="AC12" s="1336">
        <f t="shared" si="5"/>
        <v>0</v>
      </c>
      <c r="AF12" s="773">
        <f>SUM(G12:M12)</f>
        <v>1</v>
      </c>
      <c r="AG12" s="773">
        <f>SUM(O12:U12)</f>
        <v>1</v>
      </c>
      <c r="AH12" s="773">
        <f>SUM(W12:AC12)</f>
        <v>1</v>
      </c>
      <c r="AI12" s="772"/>
      <c r="AJ12" s="772">
        <f>1-AF12</f>
        <v>0</v>
      </c>
      <c r="AK12" s="772">
        <f t="shared" ref="AK12:AL12" si="6">1-AG12</f>
        <v>0</v>
      </c>
      <c r="AL12" s="772">
        <f t="shared" si="6"/>
        <v>0</v>
      </c>
    </row>
    <row r="13" spans="2:38" ht="21" customHeight="1" thickTop="1" x14ac:dyDescent="0.2">
      <c r="B13" s="1503" t="s">
        <v>274</v>
      </c>
      <c r="C13" s="1649" t="s">
        <v>184</v>
      </c>
      <c r="D13" s="58">
        <f>表1!M14</f>
        <v>49</v>
      </c>
      <c r="E13" s="549">
        <f>表1!O14</f>
        <v>10</v>
      </c>
      <c r="F13" s="814">
        <f>SUM(G13:M13)</f>
        <v>0</v>
      </c>
      <c r="G13" s="827">
        <f>O13+W13</f>
        <v>0</v>
      </c>
      <c r="H13" s="827">
        <f t="shared" ref="H13:M13" si="7">P13+X13</f>
        <v>0</v>
      </c>
      <c r="I13" s="827">
        <f t="shared" si="7"/>
        <v>0</v>
      </c>
      <c r="J13" s="827">
        <f t="shared" si="7"/>
        <v>0</v>
      </c>
      <c r="K13" s="827">
        <f t="shared" si="7"/>
        <v>0</v>
      </c>
      <c r="L13" s="827">
        <f t="shared" si="7"/>
        <v>0</v>
      </c>
      <c r="M13" s="827">
        <f t="shared" si="7"/>
        <v>0</v>
      </c>
      <c r="N13" s="814">
        <f>SUM(O13:U13)</f>
        <v>0</v>
      </c>
      <c r="O13" s="827">
        <v>0</v>
      </c>
      <c r="P13" s="827">
        <v>0</v>
      </c>
      <c r="Q13" s="827">
        <v>0</v>
      </c>
      <c r="R13" s="827">
        <v>0</v>
      </c>
      <c r="S13" s="827">
        <v>0</v>
      </c>
      <c r="T13" s="827">
        <v>0</v>
      </c>
      <c r="U13" s="828">
        <v>0</v>
      </c>
      <c r="V13" s="814">
        <f>SUM(W13:AC13)</f>
        <v>0</v>
      </c>
      <c r="W13" s="827">
        <v>0</v>
      </c>
      <c r="X13" s="827">
        <v>0</v>
      </c>
      <c r="Y13" s="827">
        <v>0</v>
      </c>
      <c r="Z13" s="827">
        <v>0</v>
      </c>
      <c r="AA13" s="827">
        <v>0</v>
      </c>
      <c r="AB13" s="827">
        <v>0</v>
      </c>
      <c r="AC13" s="828">
        <v>0</v>
      </c>
      <c r="AE13" s="761">
        <f t="shared" ref="AE13" si="8">N13+V13</f>
        <v>0</v>
      </c>
      <c r="AF13" s="761">
        <f t="shared" ref="AF13:AF40" si="9">SUM(G13:M13)</f>
        <v>0</v>
      </c>
      <c r="AG13" s="761">
        <f t="shared" ref="AG13:AG40" si="10">SUM(O13:U13)</f>
        <v>0</v>
      </c>
      <c r="AH13" s="761">
        <f t="shared" ref="AH13:AH40" si="11">SUM(W13:AC13)</f>
        <v>0</v>
      </c>
      <c r="AI13" s="772">
        <f t="shared" ref="AI13" si="12">AE13-F13</f>
        <v>0</v>
      </c>
      <c r="AJ13" s="772">
        <f t="shared" ref="AJ13" si="13">AF13-F13</f>
        <v>0</v>
      </c>
      <c r="AK13" s="772">
        <f t="shared" ref="AK13" si="14">AG13-N13</f>
        <v>0</v>
      </c>
      <c r="AL13" s="772">
        <f t="shared" ref="AL13" si="15">AH13-V13</f>
        <v>0</v>
      </c>
    </row>
    <row r="14" spans="2:38" ht="21" customHeight="1" x14ac:dyDescent="0.2">
      <c r="B14" s="1504"/>
      <c r="C14" s="1551"/>
      <c r="D14" s="277"/>
      <c r="E14" s="321"/>
      <c r="F14" s="760"/>
      <c r="G14" s="1388" t="str">
        <f t="shared" ref="G14:M14" si="16">IFERROR(G13/$F$13,"0.0%")</f>
        <v>0.0%</v>
      </c>
      <c r="H14" s="1388" t="str">
        <f t="shared" si="16"/>
        <v>0.0%</v>
      </c>
      <c r="I14" s="1388" t="str">
        <f t="shared" si="16"/>
        <v>0.0%</v>
      </c>
      <c r="J14" s="1388" t="str">
        <f t="shared" si="16"/>
        <v>0.0%</v>
      </c>
      <c r="K14" s="1399" t="str">
        <f t="shared" si="16"/>
        <v>0.0%</v>
      </c>
      <c r="L14" s="1399" t="str">
        <f t="shared" si="16"/>
        <v>0.0%</v>
      </c>
      <c r="M14" s="1399" t="str">
        <f t="shared" si="16"/>
        <v>0.0%</v>
      </c>
      <c r="N14" s="1393"/>
      <c r="O14" s="1388" t="str">
        <f t="shared" ref="O14:U14" si="17">IFERROR(O13/$N$13,"0.0%")</f>
        <v>0.0%</v>
      </c>
      <c r="P14" s="1388" t="str">
        <f t="shared" si="17"/>
        <v>0.0%</v>
      </c>
      <c r="Q14" s="1388" t="str">
        <f t="shared" si="17"/>
        <v>0.0%</v>
      </c>
      <c r="R14" s="1388" t="str">
        <f t="shared" si="17"/>
        <v>0.0%</v>
      </c>
      <c r="S14" s="1399" t="str">
        <f t="shared" si="17"/>
        <v>0.0%</v>
      </c>
      <c r="T14" s="1399" t="str">
        <f t="shared" si="17"/>
        <v>0.0%</v>
      </c>
      <c r="U14" s="1399" t="str">
        <f t="shared" si="17"/>
        <v>0.0%</v>
      </c>
      <c r="V14" s="1379"/>
      <c r="W14" s="1399" t="str">
        <f t="shared" ref="W14:AC14" si="18">IFERROR(W13/$V$13,"0.0%")</f>
        <v>0.0%</v>
      </c>
      <c r="X14" s="1399" t="str">
        <f t="shared" si="18"/>
        <v>0.0%</v>
      </c>
      <c r="Y14" s="1399" t="str">
        <f t="shared" si="18"/>
        <v>0.0%</v>
      </c>
      <c r="Z14" s="1399" t="str">
        <f t="shared" si="18"/>
        <v>0.0%</v>
      </c>
      <c r="AA14" s="1399" t="str">
        <f t="shared" si="18"/>
        <v>0.0%</v>
      </c>
      <c r="AB14" s="1399" t="str">
        <f t="shared" si="18"/>
        <v>0.0%</v>
      </c>
      <c r="AC14" s="1400" t="str">
        <f t="shared" si="18"/>
        <v>0.0%</v>
      </c>
      <c r="AF14" s="773">
        <f t="shared" si="9"/>
        <v>0</v>
      </c>
      <c r="AG14" s="773">
        <f>SUM(O14:U14)</f>
        <v>0</v>
      </c>
      <c r="AH14" s="773">
        <f t="shared" si="11"/>
        <v>0</v>
      </c>
      <c r="AI14" s="772"/>
      <c r="AJ14" s="772">
        <f>1-AF14</f>
        <v>1</v>
      </c>
      <c r="AK14" s="772">
        <f>1-AG14</f>
        <v>1</v>
      </c>
      <c r="AL14" s="772">
        <f t="shared" ref="AL14" si="19">1-AH14</f>
        <v>1</v>
      </c>
    </row>
    <row r="15" spans="2:38" ht="21" customHeight="1" x14ac:dyDescent="0.2">
      <c r="B15" s="1504"/>
      <c r="C15" s="1591" t="s">
        <v>185</v>
      </c>
      <c r="D15" s="60">
        <f>表1!M17</f>
        <v>82</v>
      </c>
      <c r="E15" s="541">
        <f>表1!O17</f>
        <v>45</v>
      </c>
      <c r="F15" s="810">
        <f t="shared" ref="F15" si="20">SUM(G15:M15)</f>
        <v>10</v>
      </c>
      <c r="G15" s="829">
        <f t="shared" ref="G15" si="21">O15+W15</f>
        <v>1</v>
      </c>
      <c r="H15" s="829">
        <f t="shared" ref="H15" si="22">P15+X15</f>
        <v>0</v>
      </c>
      <c r="I15" s="829">
        <f>Q15+Y15</f>
        <v>1</v>
      </c>
      <c r="J15" s="829">
        <f t="shared" ref="J15" si="23">R15+Z15</f>
        <v>4</v>
      </c>
      <c r="K15" s="829">
        <f t="shared" ref="K15" si="24">S15+AA15</f>
        <v>2</v>
      </c>
      <c r="L15" s="829">
        <f t="shared" ref="L15" si="25">T15+AB15</f>
        <v>0</v>
      </c>
      <c r="M15" s="830">
        <f t="shared" ref="M15" si="26">U15+AC15</f>
        <v>2</v>
      </c>
      <c r="N15" s="810">
        <f>SUM(O15:U15)</f>
        <v>10</v>
      </c>
      <c r="O15" s="808">
        <v>1</v>
      </c>
      <c r="P15" s="808">
        <v>0</v>
      </c>
      <c r="Q15" s="808">
        <v>1</v>
      </c>
      <c r="R15" s="808">
        <v>4</v>
      </c>
      <c r="S15" s="808">
        <v>2</v>
      </c>
      <c r="T15" s="808">
        <v>0</v>
      </c>
      <c r="U15" s="826">
        <v>2</v>
      </c>
      <c r="V15" s="818">
        <f>SUM(W15:AC15)</f>
        <v>0</v>
      </c>
      <c r="W15" s="808">
        <v>0</v>
      </c>
      <c r="X15" s="808">
        <v>0</v>
      </c>
      <c r="Y15" s="808">
        <v>0</v>
      </c>
      <c r="Z15" s="808">
        <v>0</v>
      </c>
      <c r="AA15" s="808">
        <v>0</v>
      </c>
      <c r="AB15" s="808">
        <v>0</v>
      </c>
      <c r="AC15" s="826">
        <v>0</v>
      </c>
      <c r="AE15" s="761">
        <f t="shared" ref="AE15" si="27">N15+V15</f>
        <v>10</v>
      </c>
      <c r="AF15" s="761">
        <f t="shared" si="9"/>
        <v>10</v>
      </c>
      <c r="AG15" s="761">
        <f t="shared" si="10"/>
        <v>10</v>
      </c>
      <c r="AH15" s="761">
        <f t="shared" si="11"/>
        <v>0</v>
      </c>
      <c r="AI15" s="772">
        <f t="shared" ref="AI15" si="28">AE15-F15</f>
        <v>0</v>
      </c>
      <c r="AJ15" s="772">
        <f t="shared" ref="AJ15" si="29">AF15-F15</f>
        <v>0</v>
      </c>
      <c r="AK15" s="772">
        <f t="shared" ref="AK15" si="30">AG15-N15</f>
        <v>0</v>
      </c>
      <c r="AL15" s="772">
        <f t="shared" ref="AL15" si="31">AH15-V15</f>
        <v>0</v>
      </c>
    </row>
    <row r="16" spans="2:38" ht="21" customHeight="1" x14ac:dyDescent="0.2">
      <c r="B16" s="1504"/>
      <c r="C16" s="1551"/>
      <c r="D16" s="277"/>
      <c r="E16" s="325"/>
      <c r="F16" s="758"/>
      <c r="G16" s="1388">
        <f t="shared" ref="G16:M16" si="32">IFERROR(G15/$F$15,"0.0%")</f>
        <v>0.1</v>
      </c>
      <c r="H16" s="1388">
        <f t="shared" si="32"/>
        <v>0</v>
      </c>
      <c r="I16" s="1388">
        <f t="shared" si="32"/>
        <v>0.1</v>
      </c>
      <c r="J16" s="1388">
        <f t="shared" si="32"/>
        <v>0.4</v>
      </c>
      <c r="K16" s="1399">
        <f t="shared" si="32"/>
        <v>0.2</v>
      </c>
      <c r="L16" s="1399">
        <f t="shared" si="32"/>
        <v>0</v>
      </c>
      <c r="M16" s="1399">
        <f t="shared" si="32"/>
        <v>0.2</v>
      </c>
      <c r="N16" s="1379"/>
      <c r="O16" s="1388">
        <f t="shared" ref="O16:U16" si="33">IFERROR(O15/$N$15,"0.0%")</f>
        <v>0.1</v>
      </c>
      <c r="P16" s="1388">
        <f t="shared" si="33"/>
        <v>0</v>
      </c>
      <c r="Q16" s="1388">
        <f t="shared" si="33"/>
        <v>0.1</v>
      </c>
      <c r="R16" s="1388">
        <f t="shared" si="33"/>
        <v>0.4</v>
      </c>
      <c r="S16" s="1399">
        <f t="shared" si="33"/>
        <v>0.2</v>
      </c>
      <c r="T16" s="1399">
        <f t="shared" si="33"/>
        <v>0</v>
      </c>
      <c r="U16" s="1399">
        <f t="shared" si="33"/>
        <v>0.2</v>
      </c>
      <c r="V16" s="1379"/>
      <c r="W16" s="1377" t="str">
        <f t="shared" ref="W16:AC16" si="34">IFERROR(W15/$V$15,"0.0%")</f>
        <v>0.0%</v>
      </c>
      <c r="X16" s="1377" t="str">
        <f t="shared" si="34"/>
        <v>0.0%</v>
      </c>
      <c r="Y16" s="1377" t="str">
        <f t="shared" si="34"/>
        <v>0.0%</v>
      </c>
      <c r="Z16" s="1377" t="str">
        <f t="shared" si="34"/>
        <v>0.0%</v>
      </c>
      <c r="AA16" s="1377" t="str">
        <f t="shared" si="34"/>
        <v>0.0%</v>
      </c>
      <c r="AB16" s="1377" t="str">
        <f t="shared" si="34"/>
        <v>0.0%</v>
      </c>
      <c r="AC16" s="1337" t="str">
        <f t="shared" si="34"/>
        <v>0.0%</v>
      </c>
      <c r="AF16" s="773">
        <f t="shared" si="9"/>
        <v>1</v>
      </c>
      <c r="AG16" s="773">
        <f t="shared" si="10"/>
        <v>1</v>
      </c>
      <c r="AH16" s="773">
        <f t="shared" si="11"/>
        <v>0</v>
      </c>
      <c r="AI16" s="772"/>
      <c r="AJ16" s="772">
        <f t="shared" ref="AJ16:AL16" si="35">1-AF16</f>
        <v>0</v>
      </c>
      <c r="AK16" s="772">
        <f t="shared" si="35"/>
        <v>0</v>
      </c>
      <c r="AL16" s="772">
        <f t="shared" si="35"/>
        <v>1</v>
      </c>
    </row>
    <row r="17" spans="2:38" ht="21" customHeight="1" x14ac:dyDescent="0.2">
      <c r="B17" s="1504"/>
      <c r="C17" s="1591" t="s">
        <v>277</v>
      </c>
      <c r="D17" s="60">
        <f>表1!M20</f>
        <v>25</v>
      </c>
      <c r="E17" s="541">
        <f>表1!O20</f>
        <v>10</v>
      </c>
      <c r="F17" s="818">
        <f t="shared" ref="F17" si="36">SUM(G17:M17)</f>
        <v>2</v>
      </c>
      <c r="G17" s="829">
        <f t="shared" ref="G17:M17" si="37">O17+W17</f>
        <v>0</v>
      </c>
      <c r="H17" s="829">
        <f t="shared" si="37"/>
        <v>0</v>
      </c>
      <c r="I17" s="829">
        <f t="shared" si="37"/>
        <v>0</v>
      </c>
      <c r="J17" s="829">
        <f t="shared" si="37"/>
        <v>1</v>
      </c>
      <c r="K17" s="1181">
        <f t="shared" si="37"/>
        <v>1</v>
      </c>
      <c r="L17" s="829">
        <f t="shared" si="37"/>
        <v>0</v>
      </c>
      <c r="M17" s="1181">
        <f t="shared" si="37"/>
        <v>0</v>
      </c>
      <c r="N17" s="818">
        <f t="shared" ref="N17" si="38">SUM(O17:U17)</f>
        <v>2</v>
      </c>
      <c r="O17" s="808">
        <v>0</v>
      </c>
      <c r="P17" s="808">
        <v>0</v>
      </c>
      <c r="Q17" s="808">
        <v>0</v>
      </c>
      <c r="R17" s="808">
        <v>1</v>
      </c>
      <c r="S17" s="808">
        <v>1</v>
      </c>
      <c r="T17" s="808">
        <v>0</v>
      </c>
      <c r="U17" s="808">
        <v>0</v>
      </c>
      <c r="V17" s="818">
        <f>SUM(W17:AC17)</f>
        <v>0</v>
      </c>
      <c r="W17" s="808">
        <v>0</v>
      </c>
      <c r="X17" s="808">
        <v>0</v>
      </c>
      <c r="Y17" s="808">
        <v>0</v>
      </c>
      <c r="Z17" s="808">
        <v>0</v>
      </c>
      <c r="AA17" s="808">
        <v>0</v>
      </c>
      <c r="AB17" s="808">
        <v>0</v>
      </c>
      <c r="AC17" s="826">
        <v>0</v>
      </c>
      <c r="AE17" s="761">
        <f t="shared" ref="AE17" si="39">N17+V17</f>
        <v>2</v>
      </c>
      <c r="AF17" s="761">
        <f t="shared" si="9"/>
        <v>2</v>
      </c>
      <c r="AG17" s="761">
        <f t="shared" si="10"/>
        <v>2</v>
      </c>
      <c r="AH17" s="761">
        <f t="shared" si="11"/>
        <v>0</v>
      </c>
      <c r="AI17" s="772">
        <f t="shared" ref="AI17" si="40">AE17-F17</f>
        <v>0</v>
      </c>
      <c r="AJ17" s="772">
        <f t="shared" ref="AJ17" si="41">AF17-F17</f>
        <v>0</v>
      </c>
      <c r="AK17" s="772">
        <f t="shared" ref="AK17" si="42">AG17-N17</f>
        <v>0</v>
      </c>
      <c r="AL17" s="772">
        <f t="shared" ref="AL17" si="43">AH17-V17</f>
        <v>0</v>
      </c>
    </row>
    <row r="18" spans="2:38" ht="21" customHeight="1" x14ac:dyDescent="0.2">
      <c r="B18" s="1504"/>
      <c r="C18" s="1551"/>
      <c r="D18" s="277"/>
      <c r="E18" s="325"/>
      <c r="F18" s="760"/>
      <c r="G18" s="1377">
        <f t="shared" ref="G18:M18" si="44">IFERROR(G17/$F$17,"0.0%")</f>
        <v>0</v>
      </c>
      <c r="H18" s="1377">
        <f t="shared" si="44"/>
        <v>0</v>
      </c>
      <c r="I18" s="1377">
        <f t="shared" si="44"/>
        <v>0</v>
      </c>
      <c r="J18" s="1377">
        <f t="shared" si="44"/>
        <v>0.5</v>
      </c>
      <c r="K18" s="1378">
        <f t="shared" si="44"/>
        <v>0.5</v>
      </c>
      <c r="L18" s="1377">
        <f t="shared" si="44"/>
        <v>0</v>
      </c>
      <c r="M18" s="1377">
        <f t="shared" si="44"/>
        <v>0</v>
      </c>
      <c r="N18" s="1393"/>
      <c r="O18" s="1377">
        <f t="shared" ref="O18:U18" si="45">IFERROR(O17/$N$17,"0.0%")</f>
        <v>0</v>
      </c>
      <c r="P18" s="1377">
        <f t="shared" si="45"/>
        <v>0</v>
      </c>
      <c r="Q18" s="1377">
        <f t="shared" si="45"/>
        <v>0</v>
      </c>
      <c r="R18" s="1377">
        <f t="shared" si="45"/>
        <v>0.5</v>
      </c>
      <c r="S18" s="1377">
        <f t="shared" si="45"/>
        <v>0.5</v>
      </c>
      <c r="T18" s="1377">
        <f t="shared" si="45"/>
        <v>0</v>
      </c>
      <c r="U18" s="1378">
        <f t="shared" si="45"/>
        <v>0</v>
      </c>
      <c r="V18" s="1380"/>
      <c r="W18" s="1377" t="str">
        <f t="shared" ref="W18:AC18" si="46">IFERROR(W17/$V$17,"0.0%")</f>
        <v>0.0%</v>
      </c>
      <c r="X18" s="1377" t="str">
        <f t="shared" si="46"/>
        <v>0.0%</v>
      </c>
      <c r="Y18" s="1377" t="str">
        <f t="shared" si="46"/>
        <v>0.0%</v>
      </c>
      <c r="Z18" s="1377" t="str">
        <f t="shared" si="46"/>
        <v>0.0%</v>
      </c>
      <c r="AA18" s="1377" t="str">
        <f t="shared" si="46"/>
        <v>0.0%</v>
      </c>
      <c r="AB18" s="1377" t="str">
        <f t="shared" si="46"/>
        <v>0.0%</v>
      </c>
      <c r="AC18" s="1337" t="str">
        <f t="shared" si="46"/>
        <v>0.0%</v>
      </c>
      <c r="AF18" s="773">
        <f t="shared" si="9"/>
        <v>1</v>
      </c>
      <c r="AG18" s="773">
        <f t="shared" si="10"/>
        <v>1</v>
      </c>
      <c r="AH18" s="773">
        <f t="shared" si="11"/>
        <v>0</v>
      </c>
      <c r="AI18" s="772"/>
      <c r="AJ18" s="772">
        <f>1-AF18</f>
        <v>0</v>
      </c>
      <c r="AK18" s="772">
        <f t="shared" ref="AK18:AL18" si="47">1-AG18</f>
        <v>0</v>
      </c>
      <c r="AL18" s="772">
        <f t="shared" si="47"/>
        <v>1</v>
      </c>
    </row>
    <row r="19" spans="2:38" ht="21" customHeight="1" x14ac:dyDescent="0.2">
      <c r="B19" s="1504"/>
      <c r="C19" s="1591" t="s">
        <v>340</v>
      </c>
      <c r="D19" s="60">
        <f>表1!M23</f>
        <v>71</v>
      </c>
      <c r="E19" s="541">
        <f>表1!O23</f>
        <v>33</v>
      </c>
      <c r="F19" s="810">
        <f t="shared" ref="F19" si="48">SUM(G19:M19)</f>
        <v>0</v>
      </c>
      <c r="G19" s="808">
        <f t="shared" ref="G19" si="49">O19+W19</f>
        <v>0</v>
      </c>
      <c r="H19" s="808">
        <f t="shared" ref="H19" si="50">P19+X19</f>
        <v>0</v>
      </c>
      <c r="I19" s="808">
        <f t="shared" ref="I19" si="51">Q19+Y19</f>
        <v>0</v>
      </c>
      <c r="J19" s="808">
        <f t="shared" ref="J19" si="52">R19+Z19</f>
        <v>0</v>
      </c>
      <c r="K19" s="808">
        <f t="shared" ref="K19" si="53">S19+AA19</f>
        <v>0</v>
      </c>
      <c r="L19" s="808">
        <f t="shared" ref="L19" si="54">T19+AB19</f>
        <v>0</v>
      </c>
      <c r="M19" s="825">
        <f t="shared" ref="M19" si="55">U19+AC19</f>
        <v>0</v>
      </c>
      <c r="N19" s="810">
        <f t="shared" ref="N19" si="56">SUM(O19:U19)</f>
        <v>0</v>
      </c>
      <c r="O19" s="808">
        <v>0</v>
      </c>
      <c r="P19" s="808">
        <v>0</v>
      </c>
      <c r="Q19" s="808">
        <v>0</v>
      </c>
      <c r="R19" s="808">
        <v>0</v>
      </c>
      <c r="S19" s="808">
        <v>0</v>
      </c>
      <c r="T19" s="808">
        <v>0</v>
      </c>
      <c r="U19" s="808">
        <v>0</v>
      </c>
      <c r="V19" s="818">
        <f>SUM(W19:AC19)</f>
        <v>0</v>
      </c>
      <c r="W19" s="829">
        <v>0</v>
      </c>
      <c r="X19" s="829">
        <v>0</v>
      </c>
      <c r="Y19" s="829">
        <v>0</v>
      </c>
      <c r="Z19" s="829">
        <v>0</v>
      </c>
      <c r="AA19" s="829">
        <v>0</v>
      </c>
      <c r="AB19" s="829">
        <v>0</v>
      </c>
      <c r="AC19" s="831">
        <v>0</v>
      </c>
      <c r="AE19" s="761">
        <f t="shared" ref="AE19" si="57">N19+V19</f>
        <v>0</v>
      </c>
      <c r="AF19" s="761">
        <f t="shared" si="9"/>
        <v>0</v>
      </c>
      <c r="AG19" s="761">
        <f t="shared" si="10"/>
        <v>0</v>
      </c>
      <c r="AH19" s="761">
        <f t="shared" si="11"/>
        <v>0</v>
      </c>
      <c r="AI19" s="772">
        <f t="shared" ref="AI19" si="58">AE19-F19</f>
        <v>0</v>
      </c>
      <c r="AJ19" s="772">
        <f t="shared" ref="AJ19" si="59">AF19-F19</f>
        <v>0</v>
      </c>
      <c r="AK19" s="772">
        <f t="shared" ref="AK19" si="60">AG19-N19</f>
        <v>0</v>
      </c>
      <c r="AL19" s="772">
        <f t="shared" ref="AL19" si="61">AH19-V19</f>
        <v>0</v>
      </c>
    </row>
    <row r="20" spans="2:38" ht="21" customHeight="1" x14ac:dyDescent="0.2">
      <c r="B20" s="1504"/>
      <c r="C20" s="1551"/>
      <c r="D20" s="277"/>
      <c r="E20" s="325"/>
      <c r="F20" s="758"/>
      <c r="G20" s="1388" t="str">
        <f t="shared" ref="G20:M20" si="62">IFERROR(G19/$F$19,"0.0%")</f>
        <v>0.0%</v>
      </c>
      <c r="H20" s="1388" t="str">
        <f t="shared" si="62"/>
        <v>0.0%</v>
      </c>
      <c r="I20" s="1388" t="str">
        <f t="shared" si="62"/>
        <v>0.0%</v>
      </c>
      <c r="J20" s="1388" t="str">
        <f t="shared" si="62"/>
        <v>0.0%</v>
      </c>
      <c r="K20" s="1399" t="str">
        <f t="shared" si="62"/>
        <v>0.0%</v>
      </c>
      <c r="L20" s="1399" t="str">
        <f t="shared" si="62"/>
        <v>0.0%</v>
      </c>
      <c r="M20" s="1399" t="str">
        <f t="shared" si="62"/>
        <v>0.0%</v>
      </c>
      <c r="N20" s="1379"/>
      <c r="O20" s="1388" t="str">
        <f t="shared" ref="O20:U20" si="63">IFERROR(O19/$N$19,"0.0%")</f>
        <v>0.0%</v>
      </c>
      <c r="P20" s="1388" t="str">
        <f t="shared" si="63"/>
        <v>0.0%</v>
      </c>
      <c r="Q20" s="1388" t="str">
        <f t="shared" si="63"/>
        <v>0.0%</v>
      </c>
      <c r="R20" s="1388" t="str">
        <f t="shared" si="63"/>
        <v>0.0%</v>
      </c>
      <c r="S20" s="1399" t="str">
        <f t="shared" si="63"/>
        <v>0.0%</v>
      </c>
      <c r="T20" s="1399" t="str">
        <f t="shared" si="63"/>
        <v>0.0%</v>
      </c>
      <c r="U20" s="1399" t="str">
        <f t="shared" si="63"/>
        <v>0.0%</v>
      </c>
      <c r="V20" s="1380"/>
      <c r="W20" s="1377" t="str">
        <f t="shared" ref="W20:AC20" si="64">IFERROR(W19/$V$19,"0.0%")</f>
        <v>0.0%</v>
      </c>
      <c r="X20" s="1377" t="str">
        <f t="shared" si="64"/>
        <v>0.0%</v>
      </c>
      <c r="Y20" s="1377" t="str">
        <f t="shared" si="64"/>
        <v>0.0%</v>
      </c>
      <c r="Z20" s="1377" t="str">
        <f t="shared" si="64"/>
        <v>0.0%</v>
      </c>
      <c r="AA20" s="1377" t="str">
        <f t="shared" si="64"/>
        <v>0.0%</v>
      </c>
      <c r="AB20" s="1377" t="str">
        <f t="shared" si="64"/>
        <v>0.0%</v>
      </c>
      <c r="AC20" s="1337" t="str">
        <f t="shared" si="64"/>
        <v>0.0%</v>
      </c>
      <c r="AF20" s="773">
        <f t="shared" si="9"/>
        <v>0</v>
      </c>
      <c r="AG20" s="773">
        <f t="shared" si="10"/>
        <v>0</v>
      </c>
      <c r="AH20" s="773">
        <f t="shared" si="11"/>
        <v>0</v>
      </c>
      <c r="AI20" s="772"/>
      <c r="AJ20" s="772">
        <f t="shared" ref="AJ20:AL20" si="65">1-AF20</f>
        <v>1</v>
      </c>
      <c r="AK20" s="772">
        <f t="shared" si="65"/>
        <v>1</v>
      </c>
      <c r="AL20" s="772">
        <f t="shared" si="65"/>
        <v>1</v>
      </c>
    </row>
    <row r="21" spans="2:38" ht="21" customHeight="1" x14ac:dyDescent="0.2">
      <c r="B21" s="1504"/>
      <c r="C21" s="1591" t="s">
        <v>341</v>
      </c>
      <c r="D21" s="60">
        <f>表1!M26</f>
        <v>8</v>
      </c>
      <c r="E21" s="541">
        <f>表1!O26</f>
        <v>1</v>
      </c>
      <c r="F21" s="818">
        <f t="shared" ref="F21" si="66">SUM(G21:M21)</f>
        <v>0</v>
      </c>
      <c r="G21" s="829">
        <f t="shared" ref="G21" si="67">O21+W21</f>
        <v>0</v>
      </c>
      <c r="H21" s="829">
        <f t="shared" ref="H21" si="68">P21+X21</f>
        <v>0</v>
      </c>
      <c r="I21" s="829">
        <f t="shared" ref="I21" si="69">Q21+Y21</f>
        <v>0</v>
      </c>
      <c r="J21" s="829">
        <f t="shared" ref="J21" si="70">R21+Z21</f>
        <v>0</v>
      </c>
      <c r="K21" s="829">
        <f t="shared" ref="K21" si="71">S21+AA21</f>
        <v>0</v>
      </c>
      <c r="L21" s="829">
        <f t="shared" ref="L21" si="72">T21+AB21</f>
        <v>0</v>
      </c>
      <c r="M21" s="830">
        <f t="shared" ref="M21" si="73">U21+AC21</f>
        <v>0</v>
      </c>
      <c r="N21" s="818">
        <f t="shared" ref="N21" si="74">SUM(O21:U21)</f>
        <v>0</v>
      </c>
      <c r="O21" s="808">
        <v>0</v>
      </c>
      <c r="P21" s="808">
        <v>0</v>
      </c>
      <c r="Q21" s="808">
        <v>0</v>
      </c>
      <c r="R21" s="808">
        <v>0</v>
      </c>
      <c r="S21" s="808">
        <v>0</v>
      </c>
      <c r="T21" s="808">
        <v>0</v>
      </c>
      <c r="U21" s="808">
        <v>0</v>
      </c>
      <c r="V21" s="818">
        <f>SUM(W21:AC21)</f>
        <v>0</v>
      </c>
      <c r="W21" s="829">
        <v>0</v>
      </c>
      <c r="X21" s="829">
        <v>0</v>
      </c>
      <c r="Y21" s="829">
        <v>0</v>
      </c>
      <c r="Z21" s="829">
        <v>0</v>
      </c>
      <c r="AA21" s="829">
        <v>0</v>
      </c>
      <c r="AB21" s="829">
        <v>0</v>
      </c>
      <c r="AC21" s="831">
        <v>0</v>
      </c>
      <c r="AE21" s="761">
        <f t="shared" ref="AE21" si="75">N21+V21</f>
        <v>0</v>
      </c>
      <c r="AF21" s="761">
        <f t="shared" si="9"/>
        <v>0</v>
      </c>
      <c r="AG21" s="761">
        <f t="shared" si="10"/>
        <v>0</v>
      </c>
      <c r="AH21" s="761">
        <f t="shared" si="11"/>
        <v>0</v>
      </c>
      <c r="AI21" s="772">
        <f t="shared" ref="AI21" si="76">AE21-F21</f>
        <v>0</v>
      </c>
      <c r="AJ21" s="772">
        <f t="shared" ref="AJ21" si="77">AF21-F21</f>
        <v>0</v>
      </c>
      <c r="AK21" s="772">
        <f t="shared" ref="AK21" si="78">AG21-N21</f>
        <v>0</v>
      </c>
      <c r="AL21" s="772">
        <f t="shared" ref="AL21" si="79">AH21-V21</f>
        <v>0</v>
      </c>
    </row>
    <row r="22" spans="2:38" ht="21" customHeight="1" x14ac:dyDescent="0.2">
      <c r="B22" s="1504"/>
      <c r="C22" s="1551"/>
      <c r="D22" s="277"/>
      <c r="E22" s="325"/>
      <c r="F22" s="760"/>
      <c r="G22" s="1377" t="str">
        <f t="shared" ref="G22:M22" si="80">IFERROR(G21/$F$21,"0.0%")</f>
        <v>0.0%</v>
      </c>
      <c r="H22" s="1377" t="str">
        <f t="shared" si="80"/>
        <v>0.0%</v>
      </c>
      <c r="I22" s="1377" t="str">
        <f t="shared" si="80"/>
        <v>0.0%</v>
      </c>
      <c r="J22" s="1377" t="str">
        <f t="shared" si="80"/>
        <v>0.0%</v>
      </c>
      <c r="K22" s="1377" t="str">
        <f t="shared" si="80"/>
        <v>0.0%</v>
      </c>
      <c r="L22" s="1377" t="str">
        <f t="shared" si="80"/>
        <v>0.0%</v>
      </c>
      <c r="M22" s="1378" t="str">
        <f t="shared" si="80"/>
        <v>0.0%</v>
      </c>
      <c r="N22" s="1393"/>
      <c r="O22" s="1377" t="str">
        <f t="shared" ref="O22:U22" si="81">IFERROR(O21/$N$21,"0.0%")</f>
        <v>0.0%</v>
      </c>
      <c r="P22" s="1377" t="str">
        <f t="shared" si="81"/>
        <v>0.0%</v>
      </c>
      <c r="Q22" s="1377" t="str">
        <f t="shared" si="81"/>
        <v>0.0%</v>
      </c>
      <c r="R22" s="1377" t="str">
        <f t="shared" si="81"/>
        <v>0.0%</v>
      </c>
      <c r="S22" s="1377" t="str">
        <f t="shared" si="81"/>
        <v>0.0%</v>
      </c>
      <c r="T22" s="1377" t="str">
        <f t="shared" si="81"/>
        <v>0.0%</v>
      </c>
      <c r="U22" s="1378" t="str">
        <f t="shared" si="81"/>
        <v>0.0%</v>
      </c>
      <c r="V22" s="1380"/>
      <c r="W22" s="1377" t="str">
        <f t="shared" ref="W22:AC22" si="82">IFERROR(W21/$V$21,"0.0%")</f>
        <v>0.0%</v>
      </c>
      <c r="X22" s="1377">
        <f>IFERROR(X21/$V$21,Y25)</f>
        <v>0</v>
      </c>
      <c r="Y22" s="1377" t="str">
        <f t="shared" si="82"/>
        <v>0.0%</v>
      </c>
      <c r="Z22" s="1377" t="str">
        <f t="shared" si="82"/>
        <v>0.0%</v>
      </c>
      <c r="AA22" s="1377" t="str">
        <f t="shared" si="82"/>
        <v>0.0%</v>
      </c>
      <c r="AB22" s="1377" t="str">
        <f t="shared" si="82"/>
        <v>0.0%</v>
      </c>
      <c r="AC22" s="1337" t="str">
        <f t="shared" si="82"/>
        <v>0.0%</v>
      </c>
      <c r="AF22" s="773">
        <f t="shared" si="9"/>
        <v>0</v>
      </c>
      <c r="AG22" s="773">
        <f t="shared" si="10"/>
        <v>0</v>
      </c>
      <c r="AH22" s="773">
        <f t="shared" si="11"/>
        <v>0</v>
      </c>
      <c r="AI22" s="772"/>
      <c r="AJ22" s="772">
        <f t="shared" ref="AJ22:AL22" si="83">1-AF22</f>
        <v>1</v>
      </c>
      <c r="AK22" s="772">
        <f t="shared" si="83"/>
        <v>1</v>
      </c>
      <c r="AL22" s="772">
        <f t="shared" si="83"/>
        <v>1</v>
      </c>
    </row>
    <row r="23" spans="2:38" ht="21" customHeight="1" x14ac:dyDescent="0.2">
      <c r="B23" s="1504"/>
      <c r="C23" s="1591" t="s">
        <v>189</v>
      </c>
      <c r="D23" s="60">
        <f>表1!M29</f>
        <v>146</v>
      </c>
      <c r="E23" s="559">
        <f>表1!O29</f>
        <v>93</v>
      </c>
      <c r="F23" s="810">
        <f t="shared" ref="F23" si="84">SUM(G23:M23)</f>
        <v>1</v>
      </c>
      <c r="G23" s="808">
        <f t="shared" ref="G23" si="85">O23+W23</f>
        <v>1</v>
      </c>
      <c r="H23" s="808">
        <f t="shared" ref="H23" si="86">P23+X23</f>
        <v>0</v>
      </c>
      <c r="I23" s="808">
        <f t="shared" ref="I23" si="87">Q23+Y23</f>
        <v>0</v>
      </c>
      <c r="J23" s="808">
        <f>R23+Z23</f>
        <v>0</v>
      </c>
      <c r="K23" s="808">
        <f t="shared" ref="K23" si="88">S23+AA23</f>
        <v>0</v>
      </c>
      <c r="L23" s="808">
        <f t="shared" ref="L23" si="89">T23+AB23</f>
        <v>0</v>
      </c>
      <c r="M23" s="825">
        <f t="shared" ref="M23" si="90">U23+AC23</f>
        <v>0</v>
      </c>
      <c r="N23" s="810">
        <f t="shared" ref="N23" si="91">SUM(O23:U23)</f>
        <v>0</v>
      </c>
      <c r="O23" s="808">
        <v>0</v>
      </c>
      <c r="P23" s="808">
        <v>0</v>
      </c>
      <c r="Q23" s="808">
        <v>0</v>
      </c>
      <c r="R23" s="808">
        <v>0</v>
      </c>
      <c r="S23" s="808">
        <v>0</v>
      </c>
      <c r="T23" s="808">
        <v>0</v>
      </c>
      <c r="U23" s="808">
        <v>0</v>
      </c>
      <c r="V23" s="818">
        <f>SUM(W23:AC23)</f>
        <v>1</v>
      </c>
      <c r="W23" s="829">
        <v>1</v>
      </c>
      <c r="X23" s="829">
        <v>0</v>
      </c>
      <c r="Y23" s="829">
        <v>0</v>
      </c>
      <c r="Z23" s="829">
        <v>0</v>
      </c>
      <c r="AA23" s="829">
        <v>0</v>
      </c>
      <c r="AB23" s="829">
        <v>0</v>
      </c>
      <c r="AC23" s="831">
        <v>0</v>
      </c>
      <c r="AE23" s="761">
        <f t="shared" ref="AE23" si="92">N23+V23</f>
        <v>1</v>
      </c>
      <c r="AF23" s="761">
        <f t="shared" si="9"/>
        <v>1</v>
      </c>
      <c r="AG23" s="761">
        <f t="shared" si="10"/>
        <v>0</v>
      </c>
      <c r="AH23" s="761">
        <f t="shared" si="11"/>
        <v>1</v>
      </c>
      <c r="AI23" s="772">
        <f t="shared" ref="AI23" si="93">AE23-F23</f>
        <v>0</v>
      </c>
      <c r="AJ23" s="772">
        <f t="shared" ref="AJ23" si="94">AF23-F23</f>
        <v>0</v>
      </c>
      <c r="AK23" s="772">
        <f t="shared" ref="AK23" si="95">AG23-N23</f>
        <v>0</v>
      </c>
      <c r="AL23" s="772">
        <f t="shared" ref="AL23" si="96">AH23-V23</f>
        <v>0</v>
      </c>
    </row>
    <row r="24" spans="2:38" ht="21" customHeight="1" thickBot="1" x14ac:dyDescent="0.25">
      <c r="B24" s="1505"/>
      <c r="C24" s="1655"/>
      <c r="D24" s="277"/>
      <c r="E24" s="327"/>
      <c r="F24" s="759"/>
      <c r="G24" s="1390">
        <f t="shared" ref="G24:M24" si="97">IFERROR(G23/$F$23,"0.0%")</f>
        <v>1</v>
      </c>
      <c r="H24" s="1390">
        <f t="shared" si="97"/>
        <v>0</v>
      </c>
      <c r="I24" s="1390">
        <f t="shared" si="97"/>
        <v>0</v>
      </c>
      <c r="J24" s="1390">
        <f t="shared" si="97"/>
        <v>0</v>
      </c>
      <c r="K24" s="1401">
        <f t="shared" si="97"/>
        <v>0</v>
      </c>
      <c r="L24" s="1401">
        <f t="shared" si="97"/>
        <v>0</v>
      </c>
      <c r="M24" s="1401">
        <f t="shared" si="97"/>
        <v>0</v>
      </c>
      <c r="N24" s="1383"/>
      <c r="O24" s="1390" t="str">
        <f t="shared" ref="O24:U24" si="98">IFERROR(O23/$N$23,"0.0%")</f>
        <v>0.0%</v>
      </c>
      <c r="P24" s="1390" t="str">
        <f t="shared" si="98"/>
        <v>0.0%</v>
      </c>
      <c r="Q24" s="1390" t="str">
        <f t="shared" si="98"/>
        <v>0.0%</v>
      </c>
      <c r="R24" s="1390" t="str">
        <f t="shared" si="98"/>
        <v>0.0%</v>
      </c>
      <c r="S24" s="1401" t="str">
        <f t="shared" si="98"/>
        <v>0.0%</v>
      </c>
      <c r="T24" s="1401" t="str">
        <f t="shared" si="98"/>
        <v>0.0%</v>
      </c>
      <c r="U24" s="1401" t="str">
        <f t="shared" si="98"/>
        <v>0.0%</v>
      </c>
      <c r="V24" s="1383"/>
      <c r="W24" s="1381">
        <f t="shared" ref="W24:AC24" si="99">IFERROR(W23/$V$23,"0.0%")</f>
        <v>1</v>
      </c>
      <c r="X24" s="1381">
        <f t="shared" si="99"/>
        <v>0</v>
      </c>
      <c r="Y24" s="1381">
        <f t="shared" si="99"/>
        <v>0</v>
      </c>
      <c r="Z24" s="1381">
        <f t="shared" si="99"/>
        <v>0</v>
      </c>
      <c r="AA24" s="1381">
        <f t="shared" si="99"/>
        <v>0</v>
      </c>
      <c r="AB24" s="1381">
        <f t="shared" si="99"/>
        <v>0</v>
      </c>
      <c r="AC24" s="1336">
        <f t="shared" si="99"/>
        <v>0</v>
      </c>
      <c r="AF24" s="773">
        <f t="shared" si="9"/>
        <v>1</v>
      </c>
      <c r="AG24" s="773">
        <f t="shared" si="10"/>
        <v>0</v>
      </c>
      <c r="AH24" s="773">
        <f t="shared" si="11"/>
        <v>1</v>
      </c>
      <c r="AI24" s="772"/>
      <c r="AJ24" s="772">
        <f t="shared" ref="AJ24:AL24" si="100">1-AF24</f>
        <v>0</v>
      </c>
      <c r="AK24" s="772">
        <f t="shared" si="100"/>
        <v>1</v>
      </c>
      <c r="AL24" s="772">
        <f t="shared" si="100"/>
        <v>0</v>
      </c>
    </row>
    <row r="25" spans="2:38" ht="21" customHeight="1" thickTop="1" x14ac:dyDescent="0.2">
      <c r="B25" s="1503" t="s">
        <v>312</v>
      </c>
      <c r="C25" s="1551" t="s">
        <v>282</v>
      </c>
      <c r="D25" s="58">
        <f>表1!M32</f>
        <v>78</v>
      </c>
      <c r="E25" s="549">
        <f>表1!O32</f>
        <v>23</v>
      </c>
      <c r="F25" s="818">
        <f>SUM(G25:M25)</f>
        <v>0</v>
      </c>
      <c r="G25" s="829">
        <f t="shared" ref="G25" si="101">O25+W25</f>
        <v>0</v>
      </c>
      <c r="H25" s="829">
        <f t="shared" ref="H25" si="102">P25+X25</f>
        <v>0</v>
      </c>
      <c r="I25" s="829">
        <f t="shared" ref="I25" si="103">Q25+Y25</f>
        <v>0</v>
      </c>
      <c r="J25" s="829">
        <f t="shared" ref="J25" si="104">R25+Z25</f>
        <v>0</v>
      </c>
      <c r="K25" s="829">
        <f t="shared" ref="K25" si="105">S25+AA25</f>
        <v>0</v>
      </c>
      <c r="L25" s="829">
        <f t="shared" ref="L25" si="106">T25+AB25</f>
        <v>0</v>
      </c>
      <c r="M25" s="830">
        <f t="shared" ref="M25" si="107">U25+AC25</f>
        <v>0</v>
      </c>
      <c r="N25" s="818">
        <f t="shared" ref="N25" si="108">SUM(O25:U25)</f>
        <v>0</v>
      </c>
      <c r="O25" s="829">
        <v>0</v>
      </c>
      <c r="P25" s="829">
        <v>0</v>
      </c>
      <c r="Q25" s="829">
        <v>0</v>
      </c>
      <c r="R25" s="829">
        <v>0</v>
      </c>
      <c r="S25" s="829">
        <v>0</v>
      </c>
      <c r="T25" s="829">
        <v>0</v>
      </c>
      <c r="U25" s="831">
        <v>0</v>
      </c>
      <c r="V25" s="818">
        <f>SUM(W25:AC25)</f>
        <v>0</v>
      </c>
      <c r="W25" s="827">
        <v>0</v>
      </c>
      <c r="X25" s="827">
        <v>0</v>
      </c>
      <c r="Y25" s="827">
        <v>0</v>
      </c>
      <c r="Z25" s="827">
        <v>0</v>
      </c>
      <c r="AA25" s="827">
        <v>0</v>
      </c>
      <c r="AB25" s="827">
        <v>0</v>
      </c>
      <c r="AC25" s="828">
        <v>0</v>
      </c>
      <c r="AE25" s="761">
        <f t="shared" ref="AE25" si="109">N25+V25</f>
        <v>0</v>
      </c>
      <c r="AF25" s="761">
        <f t="shared" si="9"/>
        <v>0</v>
      </c>
      <c r="AG25" s="761">
        <f t="shared" si="10"/>
        <v>0</v>
      </c>
      <c r="AH25" s="761">
        <f t="shared" si="11"/>
        <v>0</v>
      </c>
      <c r="AI25" s="772">
        <f t="shared" ref="AI25" si="110">AE25-F25</f>
        <v>0</v>
      </c>
      <c r="AJ25" s="772">
        <f t="shared" ref="AJ25" si="111">AF25-F25</f>
        <v>0</v>
      </c>
      <c r="AK25" s="772">
        <f t="shared" ref="AK25" si="112">AG25-N25</f>
        <v>0</v>
      </c>
      <c r="AL25" s="772">
        <f t="shared" ref="AL25" si="113">AH25-V25</f>
        <v>0</v>
      </c>
    </row>
    <row r="26" spans="2:38" ht="21" customHeight="1" x14ac:dyDescent="0.2">
      <c r="B26" s="1504"/>
      <c r="C26" s="1551"/>
      <c r="D26" s="277"/>
      <c r="E26" s="330"/>
      <c r="F26" s="760"/>
      <c r="G26" s="1388" t="str">
        <f t="shared" ref="G26:M26" si="114">IFERROR(G25/$F$25,"0.0%")</f>
        <v>0.0%</v>
      </c>
      <c r="H26" s="1388" t="str">
        <f t="shared" si="114"/>
        <v>0.0%</v>
      </c>
      <c r="I26" s="1388" t="str">
        <f t="shared" si="114"/>
        <v>0.0%</v>
      </c>
      <c r="J26" s="1388" t="str">
        <f t="shared" si="114"/>
        <v>0.0%</v>
      </c>
      <c r="K26" s="1399" t="str">
        <f t="shared" si="114"/>
        <v>0.0%</v>
      </c>
      <c r="L26" s="1399" t="str">
        <f t="shared" si="114"/>
        <v>0.0%</v>
      </c>
      <c r="M26" s="1399" t="str">
        <f t="shared" si="114"/>
        <v>0.0%</v>
      </c>
      <c r="N26" s="1393"/>
      <c r="O26" s="1388" t="str">
        <f t="shared" ref="O26:U26" si="115">IFERROR(O25/$N$25,"0.0%")</f>
        <v>0.0%</v>
      </c>
      <c r="P26" s="1388" t="str">
        <f t="shared" si="115"/>
        <v>0.0%</v>
      </c>
      <c r="Q26" s="1388" t="str">
        <f t="shared" si="115"/>
        <v>0.0%</v>
      </c>
      <c r="R26" s="1388" t="str">
        <f t="shared" si="115"/>
        <v>0.0%</v>
      </c>
      <c r="S26" s="1399" t="str">
        <f t="shared" si="115"/>
        <v>0.0%</v>
      </c>
      <c r="T26" s="1399" t="str">
        <f t="shared" si="115"/>
        <v>0.0%</v>
      </c>
      <c r="U26" s="1399" t="str">
        <f t="shared" si="115"/>
        <v>0.0%</v>
      </c>
      <c r="V26" s="1393"/>
      <c r="W26" s="1377" t="str">
        <f t="shared" ref="W26:AC26" si="116">IFERROR(W25/$V$25,"0.0%")</f>
        <v>0.0%</v>
      </c>
      <c r="X26" s="1377" t="str">
        <f t="shared" si="116"/>
        <v>0.0%</v>
      </c>
      <c r="Y26" s="1377" t="str">
        <f t="shared" si="116"/>
        <v>0.0%</v>
      </c>
      <c r="Z26" s="1377" t="str">
        <f t="shared" si="116"/>
        <v>0.0%</v>
      </c>
      <c r="AA26" s="1377" t="str">
        <f t="shared" si="116"/>
        <v>0.0%</v>
      </c>
      <c r="AB26" s="1377" t="str">
        <f t="shared" si="116"/>
        <v>0.0%</v>
      </c>
      <c r="AC26" s="1337" t="str">
        <f t="shared" si="116"/>
        <v>0.0%</v>
      </c>
      <c r="AF26" s="773">
        <f t="shared" si="9"/>
        <v>0</v>
      </c>
      <c r="AG26" s="773">
        <f t="shared" si="10"/>
        <v>0</v>
      </c>
      <c r="AH26" s="773">
        <f t="shared" si="11"/>
        <v>0</v>
      </c>
      <c r="AI26" s="772"/>
      <c r="AJ26" s="772">
        <f>1-AF26</f>
        <v>1</v>
      </c>
      <c r="AK26" s="772">
        <f t="shared" ref="AK26:AL26" si="117">1-AG26</f>
        <v>1</v>
      </c>
      <c r="AL26" s="772">
        <f t="shared" si="117"/>
        <v>1</v>
      </c>
    </row>
    <row r="27" spans="2:38" ht="21" customHeight="1" x14ac:dyDescent="0.2">
      <c r="B27" s="1504"/>
      <c r="C27" s="1591" t="s">
        <v>283</v>
      </c>
      <c r="D27" s="60">
        <f>表1!M35</f>
        <v>160</v>
      </c>
      <c r="E27" s="541">
        <f>表1!O35</f>
        <v>65</v>
      </c>
      <c r="F27" s="810">
        <f t="shared" ref="F27" si="118">SUM(G27:M27)</f>
        <v>2</v>
      </c>
      <c r="G27" s="808">
        <f t="shared" ref="G27" si="119">O27+W27</f>
        <v>1</v>
      </c>
      <c r="H27" s="808">
        <f t="shared" ref="H27" si="120">P27+X27</f>
        <v>0</v>
      </c>
      <c r="I27" s="808">
        <f t="shared" ref="I27" si="121">Q27+Y27</f>
        <v>0</v>
      </c>
      <c r="J27" s="808">
        <f t="shared" ref="J27" si="122">R27+Z27</f>
        <v>0</v>
      </c>
      <c r="K27" s="808">
        <f t="shared" ref="K27" si="123">S27+AA27</f>
        <v>1</v>
      </c>
      <c r="L27" s="808">
        <f t="shared" ref="L27" si="124">T27+AB27</f>
        <v>0</v>
      </c>
      <c r="M27" s="825">
        <f t="shared" ref="M27" si="125">U27+AC27</f>
        <v>0</v>
      </c>
      <c r="N27" s="810">
        <f t="shared" ref="N27" si="126">SUM(O27:U27)</f>
        <v>1</v>
      </c>
      <c r="O27" s="808">
        <v>0</v>
      </c>
      <c r="P27" s="808">
        <v>0</v>
      </c>
      <c r="Q27" s="808">
        <v>0</v>
      </c>
      <c r="R27" s="808">
        <v>0</v>
      </c>
      <c r="S27" s="808">
        <v>1</v>
      </c>
      <c r="T27" s="808">
        <v>0</v>
      </c>
      <c r="U27" s="808">
        <v>0</v>
      </c>
      <c r="V27" s="810">
        <f>SUM(W27:AC27)</f>
        <v>1</v>
      </c>
      <c r="W27" s="829">
        <v>1</v>
      </c>
      <c r="X27" s="829">
        <v>0</v>
      </c>
      <c r="Y27" s="829">
        <v>0</v>
      </c>
      <c r="Z27" s="829">
        <v>0</v>
      </c>
      <c r="AA27" s="829">
        <v>0</v>
      </c>
      <c r="AB27" s="829">
        <v>0</v>
      </c>
      <c r="AC27" s="831">
        <v>0</v>
      </c>
      <c r="AE27" s="761">
        <f t="shared" ref="AE27" si="127">N27+V27</f>
        <v>2</v>
      </c>
      <c r="AF27" s="761">
        <f t="shared" si="9"/>
        <v>2</v>
      </c>
      <c r="AG27" s="761">
        <f t="shared" si="10"/>
        <v>1</v>
      </c>
      <c r="AH27" s="761">
        <f t="shared" si="11"/>
        <v>1</v>
      </c>
      <c r="AI27" s="772">
        <f t="shared" ref="AI27" si="128">AE27-F27</f>
        <v>0</v>
      </c>
      <c r="AJ27" s="772">
        <f t="shared" ref="AJ27" si="129">AF27-F27</f>
        <v>0</v>
      </c>
      <c r="AK27" s="772">
        <f t="shared" ref="AK27" si="130">AG27-N27</f>
        <v>0</v>
      </c>
      <c r="AL27" s="772">
        <f t="shared" ref="AL27" si="131">AH27-V27</f>
        <v>0</v>
      </c>
    </row>
    <row r="28" spans="2:38" ht="21" customHeight="1" x14ac:dyDescent="0.2">
      <c r="B28" s="1504"/>
      <c r="C28" s="1551"/>
      <c r="D28" s="277"/>
      <c r="E28" s="325"/>
      <c r="F28" s="758"/>
      <c r="G28" s="1388">
        <f t="shared" ref="G28:M28" si="132">IFERROR(G27/$F$27,"0.0%")</f>
        <v>0.5</v>
      </c>
      <c r="H28" s="1388">
        <f t="shared" si="132"/>
        <v>0</v>
      </c>
      <c r="I28" s="1388">
        <f t="shared" si="132"/>
        <v>0</v>
      </c>
      <c r="J28" s="1388">
        <f t="shared" si="132"/>
        <v>0</v>
      </c>
      <c r="K28" s="1399">
        <f t="shared" si="132"/>
        <v>0.5</v>
      </c>
      <c r="L28" s="1399">
        <f t="shared" si="132"/>
        <v>0</v>
      </c>
      <c r="M28" s="1399">
        <f t="shared" si="132"/>
        <v>0</v>
      </c>
      <c r="N28" s="1379"/>
      <c r="O28" s="1388">
        <f t="shared" ref="O28:U28" si="133">IFERROR(O27/$N$27,"0.0%")</f>
        <v>0</v>
      </c>
      <c r="P28" s="1388">
        <f t="shared" si="133"/>
        <v>0</v>
      </c>
      <c r="Q28" s="1388">
        <f t="shared" si="133"/>
        <v>0</v>
      </c>
      <c r="R28" s="1388">
        <f t="shared" si="133"/>
        <v>0</v>
      </c>
      <c r="S28" s="1399">
        <f t="shared" si="133"/>
        <v>1</v>
      </c>
      <c r="T28" s="1399">
        <f t="shared" si="133"/>
        <v>0</v>
      </c>
      <c r="U28" s="1399">
        <f t="shared" si="133"/>
        <v>0</v>
      </c>
      <c r="V28" s="1379"/>
      <c r="W28" s="1377">
        <f t="shared" ref="W28:AC28" si="134">IFERROR(W27/$V$27,"0.0%")</f>
        <v>1</v>
      </c>
      <c r="X28" s="1377">
        <f t="shared" si="134"/>
        <v>0</v>
      </c>
      <c r="Y28" s="1377">
        <f t="shared" si="134"/>
        <v>0</v>
      </c>
      <c r="Z28" s="1377">
        <f t="shared" si="134"/>
        <v>0</v>
      </c>
      <c r="AA28" s="1377">
        <f t="shared" si="134"/>
        <v>0</v>
      </c>
      <c r="AB28" s="1377">
        <f t="shared" si="134"/>
        <v>0</v>
      </c>
      <c r="AC28" s="1337">
        <f t="shared" si="134"/>
        <v>0</v>
      </c>
      <c r="AF28" s="773">
        <f t="shared" si="9"/>
        <v>1</v>
      </c>
      <c r="AG28" s="773">
        <f t="shared" si="10"/>
        <v>1</v>
      </c>
      <c r="AH28" s="773">
        <f t="shared" si="11"/>
        <v>1</v>
      </c>
      <c r="AI28" s="772"/>
      <c r="AJ28" s="772">
        <f t="shared" ref="AJ28:AL28" si="135">1-AF28</f>
        <v>0</v>
      </c>
      <c r="AK28" s="772">
        <f t="shared" si="135"/>
        <v>0</v>
      </c>
      <c r="AL28" s="772">
        <f t="shared" si="135"/>
        <v>0</v>
      </c>
    </row>
    <row r="29" spans="2:38" ht="21" customHeight="1" x14ac:dyDescent="0.2">
      <c r="B29" s="1504"/>
      <c r="C29" s="1591" t="s">
        <v>284</v>
      </c>
      <c r="D29" s="60">
        <f>表1!M38</f>
        <v>44</v>
      </c>
      <c r="E29" s="541">
        <f>表1!O38</f>
        <v>31</v>
      </c>
      <c r="F29" s="810">
        <f t="shared" ref="F29" si="136">SUM(G29:M29)</f>
        <v>0</v>
      </c>
      <c r="G29" s="808">
        <f t="shared" ref="G29" si="137">O29+W29</f>
        <v>0</v>
      </c>
      <c r="H29" s="808">
        <f t="shared" ref="H29" si="138">P29+X29</f>
        <v>0</v>
      </c>
      <c r="I29" s="808">
        <f t="shared" ref="I29" si="139">Q29+Y29</f>
        <v>0</v>
      </c>
      <c r="J29" s="808">
        <f t="shared" ref="J29" si="140">R29+Z29</f>
        <v>0</v>
      </c>
      <c r="K29" s="808">
        <f t="shared" ref="K29" si="141">S29+AA29</f>
        <v>0</v>
      </c>
      <c r="L29" s="808">
        <f t="shared" ref="L29" si="142">T29+AB29</f>
        <v>0</v>
      </c>
      <c r="M29" s="825">
        <f t="shared" ref="M29" si="143">U29+AC29</f>
        <v>0</v>
      </c>
      <c r="N29" s="810">
        <f t="shared" ref="N29" si="144">SUM(O29:U29)</f>
        <v>0</v>
      </c>
      <c r="O29" s="808">
        <v>0</v>
      </c>
      <c r="P29" s="808">
        <v>0</v>
      </c>
      <c r="Q29" s="808">
        <v>0</v>
      </c>
      <c r="R29" s="808">
        <v>0</v>
      </c>
      <c r="S29" s="808">
        <v>0</v>
      </c>
      <c r="T29" s="808">
        <v>0</v>
      </c>
      <c r="U29" s="808">
        <v>0</v>
      </c>
      <c r="V29" s="810">
        <f>SUM(W29:AC29)</f>
        <v>0</v>
      </c>
      <c r="W29" s="829">
        <v>0</v>
      </c>
      <c r="X29" s="829">
        <v>0</v>
      </c>
      <c r="Y29" s="829">
        <v>0</v>
      </c>
      <c r="Z29" s="829">
        <v>0</v>
      </c>
      <c r="AA29" s="829">
        <v>0</v>
      </c>
      <c r="AB29" s="829">
        <v>0</v>
      </c>
      <c r="AC29" s="831">
        <v>0</v>
      </c>
      <c r="AE29" s="761">
        <f t="shared" ref="AE29" si="145">N29+V29</f>
        <v>0</v>
      </c>
      <c r="AF29" s="761">
        <f t="shared" si="9"/>
        <v>0</v>
      </c>
      <c r="AG29" s="761">
        <f t="shared" si="10"/>
        <v>0</v>
      </c>
      <c r="AH29" s="761">
        <f t="shared" si="11"/>
        <v>0</v>
      </c>
      <c r="AI29" s="772">
        <f t="shared" ref="AI29" si="146">AE29-F29</f>
        <v>0</v>
      </c>
      <c r="AJ29" s="772">
        <f t="shared" ref="AJ29" si="147">AF29-F29</f>
        <v>0</v>
      </c>
      <c r="AK29" s="772">
        <f t="shared" ref="AK29" si="148">AG29-N29</f>
        <v>0</v>
      </c>
      <c r="AL29" s="772">
        <f t="shared" ref="AL29" si="149">AH29-V29</f>
        <v>0</v>
      </c>
    </row>
    <row r="30" spans="2:38" ht="21" customHeight="1" x14ac:dyDescent="0.2">
      <c r="B30" s="1504"/>
      <c r="C30" s="1551"/>
      <c r="D30" s="277"/>
      <c r="E30" s="325"/>
      <c r="F30" s="758"/>
      <c r="G30" s="1377" t="str">
        <f t="shared" ref="G30:M30" si="150">IFERROR(G29/$F$29,"0.0%")</f>
        <v>0.0%</v>
      </c>
      <c r="H30" s="1377" t="str">
        <f t="shared" si="150"/>
        <v>0.0%</v>
      </c>
      <c r="I30" s="1377" t="str">
        <f t="shared" si="150"/>
        <v>0.0%</v>
      </c>
      <c r="J30" s="1377" t="str">
        <f t="shared" si="150"/>
        <v>0.0%</v>
      </c>
      <c r="K30" s="1377" t="str">
        <f t="shared" si="150"/>
        <v>0.0%</v>
      </c>
      <c r="L30" s="1377" t="str">
        <f t="shared" si="150"/>
        <v>0.0%</v>
      </c>
      <c r="M30" s="1377" t="str">
        <f t="shared" si="150"/>
        <v>0.0%</v>
      </c>
      <c r="N30" s="1379"/>
      <c r="O30" s="1377" t="str">
        <f t="shared" ref="O30:U30" si="151">IFERROR(O29/$N$29,"0.0%")</f>
        <v>0.0%</v>
      </c>
      <c r="P30" s="1377" t="str">
        <f t="shared" si="151"/>
        <v>0.0%</v>
      </c>
      <c r="Q30" s="1377" t="str">
        <f t="shared" si="151"/>
        <v>0.0%</v>
      </c>
      <c r="R30" s="1377" t="str">
        <f t="shared" si="151"/>
        <v>0.0%</v>
      </c>
      <c r="S30" s="1377" t="str">
        <f t="shared" si="151"/>
        <v>0.0%</v>
      </c>
      <c r="T30" s="1377" t="str">
        <f t="shared" si="151"/>
        <v>0.0%</v>
      </c>
      <c r="U30" s="1377" t="str">
        <f t="shared" si="151"/>
        <v>0.0%</v>
      </c>
      <c r="V30" s="1379"/>
      <c r="W30" s="1377" t="str">
        <f t="shared" ref="W30:AC30" si="152">IFERROR(W29/$V$29,"0.0%")</f>
        <v>0.0%</v>
      </c>
      <c r="X30" s="1377" t="str">
        <f t="shared" si="152"/>
        <v>0.0%</v>
      </c>
      <c r="Y30" s="1377" t="str">
        <f t="shared" si="152"/>
        <v>0.0%</v>
      </c>
      <c r="Z30" s="1377" t="str">
        <f t="shared" si="152"/>
        <v>0.0%</v>
      </c>
      <c r="AA30" s="1377" t="str">
        <f t="shared" si="152"/>
        <v>0.0%</v>
      </c>
      <c r="AB30" s="1377" t="str">
        <f t="shared" si="152"/>
        <v>0.0%</v>
      </c>
      <c r="AC30" s="1337" t="str">
        <f t="shared" si="152"/>
        <v>0.0%</v>
      </c>
      <c r="AF30" s="773">
        <f>SUM(G30:M30)</f>
        <v>0</v>
      </c>
      <c r="AG30" s="773">
        <f t="shared" si="10"/>
        <v>0</v>
      </c>
      <c r="AH30" s="773">
        <f t="shared" si="11"/>
        <v>0</v>
      </c>
      <c r="AI30" s="772"/>
      <c r="AJ30" s="772">
        <f t="shared" ref="AJ30:AL30" si="153">1-AF30</f>
        <v>1</v>
      </c>
      <c r="AK30" s="772">
        <f>1-AG30</f>
        <v>1</v>
      </c>
      <c r="AL30" s="772">
        <f t="shared" si="153"/>
        <v>1</v>
      </c>
    </row>
    <row r="31" spans="2:38" ht="21" customHeight="1" x14ac:dyDescent="0.2">
      <c r="B31" s="1504"/>
      <c r="C31" s="1591" t="s">
        <v>285</v>
      </c>
      <c r="D31" s="60">
        <f>表1!M41</f>
        <v>38</v>
      </c>
      <c r="E31" s="541">
        <f>表1!O41</f>
        <v>25</v>
      </c>
      <c r="F31" s="818">
        <f t="shared" ref="F31" si="154">SUM(G31:M31)</f>
        <v>2</v>
      </c>
      <c r="G31" s="829">
        <f t="shared" ref="G31" si="155">O31+W31</f>
        <v>0</v>
      </c>
      <c r="H31" s="829">
        <f t="shared" ref="H31" si="156">P31+X31</f>
        <v>0</v>
      </c>
      <c r="I31" s="829">
        <f t="shared" ref="I31" si="157">Q31+Y31</f>
        <v>0</v>
      </c>
      <c r="J31" s="829">
        <f t="shared" ref="J31" si="158">R31+Z31</f>
        <v>2</v>
      </c>
      <c r="K31" s="829">
        <f t="shared" ref="K31" si="159">S31+AA31</f>
        <v>0</v>
      </c>
      <c r="L31" s="829">
        <f t="shared" ref="L31" si="160">T31+AB31</f>
        <v>0</v>
      </c>
      <c r="M31" s="830">
        <f t="shared" ref="M31" si="161">U31+AC31</f>
        <v>0</v>
      </c>
      <c r="N31" s="818">
        <f t="shared" ref="N31" si="162">SUM(O31:U31)</f>
        <v>2</v>
      </c>
      <c r="O31" s="808">
        <v>0</v>
      </c>
      <c r="P31" s="808">
        <v>0</v>
      </c>
      <c r="Q31" s="808">
        <v>0</v>
      </c>
      <c r="R31" s="808">
        <v>2</v>
      </c>
      <c r="S31" s="808">
        <v>0</v>
      </c>
      <c r="T31" s="808">
        <v>0</v>
      </c>
      <c r="U31" s="808">
        <v>0</v>
      </c>
      <c r="V31" s="810">
        <f>SUM(W31:AC31)</f>
        <v>0</v>
      </c>
      <c r="W31" s="829">
        <v>0</v>
      </c>
      <c r="X31" s="829">
        <v>0</v>
      </c>
      <c r="Y31" s="829">
        <v>0</v>
      </c>
      <c r="Z31" s="829">
        <v>0</v>
      </c>
      <c r="AA31" s="829">
        <v>0</v>
      </c>
      <c r="AB31" s="829">
        <v>0</v>
      </c>
      <c r="AC31" s="831">
        <v>0</v>
      </c>
      <c r="AE31" s="761">
        <f t="shared" ref="AE31" si="163">N31+V31</f>
        <v>2</v>
      </c>
      <c r="AF31" s="761">
        <f t="shared" si="9"/>
        <v>2</v>
      </c>
      <c r="AG31" s="761">
        <f t="shared" si="10"/>
        <v>2</v>
      </c>
      <c r="AH31" s="761">
        <f t="shared" si="11"/>
        <v>0</v>
      </c>
      <c r="AI31" s="772">
        <f t="shared" ref="AI31" si="164">AE31-F31</f>
        <v>0</v>
      </c>
      <c r="AJ31" s="772">
        <f t="shared" ref="AJ31" si="165">AF31-F31</f>
        <v>0</v>
      </c>
      <c r="AK31" s="772">
        <f t="shared" ref="AK31" si="166">AG31-N31</f>
        <v>0</v>
      </c>
      <c r="AL31" s="772">
        <f t="shared" ref="AL31" si="167">AH31-V31</f>
        <v>0</v>
      </c>
    </row>
    <row r="32" spans="2:38" ht="21" customHeight="1" x14ac:dyDescent="0.2">
      <c r="B32" s="1504"/>
      <c r="C32" s="1551"/>
      <c r="D32" s="277"/>
      <c r="E32" s="325"/>
      <c r="F32" s="760"/>
      <c r="G32" s="1377">
        <f t="shared" ref="G32:M32" si="168">IFERROR(G31/$F$31,"0.0%")</f>
        <v>0</v>
      </c>
      <c r="H32" s="1377">
        <f t="shared" si="168"/>
        <v>0</v>
      </c>
      <c r="I32" s="1377">
        <f t="shared" si="168"/>
        <v>0</v>
      </c>
      <c r="J32" s="1377">
        <f t="shared" si="168"/>
        <v>1</v>
      </c>
      <c r="K32" s="1377">
        <f t="shared" si="168"/>
        <v>0</v>
      </c>
      <c r="L32" s="1377">
        <f t="shared" si="168"/>
        <v>0</v>
      </c>
      <c r="M32" s="1377">
        <f t="shared" si="168"/>
        <v>0</v>
      </c>
      <c r="N32" s="1393"/>
      <c r="O32" s="1377">
        <f t="shared" ref="O32:U32" si="169">IFERROR(O31/$N$31,"0.0%")</f>
        <v>0</v>
      </c>
      <c r="P32" s="1377">
        <f t="shared" si="169"/>
        <v>0</v>
      </c>
      <c r="Q32" s="1377">
        <f t="shared" si="169"/>
        <v>0</v>
      </c>
      <c r="R32" s="1377">
        <f t="shared" si="169"/>
        <v>1</v>
      </c>
      <c r="S32" s="1377">
        <f t="shared" si="169"/>
        <v>0</v>
      </c>
      <c r="T32" s="1377">
        <f t="shared" si="169"/>
        <v>0</v>
      </c>
      <c r="U32" s="1377">
        <f t="shared" si="169"/>
        <v>0</v>
      </c>
      <c r="V32" s="1393"/>
      <c r="W32" s="1377" t="str">
        <f t="shared" ref="W32:AC32" si="170">IFERROR(W31/$V$31,"0.0%")</f>
        <v>0.0%</v>
      </c>
      <c r="X32" s="1377" t="str">
        <f t="shared" si="170"/>
        <v>0.0%</v>
      </c>
      <c r="Y32" s="1377" t="str">
        <f t="shared" si="170"/>
        <v>0.0%</v>
      </c>
      <c r="Z32" s="1377" t="str">
        <f t="shared" si="170"/>
        <v>0.0%</v>
      </c>
      <c r="AA32" s="1377" t="str">
        <f t="shared" si="170"/>
        <v>0.0%</v>
      </c>
      <c r="AB32" s="1377" t="str">
        <f t="shared" si="170"/>
        <v>0.0%</v>
      </c>
      <c r="AC32" s="1337" t="str">
        <f t="shared" si="170"/>
        <v>0.0%</v>
      </c>
      <c r="AF32" s="773">
        <f t="shared" si="9"/>
        <v>1</v>
      </c>
      <c r="AG32" s="773">
        <f t="shared" si="10"/>
        <v>1</v>
      </c>
      <c r="AH32" s="773">
        <f t="shared" si="11"/>
        <v>0</v>
      </c>
      <c r="AI32" s="772"/>
      <c r="AJ32" s="772">
        <f t="shared" ref="AJ32:AL32" si="171">1-AF32</f>
        <v>0</v>
      </c>
      <c r="AK32" s="772">
        <f t="shared" si="171"/>
        <v>0</v>
      </c>
      <c r="AL32" s="772">
        <f t="shared" si="171"/>
        <v>1</v>
      </c>
    </row>
    <row r="33" spans="2:38" ht="21" customHeight="1" x14ac:dyDescent="0.2">
      <c r="B33" s="1504"/>
      <c r="C33" s="1591" t="s">
        <v>286</v>
      </c>
      <c r="D33" s="60">
        <f>表1!M44</f>
        <v>32</v>
      </c>
      <c r="E33" s="541">
        <f>表1!O44</f>
        <v>25</v>
      </c>
      <c r="F33" s="810">
        <f t="shared" ref="F33" si="172">SUM(G33:M33)</f>
        <v>1</v>
      </c>
      <c r="G33" s="808">
        <f t="shared" ref="G33" si="173">O33+W33</f>
        <v>0</v>
      </c>
      <c r="H33" s="808">
        <f t="shared" ref="H33" si="174">P33+X33</f>
        <v>0</v>
      </c>
      <c r="I33" s="808">
        <f t="shared" ref="I33" si="175">Q33+Y33</f>
        <v>0</v>
      </c>
      <c r="J33" s="808">
        <f t="shared" ref="J33" si="176">R33+Z33</f>
        <v>0</v>
      </c>
      <c r="K33" s="808">
        <f t="shared" ref="K33" si="177">S33+AA33</f>
        <v>1</v>
      </c>
      <c r="L33" s="808">
        <f t="shared" ref="L33" si="178">T33+AB33</f>
        <v>0</v>
      </c>
      <c r="M33" s="825">
        <f t="shared" ref="M33" si="179">U33+AC33</f>
        <v>0</v>
      </c>
      <c r="N33" s="810">
        <f t="shared" ref="N33" si="180">SUM(O33:U33)</f>
        <v>1</v>
      </c>
      <c r="O33" s="808">
        <v>0</v>
      </c>
      <c r="P33" s="808">
        <v>0</v>
      </c>
      <c r="Q33" s="808">
        <v>0</v>
      </c>
      <c r="R33" s="808">
        <v>0</v>
      </c>
      <c r="S33" s="808">
        <v>1</v>
      </c>
      <c r="T33" s="808">
        <v>0</v>
      </c>
      <c r="U33" s="808">
        <v>0</v>
      </c>
      <c r="V33" s="810">
        <f>SUM(W33:AC33)</f>
        <v>0</v>
      </c>
      <c r="W33" s="829">
        <v>0</v>
      </c>
      <c r="X33" s="829">
        <v>0</v>
      </c>
      <c r="Y33" s="829">
        <v>0</v>
      </c>
      <c r="Z33" s="829">
        <v>0</v>
      </c>
      <c r="AA33" s="829">
        <v>0</v>
      </c>
      <c r="AB33" s="829">
        <v>0</v>
      </c>
      <c r="AC33" s="831">
        <v>0</v>
      </c>
      <c r="AE33" s="761">
        <f t="shared" ref="AE33" si="181">N33+V33</f>
        <v>1</v>
      </c>
      <c r="AF33" s="761">
        <f t="shared" si="9"/>
        <v>1</v>
      </c>
      <c r="AG33" s="761">
        <f t="shared" si="10"/>
        <v>1</v>
      </c>
      <c r="AH33" s="761">
        <f t="shared" si="11"/>
        <v>0</v>
      </c>
      <c r="AI33" s="772">
        <f t="shared" ref="AI33" si="182">AE33-F33</f>
        <v>0</v>
      </c>
      <c r="AJ33" s="772">
        <f t="shared" ref="AJ33" si="183">AF33-F33</f>
        <v>0</v>
      </c>
      <c r="AK33" s="772">
        <f t="shared" ref="AK33" si="184">AG33-N33</f>
        <v>0</v>
      </c>
      <c r="AL33" s="772">
        <f t="shared" ref="AL33" si="185">AH33-V33</f>
        <v>0</v>
      </c>
    </row>
    <row r="34" spans="2:38" ht="21" customHeight="1" x14ac:dyDescent="0.2">
      <c r="B34" s="1504"/>
      <c r="C34" s="1552"/>
      <c r="D34" s="277"/>
      <c r="E34" s="325"/>
      <c r="F34" s="758"/>
      <c r="G34" s="1388">
        <f t="shared" ref="G34:M34" si="186">IFERROR(G33/$F$33,"0.0%")</f>
        <v>0</v>
      </c>
      <c r="H34" s="1388">
        <f t="shared" si="186"/>
        <v>0</v>
      </c>
      <c r="I34" s="1388">
        <f t="shared" si="186"/>
        <v>0</v>
      </c>
      <c r="J34" s="1388">
        <f t="shared" si="186"/>
        <v>0</v>
      </c>
      <c r="K34" s="1399">
        <f t="shared" si="186"/>
        <v>1</v>
      </c>
      <c r="L34" s="1399">
        <f t="shared" si="186"/>
        <v>0</v>
      </c>
      <c r="M34" s="1399">
        <f t="shared" si="186"/>
        <v>0</v>
      </c>
      <c r="N34" s="1379"/>
      <c r="O34" s="1388">
        <f t="shared" ref="O34:U34" si="187">IFERROR(O33/$N$33,"0.0%")</f>
        <v>0</v>
      </c>
      <c r="P34" s="1388">
        <f t="shared" si="187"/>
        <v>0</v>
      </c>
      <c r="Q34" s="1388">
        <f t="shared" si="187"/>
        <v>0</v>
      </c>
      <c r="R34" s="1388">
        <f t="shared" si="187"/>
        <v>0</v>
      </c>
      <c r="S34" s="1399">
        <f t="shared" si="187"/>
        <v>1</v>
      </c>
      <c r="T34" s="1399">
        <f t="shared" si="187"/>
        <v>0</v>
      </c>
      <c r="U34" s="1399">
        <f t="shared" si="187"/>
        <v>0</v>
      </c>
      <c r="V34" s="1379"/>
      <c r="W34" s="1377" t="str">
        <f t="shared" ref="W34:AC34" si="188">IFERROR(W33/$V$33,"0.0%")</f>
        <v>0.0%</v>
      </c>
      <c r="X34" s="1377" t="str">
        <f t="shared" si="188"/>
        <v>0.0%</v>
      </c>
      <c r="Y34" s="1377" t="str">
        <f t="shared" si="188"/>
        <v>0.0%</v>
      </c>
      <c r="Z34" s="1377" t="str">
        <f t="shared" si="188"/>
        <v>0.0%</v>
      </c>
      <c r="AA34" s="1377" t="str">
        <f t="shared" si="188"/>
        <v>0.0%</v>
      </c>
      <c r="AB34" s="1377" t="str">
        <f t="shared" si="188"/>
        <v>0.0%</v>
      </c>
      <c r="AC34" s="1337" t="str">
        <f t="shared" si="188"/>
        <v>0.0%</v>
      </c>
      <c r="AF34" s="773">
        <f t="shared" si="9"/>
        <v>1</v>
      </c>
      <c r="AG34" s="773">
        <f t="shared" si="10"/>
        <v>1</v>
      </c>
      <c r="AH34" s="773">
        <f t="shared" si="11"/>
        <v>0</v>
      </c>
      <c r="AI34" s="772"/>
      <c r="AJ34" s="772">
        <f>1-AF34</f>
        <v>0</v>
      </c>
      <c r="AK34" s="772">
        <f t="shared" ref="AK34:AL34" si="189">1-AG34</f>
        <v>0</v>
      </c>
      <c r="AL34" s="772">
        <f t="shared" si="189"/>
        <v>1</v>
      </c>
    </row>
    <row r="35" spans="2:38" ht="21" customHeight="1" x14ac:dyDescent="0.2">
      <c r="B35" s="1504"/>
      <c r="C35" s="1551" t="s">
        <v>287</v>
      </c>
      <c r="D35" s="60">
        <f>表1!M47</f>
        <v>29</v>
      </c>
      <c r="E35" s="541">
        <f>表1!O47</f>
        <v>23</v>
      </c>
      <c r="F35" s="810">
        <f t="shared" ref="F35" si="190">SUM(G35:M35)</f>
        <v>8</v>
      </c>
      <c r="G35" s="808">
        <f t="shared" ref="G35" si="191">O35+W35</f>
        <v>1</v>
      </c>
      <c r="H35" s="808">
        <f t="shared" ref="H35" si="192">P35+X35</f>
        <v>0</v>
      </c>
      <c r="I35" s="808">
        <f t="shared" ref="I35" si="193">Q35+Y35</f>
        <v>1</v>
      </c>
      <c r="J35" s="808">
        <f t="shared" ref="J35" si="194">R35+Z35</f>
        <v>3</v>
      </c>
      <c r="K35" s="808">
        <f t="shared" ref="K35" si="195">S35+AA35</f>
        <v>1</v>
      </c>
      <c r="L35" s="808">
        <f t="shared" ref="L35" si="196">T35+AB35</f>
        <v>0</v>
      </c>
      <c r="M35" s="825">
        <f t="shared" ref="M35" si="197">U35+AC35</f>
        <v>2</v>
      </c>
      <c r="N35" s="810">
        <f t="shared" ref="N35" si="198">SUM(O35:U35)</f>
        <v>8</v>
      </c>
      <c r="O35" s="808">
        <v>1</v>
      </c>
      <c r="P35" s="808">
        <v>0</v>
      </c>
      <c r="Q35" s="808">
        <v>1</v>
      </c>
      <c r="R35" s="808">
        <v>3</v>
      </c>
      <c r="S35" s="808">
        <v>1</v>
      </c>
      <c r="T35" s="808">
        <v>0</v>
      </c>
      <c r="U35" s="826">
        <v>2</v>
      </c>
      <c r="V35" s="810">
        <f>SUM(W35:AC35)</f>
        <v>0</v>
      </c>
      <c r="W35" s="829">
        <v>0</v>
      </c>
      <c r="X35" s="829">
        <v>0</v>
      </c>
      <c r="Y35" s="829">
        <v>0</v>
      </c>
      <c r="Z35" s="829">
        <v>0</v>
      </c>
      <c r="AA35" s="829">
        <v>0</v>
      </c>
      <c r="AB35" s="829">
        <v>0</v>
      </c>
      <c r="AC35" s="831">
        <v>0</v>
      </c>
      <c r="AE35" s="761">
        <f t="shared" ref="AE35" si="199">N35+V35</f>
        <v>8</v>
      </c>
      <c r="AF35" s="761">
        <f t="shared" si="9"/>
        <v>8</v>
      </c>
      <c r="AG35" s="761">
        <f t="shared" si="10"/>
        <v>8</v>
      </c>
      <c r="AH35" s="761">
        <f t="shared" si="11"/>
        <v>0</v>
      </c>
      <c r="AI35" s="772">
        <f t="shared" ref="AI35" si="200">AE35-F35</f>
        <v>0</v>
      </c>
      <c r="AJ35" s="772">
        <f t="shared" ref="AJ35" si="201">AF35-F35</f>
        <v>0</v>
      </c>
      <c r="AK35" s="772">
        <f t="shared" ref="AK35" si="202">AG35-N35</f>
        <v>0</v>
      </c>
      <c r="AL35" s="772">
        <f t="shared" ref="AL35" si="203">AH35-V35</f>
        <v>0</v>
      </c>
    </row>
    <row r="36" spans="2:38" ht="21" customHeight="1" thickBot="1" x14ac:dyDescent="0.25">
      <c r="B36" s="1504"/>
      <c r="C36" s="1655"/>
      <c r="D36" s="1052"/>
      <c r="E36" s="321"/>
      <c r="F36" s="759"/>
      <c r="G36" s="1390">
        <f t="shared" ref="G36:M36" si="204">IFERROR(G35/$F$35,"0.0%")</f>
        <v>0.125</v>
      </c>
      <c r="H36" s="1390">
        <f t="shared" si="204"/>
        <v>0</v>
      </c>
      <c r="I36" s="1390">
        <f t="shared" si="204"/>
        <v>0.125</v>
      </c>
      <c r="J36" s="1390">
        <f t="shared" si="204"/>
        <v>0.375</v>
      </c>
      <c r="K36" s="1401">
        <f t="shared" si="204"/>
        <v>0.125</v>
      </c>
      <c r="L36" s="1401">
        <f t="shared" si="204"/>
        <v>0</v>
      </c>
      <c r="M36" s="1401">
        <f t="shared" si="204"/>
        <v>0.25</v>
      </c>
      <c r="N36" s="1383"/>
      <c r="O36" s="1390">
        <f t="shared" ref="O36:U36" si="205">IFERROR(O35/$N$35,"0.0%")</f>
        <v>0.125</v>
      </c>
      <c r="P36" s="1390">
        <f t="shared" si="205"/>
        <v>0</v>
      </c>
      <c r="Q36" s="1390">
        <f t="shared" si="205"/>
        <v>0.125</v>
      </c>
      <c r="R36" s="1390">
        <f t="shared" si="205"/>
        <v>0.375</v>
      </c>
      <c r="S36" s="1401">
        <f t="shared" si="205"/>
        <v>0.125</v>
      </c>
      <c r="T36" s="1401">
        <f t="shared" si="205"/>
        <v>0</v>
      </c>
      <c r="U36" s="1401">
        <f t="shared" si="205"/>
        <v>0.25</v>
      </c>
      <c r="V36" s="1383"/>
      <c r="W36" s="1381" t="str">
        <f t="shared" ref="W36:AC36" si="206">IFERROR(W35/$V$35,"0.0%")</f>
        <v>0.0%</v>
      </c>
      <c r="X36" s="1381" t="str">
        <f t="shared" si="206"/>
        <v>0.0%</v>
      </c>
      <c r="Y36" s="1381" t="str">
        <f t="shared" si="206"/>
        <v>0.0%</v>
      </c>
      <c r="Z36" s="1381" t="str">
        <f t="shared" si="206"/>
        <v>0.0%</v>
      </c>
      <c r="AA36" s="1381" t="str">
        <f t="shared" si="206"/>
        <v>0.0%</v>
      </c>
      <c r="AB36" s="1381" t="str">
        <f t="shared" si="206"/>
        <v>0.0%</v>
      </c>
      <c r="AC36" s="1336" t="str">
        <f t="shared" si="206"/>
        <v>0.0%</v>
      </c>
      <c r="AF36" s="773">
        <f t="shared" si="9"/>
        <v>1</v>
      </c>
      <c r="AG36" s="773">
        <f t="shared" si="10"/>
        <v>1</v>
      </c>
      <c r="AH36" s="773">
        <f>SUM(W36:AC36)</f>
        <v>0</v>
      </c>
      <c r="AI36" s="772"/>
      <c r="AJ36" s="772">
        <f t="shared" ref="AJ36:AL36" si="207">1-AF36</f>
        <v>0</v>
      </c>
      <c r="AK36" s="772">
        <f t="shared" si="207"/>
        <v>0</v>
      </c>
      <c r="AL36" s="772">
        <f t="shared" si="207"/>
        <v>1</v>
      </c>
    </row>
    <row r="37" spans="2:38" ht="21" customHeight="1" thickTop="1" x14ac:dyDescent="0.2">
      <c r="B37" s="1504"/>
      <c r="C37" s="38" t="s">
        <v>288</v>
      </c>
      <c r="D37" s="1117">
        <f>D27+D29+D31+D33</f>
        <v>274</v>
      </c>
      <c r="E37" s="1117">
        <f>E27+E29+E31+E33</f>
        <v>146</v>
      </c>
      <c r="F37" s="818">
        <f>SUM(G37:M37)</f>
        <v>5</v>
      </c>
      <c r="G37" s="829">
        <f t="shared" ref="G37:M37" si="208">O37+W37</f>
        <v>1</v>
      </c>
      <c r="H37" s="829">
        <f t="shared" si="208"/>
        <v>0</v>
      </c>
      <c r="I37" s="829">
        <f t="shared" si="208"/>
        <v>0</v>
      </c>
      <c r="J37" s="829">
        <f t="shared" si="208"/>
        <v>2</v>
      </c>
      <c r="K37" s="829">
        <f t="shared" si="208"/>
        <v>2</v>
      </c>
      <c r="L37" s="829">
        <f t="shared" si="208"/>
        <v>0</v>
      </c>
      <c r="M37" s="830">
        <f t="shared" si="208"/>
        <v>0</v>
      </c>
      <c r="N37" s="818">
        <f>SUM(O37:U37)</f>
        <v>4</v>
      </c>
      <c r="O37" s="829">
        <f t="shared" ref="O37:U37" si="209">O27+O29+O31+O33</f>
        <v>0</v>
      </c>
      <c r="P37" s="829">
        <f t="shared" si="209"/>
        <v>0</v>
      </c>
      <c r="Q37" s="829">
        <f t="shared" si="209"/>
        <v>0</v>
      </c>
      <c r="R37" s="829">
        <f t="shared" si="209"/>
        <v>2</v>
      </c>
      <c r="S37" s="829">
        <f t="shared" si="209"/>
        <v>2</v>
      </c>
      <c r="T37" s="829">
        <f t="shared" si="209"/>
        <v>0</v>
      </c>
      <c r="U37" s="831">
        <f t="shared" si="209"/>
        <v>0</v>
      </c>
      <c r="V37" s="818">
        <f>SUM(W37:AC37)</f>
        <v>1</v>
      </c>
      <c r="W37" s="829">
        <f t="shared" ref="W37:AC37" si="210">W27+W29+W31+W33</f>
        <v>1</v>
      </c>
      <c r="X37" s="829">
        <f t="shared" si="210"/>
        <v>0</v>
      </c>
      <c r="Y37" s="829">
        <f t="shared" si="210"/>
        <v>0</v>
      </c>
      <c r="Z37" s="829">
        <f t="shared" si="210"/>
        <v>0</v>
      </c>
      <c r="AA37" s="829">
        <f t="shared" si="210"/>
        <v>0</v>
      </c>
      <c r="AB37" s="829">
        <f t="shared" si="210"/>
        <v>0</v>
      </c>
      <c r="AC37" s="831">
        <f t="shared" si="210"/>
        <v>0</v>
      </c>
      <c r="AE37" s="761">
        <f t="shared" ref="AE37" si="211">N37+V37</f>
        <v>5</v>
      </c>
      <c r="AF37" s="761">
        <f t="shared" si="9"/>
        <v>5</v>
      </c>
      <c r="AG37" s="761">
        <f t="shared" si="10"/>
        <v>4</v>
      </c>
      <c r="AH37" s="761">
        <f t="shared" si="11"/>
        <v>1</v>
      </c>
      <c r="AI37" s="772">
        <f t="shared" ref="AI37" si="212">AE37-F37</f>
        <v>0</v>
      </c>
      <c r="AJ37" s="772">
        <f t="shared" ref="AJ37" si="213">AF37-F37</f>
        <v>0</v>
      </c>
      <c r="AK37" s="772">
        <f t="shared" ref="AK37" si="214">AG37-N37</f>
        <v>0</v>
      </c>
      <c r="AL37" s="772">
        <f t="shared" ref="AL37" si="215">AH37-V37</f>
        <v>0</v>
      </c>
    </row>
    <row r="38" spans="2:38" ht="21" customHeight="1" x14ac:dyDescent="0.2">
      <c r="B38" s="1504"/>
      <c r="C38" s="39" t="s">
        <v>289</v>
      </c>
      <c r="D38" s="1116"/>
      <c r="E38" s="1116"/>
      <c r="F38" s="758"/>
      <c r="G38" s="1377">
        <f>G37/F37</f>
        <v>0.2</v>
      </c>
      <c r="H38" s="1377">
        <f>H37/F37</f>
        <v>0</v>
      </c>
      <c r="I38" s="1377">
        <f t="shared" ref="I38:M38" si="216">I37/$F$15</f>
        <v>0</v>
      </c>
      <c r="J38" s="1377">
        <f>J37/F37</f>
        <v>0.4</v>
      </c>
      <c r="K38" s="1377">
        <f t="shared" si="216"/>
        <v>0.2</v>
      </c>
      <c r="L38" s="1377">
        <f t="shared" si="216"/>
        <v>0</v>
      </c>
      <c r="M38" s="1377">
        <f t="shared" si="216"/>
        <v>0</v>
      </c>
      <c r="N38" s="1379"/>
      <c r="O38" s="1377">
        <f>O37/N37</f>
        <v>0</v>
      </c>
      <c r="P38" s="1377">
        <f>P37/N37</f>
        <v>0</v>
      </c>
      <c r="Q38" s="1377">
        <f t="shared" ref="Q38" si="217">Q37/$F$15</f>
        <v>0</v>
      </c>
      <c r="R38" s="1377">
        <f>R37/N37</f>
        <v>0.5</v>
      </c>
      <c r="S38" s="1377">
        <f t="shared" ref="S38" si="218">S37/$F$15</f>
        <v>0.2</v>
      </c>
      <c r="T38" s="1377">
        <f t="shared" ref="T38" si="219">T37/$F$15</f>
        <v>0</v>
      </c>
      <c r="U38" s="1377">
        <f t="shared" ref="U38" si="220">U37/$F$15</f>
        <v>0</v>
      </c>
      <c r="V38" s="1379"/>
      <c r="W38" s="1377">
        <f t="shared" ref="W38:AC38" si="221">IFERROR(W37/$V$37,"0.0%")</f>
        <v>1</v>
      </c>
      <c r="X38" s="1377">
        <f t="shared" si="221"/>
        <v>0</v>
      </c>
      <c r="Y38" s="1377">
        <f t="shared" si="221"/>
        <v>0</v>
      </c>
      <c r="Z38" s="1377" t="str">
        <f>AA40</f>
        <v>0.0%</v>
      </c>
      <c r="AA38" s="1377">
        <f t="shared" si="221"/>
        <v>0</v>
      </c>
      <c r="AB38" s="1377">
        <f t="shared" si="221"/>
        <v>0</v>
      </c>
      <c r="AC38" s="1337">
        <f t="shared" si="221"/>
        <v>0</v>
      </c>
      <c r="AF38" s="773">
        <f t="shared" si="9"/>
        <v>0.8</v>
      </c>
      <c r="AG38" s="773">
        <f t="shared" si="10"/>
        <v>0.7</v>
      </c>
      <c r="AH38" s="773">
        <f t="shared" si="11"/>
        <v>1</v>
      </c>
      <c r="AI38" s="772"/>
      <c r="AJ38" s="772">
        <f t="shared" ref="AJ38:AL38" si="222">1-AF38</f>
        <v>0.19999999999999996</v>
      </c>
      <c r="AK38" s="772">
        <f t="shared" si="222"/>
        <v>0.30000000000000004</v>
      </c>
      <c r="AL38" s="772">
        <f t="shared" si="222"/>
        <v>0</v>
      </c>
    </row>
    <row r="39" spans="2:38" ht="21" customHeight="1" x14ac:dyDescent="0.2">
      <c r="B39" s="1504"/>
      <c r="C39" s="38" t="s">
        <v>288</v>
      </c>
      <c r="D39" s="644">
        <f>D29+D31+D33+D35</f>
        <v>143</v>
      </c>
      <c r="E39" s="644">
        <f>E29+E31+E33+E35</f>
        <v>104</v>
      </c>
      <c r="F39" s="818">
        <f>SUM(G39:M39)</f>
        <v>11</v>
      </c>
      <c r="G39" s="829">
        <f t="shared" ref="G39:L39" si="223">O39+W39</f>
        <v>1</v>
      </c>
      <c r="H39" s="829">
        <f t="shared" si="223"/>
        <v>0</v>
      </c>
      <c r="I39" s="829">
        <f t="shared" si="223"/>
        <v>1</v>
      </c>
      <c r="J39" s="829">
        <f t="shared" si="223"/>
        <v>5</v>
      </c>
      <c r="K39" s="829">
        <f t="shared" si="223"/>
        <v>2</v>
      </c>
      <c r="L39" s="829">
        <f t="shared" si="223"/>
        <v>0</v>
      </c>
      <c r="M39" s="830">
        <f>U39+AC39</f>
        <v>2</v>
      </c>
      <c r="N39" s="818">
        <f>SUM(O39:U39)</f>
        <v>11</v>
      </c>
      <c r="O39" s="829">
        <f t="shared" ref="O39:U39" si="224">O29+O31+O33+O35</f>
        <v>1</v>
      </c>
      <c r="P39" s="829">
        <f t="shared" si="224"/>
        <v>0</v>
      </c>
      <c r="Q39" s="829">
        <f t="shared" si="224"/>
        <v>1</v>
      </c>
      <c r="R39" s="829">
        <f t="shared" si="224"/>
        <v>5</v>
      </c>
      <c r="S39" s="829">
        <f t="shared" si="224"/>
        <v>2</v>
      </c>
      <c r="T39" s="829">
        <f t="shared" si="224"/>
        <v>0</v>
      </c>
      <c r="U39" s="831">
        <f t="shared" si="224"/>
        <v>2</v>
      </c>
      <c r="V39" s="818">
        <f>SUM(W39:AC39)</f>
        <v>0</v>
      </c>
      <c r="W39" s="829">
        <f t="shared" ref="W39:AC39" si="225">W29+W31+W33+W35</f>
        <v>0</v>
      </c>
      <c r="X39" s="829">
        <f t="shared" si="225"/>
        <v>0</v>
      </c>
      <c r="Y39" s="829">
        <f t="shared" si="225"/>
        <v>0</v>
      </c>
      <c r="Z39" s="829">
        <f t="shared" si="225"/>
        <v>0</v>
      </c>
      <c r="AA39" s="829">
        <f t="shared" si="225"/>
        <v>0</v>
      </c>
      <c r="AB39" s="829">
        <f t="shared" si="225"/>
        <v>0</v>
      </c>
      <c r="AC39" s="831">
        <f t="shared" si="225"/>
        <v>0</v>
      </c>
      <c r="AE39" s="761">
        <f t="shared" ref="AE39" si="226">N39+V39</f>
        <v>11</v>
      </c>
      <c r="AF39" s="761">
        <f t="shared" si="9"/>
        <v>11</v>
      </c>
      <c r="AG39" s="761">
        <f t="shared" si="10"/>
        <v>11</v>
      </c>
      <c r="AH39" s="761">
        <f t="shared" si="11"/>
        <v>0</v>
      </c>
      <c r="AI39" s="772">
        <f t="shared" ref="AI39" si="227">AE39-F39</f>
        <v>0</v>
      </c>
      <c r="AJ39" s="772">
        <f t="shared" ref="AJ39" si="228">AF39-F39</f>
        <v>0</v>
      </c>
      <c r="AK39" s="772">
        <f t="shared" ref="AK39" si="229">AG39-N39</f>
        <v>0</v>
      </c>
      <c r="AL39" s="772">
        <f t="shared" ref="AL39" si="230">AH39-V39</f>
        <v>0</v>
      </c>
    </row>
    <row r="40" spans="2:38" ht="21" customHeight="1" thickBot="1" x14ac:dyDescent="0.25">
      <c r="B40" s="1510"/>
      <c r="C40" s="39" t="s">
        <v>290</v>
      </c>
      <c r="D40" s="1116"/>
      <c r="E40" s="1116"/>
      <c r="F40" s="735"/>
      <c r="G40" s="1394">
        <f>G39/F39</f>
        <v>9.0909090909090912E-2</v>
      </c>
      <c r="H40" s="1394">
        <f>H39/F39</f>
        <v>0</v>
      </c>
      <c r="I40" s="1394">
        <f>I39/F39</f>
        <v>9.0909090909090912E-2</v>
      </c>
      <c r="J40" s="1394">
        <f>J39/F39</f>
        <v>0.45454545454545453</v>
      </c>
      <c r="K40" s="1397">
        <f>K39/F39</f>
        <v>0.18181818181818182</v>
      </c>
      <c r="L40" s="1394">
        <f>L39/F39</f>
        <v>0</v>
      </c>
      <c r="M40" s="1395">
        <f>M39/F39</f>
        <v>0.18181818181818182</v>
      </c>
      <c r="N40" s="1396"/>
      <c r="O40" s="1394">
        <f>O39/N39</f>
        <v>9.0909090909090912E-2</v>
      </c>
      <c r="P40" s="1394">
        <f>P39/N39</f>
        <v>0</v>
      </c>
      <c r="Q40" s="1394">
        <f>Q39/N39</f>
        <v>9.0909090909090912E-2</v>
      </c>
      <c r="R40" s="1394">
        <f>R39/N39</f>
        <v>0.45454545454545453</v>
      </c>
      <c r="S40" s="1397">
        <f>S39/N39</f>
        <v>0.18181818181818182</v>
      </c>
      <c r="T40" s="1394">
        <f>T39/N39</f>
        <v>0</v>
      </c>
      <c r="U40" s="1398">
        <f>U39/N39</f>
        <v>0.18181818181818182</v>
      </c>
      <c r="V40" s="1396"/>
      <c r="W40" s="1394" t="str">
        <f t="shared" ref="W40:AC40" si="231">IFERROR(W39/$V$39,"0.0%")</f>
        <v>0.0%</v>
      </c>
      <c r="X40" s="1394" t="str">
        <f t="shared" si="231"/>
        <v>0.0%</v>
      </c>
      <c r="Y40" s="1394" t="str">
        <f t="shared" si="231"/>
        <v>0.0%</v>
      </c>
      <c r="Z40" s="1394" t="str">
        <f t="shared" si="231"/>
        <v>0.0%</v>
      </c>
      <c r="AA40" s="1402" t="str">
        <f t="shared" si="231"/>
        <v>0.0%</v>
      </c>
      <c r="AB40" s="1402" t="str">
        <f t="shared" si="231"/>
        <v>0.0%</v>
      </c>
      <c r="AC40" s="1403" t="str">
        <f t="shared" si="231"/>
        <v>0.0%</v>
      </c>
      <c r="AF40" s="773">
        <f t="shared" si="9"/>
        <v>1</v>
      </c>
      <c r="AG40" s="773">
        <f t="shared" si="10"/>
        <v>1</v>
      </c>
      <c r="AH40" s="773">
        <f t="shared" si="11"/>
        <v>0</v>
      </c>
      <c r="AI40" s="772"/>
      <c r="AJ40" s="772">
        <f t="shared" ref="AJ40:AL40" si="232">1-AF40</f>
        <v>0</v>
      </c>
      <c r="AK40" s="772">
        <f t="shared" si="232"/>
        <v>0</v>
      </c>
      <c r="AL40" s="772">
        <f t="shared" si="232"/>
        <v>1</v>
      </c>
    </row>
    <row r="42" spans="2:38" x14ac:dyDescent="0.2">
      <c r="B42" s="761" t="s">
        <v>612</v>
      </c>
      <c r="D42" s="761">
        <f t="shared" ref="D42:E42" si="233">D25+D27+D29+D31+D33+D35</f>
        <v>381</v>
      </c>
      <c r="E42" s="761">
        <f t="shared" si="233"/>
        <v>192</v>
      </c>
      <c r="F42" s="761">
        <f>F25+F27+F29+F31+F33+F35</f>
        <v>13</v>
      </c>
      <c r="G42" s="761">
        <f t="shared" ref="G42:AC42" si="234">G25+G27+G29+G31+G33+G35</f>
        <v>2</v>
      </c>
      <c r="H42" s="761">
        <f t="shared" si="234"/>
        <v>0</v>
      </c>
      <c r="I42" s="761">
        <f t="shared" si="234"/>
        <v>1</v>
      </c>
      <c r="J42" s="761">
        <f t="shared" si="234"/>
        <v>5</v>
      </c>
      <c r="K42" s="761">
        <f t="shared" si="234"/>
        <v>3</v>
      </c>
      <c r="L42" s="761">
        <f t="shared" si="234"/>
        <v>0</v>
      </c>
      <c r="M42" s="761">
        <f t="shared" si="234"/>
        <v>2</v>
      </c>
      <c r="N42" s="761">
        <f t="shared" si="234"/>
        <v>12</v>
      </c>
      <c r="O42" s="761">
        <f t="shared" si="234"/>
        <v>1</v>
      </c>
      <c r="P42" s="761">
        <f t="shared" si="234"/>
        <v>0</v>
      </c>
      <c r="Q42" s="761">
        <f t="shared" si="234"/>
        <v>1</v>
      </c>
      <c r="R42" s="761">
        <f t="shared" si="234"/>
        <v>5</v>
      </c>
      <c r="S42" s="761">
        <f t="shared" si="234"/>
        <v>3</v>
      </c>
      <c r="T42" s="761">
        <f t="shared" si="234"/>
        <v>0</v>
      </c>
      <c r="U42" s="761">
        <f t="shared" si="234"/>
        <v>2</v>
      </c>
      <c r="V42" s="761">
        <f t="shared" si="234"/>
        <v>1</v>
      </c>
      <c r="W42" s="761">
        <f t="shared" si="234"/>
        <v>1</v>
      </c>
      <c r="X42" s="761">
        <f t="shared" si="234"/>
        <v>0</v>
      </c>
      <c r="Y42" s="761">
        <f t="shared" si="234"/>
        <v>0</v>
      </c>
      <c r="Z42" s="761">
        <f t="shared" si="234"/>
        <v>0</v>
      </c>
      <c r="AA42" s="761">
        <f t="shared" si="234"/>
        <v>0</v>
      </c>
      <c r="AB42" s="761">
        <f t="shared" si="234"/>
        <v>0</v>
      </c>
      <c r="AC42" s="761">
        <f t="shared" si="234"/>
        <v>0</v>
      </c>
    </row>
    <row r="43" spans="2:38" ht="15" customHeight="1" x14ac:dyDescent="0.2">
      <c r="B43" s="792" t="s">
        <v>613</v>
      </c>
      <c r="G43" s="773">
        <f>G42/F42</f>
        <v>0.15384615384615385</v>
      </c>
      <c r="H43" s="773">
        <f>H42/F42</f>
        <v>0</v>
      </c>
      <c r="I43" s="773">
        <f>I42/F42</f>
        <v>7.6923076923076927E-2</v>
      </c>
      <c r="J43" s="773">
        <f>J42/F42</f>
        <v>0.38461538461538464</v>
      </c>
      <c r="K43" s="773">
        <f>K42/F42</f>
        <v>0.23076923076923078</v>
      </c>
      <c r="L43" s="773">
        <f>L42/F42</f>
        <v>0</v>
      </c>
      <c r="M43" s="773">
        <f>M42/F42</f>
        <v>0.15384615384615385</v>
      </c>
      <c r="N43" s="773"/>
      <c r="O43" s="773">
        <f>O42/N42</f>
        <v>8.3333333333333329E-2</v>
      </c>
      <c r="P43" s="773">
        <f>P42/N42</f>
        <v>0</v>
      </c>
      <c r="Q43" s="773">
        <f>Q42/N42</f>
        <v>8.3333333333333329E-2</v>
      </c>
      <c r="R43" s="773">
        <f>R42/N42</f>
        <v>0.41666666666666669</v>
      </c>
      <c r="S43" s="773">
        <f>S42/N42</f>
        <v>0.25</v>
      </c>
      <c r="T43" s="773">
        <f>T42/N42</f>
        <v>0</v>
      </c>
      <c r="U43" s="773">
        <f>U42/N42</f>
        <v>0.16666666666666666</v>
      </c>
      <c r="V43" s="773"/>
      <c r="W43" s="773">
        <f>W42/V42</f>
        <v>1</v>
      </c>
      <c r="X43" s="773">
        <f>X42/V42</f>
        <v>0</v>
      </c>
      <c r="Y43" s="773">
        <f>Y42/V42</f>
        <v>0</v>
      </c>
      <c r="Z43" s="773">
        <f>Z42/V42</f>
        <v>0</v>
      </c>
      <c r="AA43" s="773">
        <f>AA42/V42</f>
        <v>0</v>
      </c>
      <c r="AB43" s="773">
        <f>AB42/V42</f>
        <v>0</v>
      </c>
      <c r="AC43" s="773">
        <f>AC42/V42</f>
        <v>0</v>
      </c>
    </row>
    <row r="44" spans="2:38" x14ac:dyDescent="0.2">
      <c r="B44" s="792"/>
      <c r="G44" s="824"/>
      <c r="H44" s="824"/>
      <c r="I44" s="824"/>
      <c r="J44" s="824"/>
      <c r="K44" s="824"/>
      <c r="L44" s="824"/>
      <c r="M44" s="824"/>
      <c r="O44" s="824"/>
      <c r="P44" s="824"/>
      <c r="Q44" s="824"/>
      <c r="R44" s="824"/>
      <c r="S44" s="824"/>
      <c r="T44" s="824"/>
      <c r="U44" s="824"/>
      <c r="W44" s="824"/>
      <c r="X44" s="824"/>
      <c r="Y44" s="824"/>
      <c r="Z44" s="824"/>
      <c r="AA44" s="824"/>
      <c r="AB44" s="824"/>
      <c r="AC44" s="824"/>
    </row>
    <row r="45" spans="2:38" x14ac:dyDescent="0.2">
      <c r="B45" s="792" t="s">
        <v>395</v>
      </c>
      <c r="D45" s="761">
        <f>D37+D35+D25</f>
        <v>381</v>
      </c>
      <c r="E45" s="778">
        <f>E37+E35+E25</f>
        <v>192</v>
      </c>
      <c r="F45" s="761">
        <f t="shared" ref="F45:AC45" si="235">F37+F35+F25</f>
        <v>13</v>
      </c>
      <c r="G45" s="761">
        <f t="shared" si="235"/>
        <v>2</v>
      </c>
      <c r="H45" s="761">
        <f t="shared" si="235"/>
        <v>0</v>
      </c>
      <c r="I45" s="761">
        <f t="shared" si="235"/>
        <v>1</v>
      </c>
      <c r="J45" s="761">
        <f t="shared" si="235"/>
        <v>5</v>
      </c>
      <c r="K45" s="761">
        <f t="shared" si="235"/>
        <v>3</v>
      </c>
      <c r="L45" s="761">
        <f t="shared" si="235"/>
        <v>0</v>
      </c>
      <c r="M45" s="761">
        <f t="shared" si="235"/>
        <v>2</v>
      </c>
      <c r="N45" s="761">
        <f t="shared" si="235"/>
        <v>12</v>
      </c>
      <c r="O45" s="761">
        <f t="shared" si="235"/>
        <v>1</v>
      </c>
      <c r="P45" s="761">
        <f t="shared" si="235"/>
        <v>0</v>
      </c>
      <c r="Q45" s="761">
        <f t="shared" si="235"/>
        <v>1</v>
      </c>
      <c r="R45" s="761">
        <f t="shared" si="235"/>
        <v>5</v>
      </c>
      <c r="S45" s="761">
        <f t="shared" si="235"/>
        <v>3</v>
      </c>
      <c r="T45" s="761">
        <f t="shared" si="235"/>
        <v>0</v>
      </c>
      <c r="U45" s="761">
        <f t="shared" si="235"/>
        <v>2</v>
      </c>
      <c r="V45" s="761">
        <f t="shared" si="235"/>
        <v>1</v>
      </c>
      <c r="W45" s="761">
        <f t="shared" si="235"/>
        <v>1</v>
      </c>
      <c r="X45" s="761">
        <f t="shared" si="235"/>
        <v>0</v>
      </c>
      <c r="Y45" s="761">
        <f t="shared" si="235"/>
        <v>0</v>
      </c>
      <c r="Z45" s="761">
        <f t="shared" si="235"/>
        <v>0</v>
      </c>
      <c r="AA45" s="761">
        <f t="shared" si="235"/>
        <v>0</v>
      </c>
      <c r="AB45" s="761">
        <f t="shared" si="235"/>
        <v>0</v>
      </c>
      <c r="AC45" s="761">
        <f t="shared" si="235"/>
        <v>0</v>
      </c>
    </row>
    <row r="46" spans="2:38" ht="14.25" customHeight="1" x14ac:dyDescent="0.2">
      <c r="B46" s="792"/>
      <c r="D46" s="761">
        <f>D39+D27+D25</f>
        <v>381</v>
      </c>
      <c r="E46" s="761">
        <f t="shared" ref="E46:AC46" si="236">E39+E27+E25</f>
        <v>192</v>
      </c>
      <c r="F46" s="761">
        <f t="shared" si="236"/>
        <v>13</v>
      </c>
      <c r="G46" s="761">
        <f t="shared" si="236"/>
        <v>2</v>
      </c>
      <c r="H46" s="761">
        <f t="shared" si="236"/>
        <v>0</v>
      </c>
      <c r="I46" s="761">
        <f t="shared" si="236"/>
        <v>1</v>
      </c>
      <c r="J46" s="761">
        <f t="shared" si="236"/>
        <v>5</v>
      </c>
      <c r="K46" s="761">
        <f t="shared" si="236"/>
        <v>3</v>
      </c>
      <c r="L46" s="761">
        <f t="shared" si="236"/>
        <v>0</v>
      </c>
      <c r="M46" s="761">
        <f t="shared" si="236"/>
        <v>2</v>
      </c>
      <c r="N46" s="761">
        <f t="shared" si="236"/>
        <v>12</v>
      </c>
      <c r="O46" s="761">
        <f t="shared" si="236"/>
        <v>1</v>
      </c>
      <c r="P46" s="761">
        <f t="shared" si="236"/>
        <v>0</v>
      </c>
      <c r="Q46" s="761">
        <f t="shared" si="236"/>
        <v>1</v>
      </c>
      <c r="R46" s="761">
        <f t="shared" si="236"/>
        <v>5</v>
      </c>
      <c r="S46" s="761">
        <f t="shared" si="236"/>
        <v>3</v>
      </c>
      <c r="T46" s="761">
        <f t="shared" si="236"/>
        <v>0</v>
      </c>
      <c r="U46" s="761">
        <f t="shared" si="236"/>
        <v>2</v>
      </c>
      <c r="V46" s="761">
        <f t="shared" si="236"/>
        <v>1</v>
      </c>
      <c r="W46" s="761">
        <f t="shared" si="236"/>
        <v>1</v>
      </c>
      <c r="X46" s="761">
        <f t="shared" si="236"/>
        <v>0</v>
      </c>
      <c r="Y46" s="761">
        <f t="shared" si="236"/>
        <v>0</v>
      </c>
      <c r="Z46" s="761">
        <f t="shared" si="236"/>
        <v>0</v>
      </c>
      <c r="AA46" s="761">
        <f t="shared" si="236"/>
        <v>0</v>
      </c>
      <c r="AB46" s="761">
        <f t="shared" si="236"/>
        <v>0</v>
      </c>
      <c r="AC46" s="761">
        <f t="shared" si="236"/>
        <v>0</v>
      </c>
    </row>
    <row r="47" spans="2:38" x14ac:dyDescent="0.2">
      <c r="B47" s="792"/>
    </row>
    <row r="48" spans="2:38" x14ac:dyDescent="0.2">
      <c r="B48" s="793" t="s">
        <v>239</v>
      </c>
      <c r="D48" s="794">
        <f>D42-D11</f>
        <v>0</v>
      </c>
      <c r="E48" s="794">
        <f t="shared" ref="E48:AC49" si="237">E42-E11</f>
        <v>0</v>
      </c>
      <c r="F48" s="794">
        <f>F42-F11</f>
        <v>0</v>
      </c>
      <c r="G48" s="794">
        <f t="shared" si="237"/>
        <v>0</v>
      </c>
      <c r="H48" s="794">
        <f t="shared" si="237"/>
        <v>0</v>
      </c>
      <c r="I48" s="794">
        <f t="shared" si="237"/>
        <v>0</v>
      </c>
      <c r="J48" s="794">
        <f t="shared" si="237"/>
        <v>0</v>
      </c>
      <c r="K48" s="794">
        <f t="shared" si="237"/>
        <v>0</v>
      </c>
      <c r="L48" s="794">
        <f t="shared" si="237"/>
        <v>0</v>
      </c>
      <c r="M48" s="794">
        <f t="shared" si="237"/>
        <v>0</v>
      </c>
      <c r="N48" s="794">
        <f t="shared" si="237"/>
        <v>0</v>
      </c>
      <c r="O48" s="794">
        <f t="shared" si="237"/>
        <v>0</v>
      </c>
      <c r="P48" s="794">
        <f t="shared" si="237"/>
        <v>0</v>
      </c>
      <c r="Q48" s="794">
        <f t="shared" si="237"/>
        <v>0</v>
      </c>
      <c r="R48" s="794">
        <f t="shared" si="237"/>
        <v>0</v>
      </c>
      <c r="S48" s="794">
        <f t="shared" si="237"/>
        <v>0</v>
      </c>
      <c r="T48" s="794">
        <f t="shared" si="237"/>
        <v>0</v>
      </c>
      <c r="U48" s="794">
        <f t="shared" si="237"/>
        <v>0</v>
      </c>
      <c r="V48" s="794">
        <f t="shared" si="237"/>
        <v>0</v>
      </c>
      <c r="W48" s="794">
        <f t="shared" si="237"/>
        <v>0</v>
      </c>
      <c r="X48" s="794">
        <f t="shared" si="237"/>
        <v>0</v>
      </c>
      <c r="Y48" s="794">
        <f t="shared" si="237"/>
        <v>0</v>
      </c>
      <c r="Z48" s="794">
        <f t="shared" si="237"/>
        <v>0</v>
      </c>
      <c r="AA48" s="794">
        <f t="shared" si="237"/>
        <v>0</v>
      </c>
      <c r="AB48" s="794">
        <f t="shared" si="237"/>
        <v>0</v>
      </c>
      <c r="AC48" s="794">
        <f t="shared" si="237"/>
        <v>0</v>
      </c>
    </row>
    <row r="49" spans="4:29" x14ac:dyDescent="0.2">
      <c r="D49" s="794"/>
      <c r="E49" s="794"/>
      <c r="F49" s="794"/>
      <c r="G49" s="794">
        <f t="shared" si="237"/>
        <v>0</v>
      </c>
      <c r="H49" s="794">
        <f t="shared" si="237"/>
        <v>0</v>
      </c>
      <c r="I49" s="794">
        <f t="shared" si="237"/>
        <v>0</v>
      </c>
      <c r="J49" s="794">
        <f t="shared" si="237"/>
        <v>0</v>
      </c>
      <c r="K49" s="794">
        <f t="shared" si="237"/>
        <v>0</v>
      </c>
      <c r="L49" s="794">
        <f t="shared" si="237"/>
        <v>0</v>
      </c>
      <c r="M49" s="794">
        <f t="shared" si="237"/>
        <v>0</v>
      </c>
      <c r="N49" s="794"/>
      <c r="O49" s="794">
        <f t="shared" si="237"/>
        <v>0</v>
      </c>
      <c r="P49" s="794">
        <f t="shared" si="237"/>
        <v>0</v>
      </c>
      <c r="Q49" s="794">
        <f t="shared" si="237"/>
        <v>0</v>
      </c>
      <c r="R49" s="794">
        <f t="shared" si="237"/>
        <v>0</v>
      </c>
      <c r="S49" s="794">
        <f t="shared" si="237"/>
        <v>0</v>
      </c>
      <c r="T49" s="794">
        <f t="shared" si="237"/>
        <v>0</v>
      </c>
      <c r="U49" s="794">
        <f t="shared" si="237"/>
        <v>0</v>
      </c>
      <c r="V49" s="794"/>
      <c r="W49" s="794">
        <f>W43-W12</f>
        <v>0</v>
      </c>
      <c r="X49" s="794">
        <f t="shared" si="237"/>
        <v>0</v>
      </c>
      <c r="Y49" s="794">
        <f t="shared" si="237"/>
        <v>0</v>
      </c>
      <c r="Z49" s="794">
        <f t="shared" si="237"/>
        <v>0</v>
      </c>
      <c r="AA49" s="794">
        <f t="shared" si="237"/>
        <v>0</v>
      </c>
      <c r="AB49" s="794">
        <f t="shared" si="237"/>
        <v>0</v>
      </c>
      <c r="AC49" s="794">
        <f t="shared" si="237"/>
        <v>0</v>
      </c>
    </row>
    <row r="50" spans="4:29" ht="13.5" customHeight="1" x14ac:dyDescent="0.2">
      <c r="D50" s="794"/>
      <c r="E50" s="794"/>
      <c r="F50" s="794"/>
      <c r="G50" s="794"/>
      <c r="H50" s="794"/>
      <c r="I50" s="794"/>
      <c r="J50" s="794"/>
      <c r="K50" s="794"/>
      <c r="L50" s="794"/>
      <c r="M50" s="794"/>
      <c r="N50" s="794"/>
      <c r="O50" s="794"/>
      <c r="P50" s="794"/>
      <c r="Q50" s="794"/>
      <c r="R50" s="794"/>
      <c r="S50" s="794"/>
      <c r="T50" s="794"/>
      <c r="U50" s="794"/>
      <c r="V50" s="794"/>
      <c r="W50" s="794"/>
      <c r="X50" s="794"/>
      <c r="Y50" s="794"/>
      <c r="Z50" s="794"/>
      <c r="AA50" s="794"/>
      <c r="AB50" s="794"/>
      <c r="AC50" s="794"/>
    </row>
    <row r="51" spans="4:29" x14ac:dyDescent="0.2">
      <c r="D51" s="794">
        <f>D45-D42</f>
        <v>0</v>
      </c>
      <c r="E51" s="794">
        <f>E45-E42</f>
        <v>0</v>
      </c>
      <c r="F51" s="794">
        <f t="shared" ref="F51:AC51" si="238">F45-F42</f>
        <v>0</v>
      </c>
      <c r="G51" s="794">
        <f t="shared" si="238"/>
        <v>0</v>
      </c>
      <c r="H51" s="794">
        <f t="shared" si="238"/>
        <v>0</v>
      </c>
      <c r="I51" s="794">
        <f t="shared" si="238"/>
        <v>0</v>
      </c>
      <c r="J51" s="794">
        <f t="shared" si="238"/>
        <v>0</v>
      </c>
      <c r="K51" s="794">
        <f t="shared" si="238"/>
        <v>0</v>
      </c>
      <c r="L51" s="794">
        <f t="shared" si="238"/>
        <v>0</v>
      </c>
      <c r="M51" s="794">
        <f t="shared" si="238"/>
        <v>0</v>
      </c>
      <c r="N51" s="794">
        <f t="shared" si="238"/>
        <v>0</v>
      </c>
      <c r="O51" s="794">
        <f t="shared" si="238"/>
        <v>0</v>
      </c>
      <c r="P51" s="794">
        <f t="shared" si="238"/>
        <v>0</v>
      </c>
      <c r="Q51" s="794">
        <f t="shared" si="238"/>
        <v>0</v>
      </c>
      <c r="R51" s="794">
        <f t="shared" si="238"/>
        <v>0</v>
      </c>
      <c r="S51" s="794">
        <f t="shared" si="238"/>
        <v>0</v>
      </c>
      <c r="T51" s="794">
        <f t="shared" si="238"/>
        <v>0</v>
      </c>
      <c r="U51" s="794">
        <f t="shared" si="238"/>
        <v>0</v>
      </c>
      <c r="V51" s="794">
        <f t="shared" si="238"/>
        <v>0</v>
      </c>
      <c r="W51" s="794">
        <f t="shared" si="238"/>
        <v>0</v>
      </c>
      <c r="X51" s="794">
        <f t="shared" si="238"/>
        <v>0</v>
      </c>
      <c r="Y51" s="794">
        <f t="shared" si="238"/>
        <v>0</v>
      </c>
      <c r="Z51" s="794">
        <f t="shared" si="238"/>
        <v>0</v>
      </c>
      <c r="AA51" s="794">
        <f t="shared" si="238"/>
        <v>0</v>
      </c>
      <c r="AB51" s="794">
        <f t="shared" si="238"/>
        <v>0</v>
      </c>
      <c r="AC51" s="794">
        <f t="shared" si="238"/>
        <v>0</v>
      </c>
    </row>
    <row r="52" spans="4:29" ht="13.5" customHeight="1" x14ac:dyDescent="0.2">
      <c r="D52" s="794">
        <f>D46-D42</f>
        <v>0</v>
      </c>
      <c r="E52" s="794">
        <f t="shared" ref="E52:AC52" si="239">E46-E42</f>
        <v>0</v>
      </c>
      <c r="F52" s="794">
        <f t="shared" si="239"/>
        <v>0</v>
      </c>
      <c r="G52" s="794">
        <f t="shared" si="239"/>
        <v>0</v>
      </c>
      <c r="H52" s="794">
        <f t="shared" si="239"/>
        <v>0</v>
      </c>
      <c r="I52" s="794">
        <f t="shared" si="239"/>
        <v>0</v>
      </c>
      <c r="J52" s="794">
        <f t="shared" si="239"/>
        <v>0</v>
      </c>
      <c r="K52" s="794">
        <f t="shared" si="239"/>
        <v>0</v>
      </c>
      <c r="L52" s="794">
        <f t="shared" si="239"/>
        <v>0</v>
      </c>
      <c r="M52" s="794">
        <f t="shared" si="239"/>
        <v>0</v>
      </c>
      <c r="N52" s="794">
        <f t="shared" si="239"/>
        <v>0</v>
      </c>
      <c r="O52" s="794">
        <f t="shared" si="239"/>
        <v>0</v>
      </c>
      <c r="P52" s="794">
        <f t="shared" si="239"/>
        <v>0</v>
      </c>
      <c r="Q52" s="794">
        <f t="shared" si="239"/>
        <v>0</v>
      </c>
      <c r="R52" s="794">
        <f t="shared" si="239"/>
        <v>0</v>
      </c>
      <c r="S52" s="794">
        <f t="shared" si="239"/>
        <v>0</v>
      </c>
      <c r="T52" s="794">
        <f t="shared" si="239"/>
        <v>0</v>
      </c>
      <c r="U52" s="794">
        <f t="shared" si="239"/>
        <v>0</v>
      </c>
      <c r="V52" s="794">
        <f t="shared" si="239"/>
        <v>0</v>
      </c>
      <c r="W52" s="794">
        <f t="shared" si="239"/>
        <v>0</v>
      </c>
      <c r="X52" s="794">
        <f t="shared" si="239"/>
        <v>0</v>
      </c>
      <c r="Y52" s="794">
        <f t="shared" si="239"/>
        <v>0</v>
      </c>
      <c r="Z52" s="794">
        <f t="shared" si="239"/>
        <v>0</v>
      </c>
      <c r="AA52" s="794">
        <f t="shared" si="239"/>
        <v>0</v>
      </c>
      <c r="AB52" s="794">
        <f t="shared" si="239"/>
        <v>0</v>
      </c>
      <c r="AC52" s="794">
        <f t="shared" si="239"/>
        <v>0</v>
      </c>
    </row>
    <row r="54" spans="4:29" ht="13.5" customHeight="1" x14ac:dyDescent="0.2"/>
    <row r="58" spans="4:29" ht="13.5" customHeight="1" x14ac:dyDescent="0.2"/>
  </sheetData>
  <mergeCells count="23">
    <mergeCell ref="D7:D10"/>
    <mergeCell ref="E7:E10"/>
    <mergeCell ref="F7:M8"/>
    <mergeCell ref="N8:U8"/>
    <mergeCell ref="V8:AC8"/>
    <mergeCell ref="F9:F10"/>
    <mergeCell ref="N9:N10"/>
    <mergeCell ref="V9:V10"/>
    <mergeCell ref="B11:C12"/>
    <mergeCell ref="B13:B24"/>
    <mergeCell ref="C13:C14"/>
    <mergeCell ref="C15:C16"/>
    <mergeCell ref="C17:C18"/>
    <mergeCell ref="C19:C20"/>
    <mergeCell ref="C21:C22"/>
    <mergeCell ref="C23:C24"/>
    <mergeCell ref="B25:B40"/>
    <mergeCell ref="C25:C26"/>
    <mergeCell ref="C27:C28"/>
    <mergeCell ref="C29:C30"/>
    <mergeCell ref="C31:C32"/>
    <mergeCell ref="C33:C34"/>
    <mergeCell ref="C35:C36"/>
  </mergeCells>
  <phoneticPr fontId="2"/>
  <pageMargins left="0.9055118110236221" right="0.19685039370078741" top="0.6692913385826772" bottom="0.55118110236220474" header="0.35433070866141736" footer="0.19685039370078741"/>
  <pageSetup paperSize="9" scale="68" firstPageNumber="35" orientation="landscape" useFirstPageNumber="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tabColor rgb="FF00B0F0"/>
    <pageSetUpPr fitToPage="1"/>
  </sheetPr>
  <dimension ref="B2:AL58"/>
  <sheetViews>
    <sheetView view="pageBreakPreview" zoomScaleNormal="100" zoomScaleSheetLayoutView="100" workbookViewId="0">
      <selection activeCell="B2" sqref="B2"/>
    </sheetView>
  </sheetViews>
  <sheetFormatPr defaultColWidth="9" defaultRowHeight="13.2" x14ac:dyDescent="0.2"/>
  <cols>
    <col min="1" max="1" width="4.6640625" style="761" customWidth="1"/>
    <col min="2" max="2" width="3.109375" style="761" customWidth="1"/>
    <col min="3" max="3" width="16.44140625" style="761" customWidth="1"/>
    <col min="4" max="5" width="8.6640625" style="761" customWidth="1"/>
    <col min="6" max="29" width="6.33203125" style="761" customWidth="1"/>
    <col min="30" max="30" width="4.6640625" style="761" customWidth="1"/>
    <col min="31" max="34" width="8.109375" style="761" customWidth="1"/>
    <col min="35" max="38" width="7" style="761" customWidth="1"/>
    <col min="39" max="40" width="4.6640625" style="761" customWidth="1"/>
    <col min="41" max="16384" width="9" style="761"/>
  </cols>
  <sheetData>
    <row r="2" spans="2:38" ht="14.4" x14ac:dyDescent="0.2">
      <c r="B2" s="762" t="s">
        <v>616</v>
      </c>
    </row>
    <row r="3" spans="2:38" ht="14.4" x14ac:dyDescent="0.2">
      <c r="B3" s="762"/>
      <c r="X3" s="320" t="s">
        <v>602</v>
      </c>
    </row>
    <row r="4" spans="2:38" ht="14.4" x14ac:dyDescent="0.2">
      <c r="B4" s="762"/>
      <c r="X4" s="320" t="s">
        <v>603</v>
      </c>
    </row>
    <row r="5" spans="2:38" ht="8.25" customHeight="1" x14ac:dyDescent="0.2">
      <c r="B5" s="762"/>
      <c r="X5" s="763"/>
    </row>
    <row r="6" spans="2:38" ht="13.8" thickBot="1" x14ac:dyDescent="0.25">
      <c r="B6" s="761" t="s">
        <v>617</v>
      </c>
      <c r="AC6" s="23" t="s">
        <v>436</v>
      </c>
    </row>
    <row r="7" spans="2:38" ht="21" customHeight="1" thickBot="1" x14ac:dyDescent="0.25">
      <c r="B7" s="234"/>
      <c r="C7" s="764"/>
      <c r="D7" s="1591" t="s">
        <v>437</v>
      </c>
      <c r="E7" s="1600" t="s">
        <v>438</v>
      </c>
      <c r="F7" s="1823" t="s">
        <v>439</v>
      </c>
      <c r="G7" s="1824"/>
      <c r="H7" s="1824"/>
      <c r="I7" s="1824"/>
      <c r="J7" s="1824"/>
      <c r="K7" s="1824"/>
      <c r="L7" s="1824"/>
      <c r="M7" s="1824"/>
      <c r="N7" s="766"/>
      <c r="O7" s="766"/>
      <c r="P7" s="766"/>
      <c r="Q7" s="766"/>
      <c r="R7" s="766"/>
      <c r="S7" s="766"/>
      <c r="T7" s="766"/>
      <c r="U7" s="766"/>
      <c r="V7" s="766"/>
      <c r="W7" s="766"/>
      <c r="X7" s="766"/>
      <c r="Y7" s="766"/>
      <c r="Z7" s="766"/>
      <c r="AA7" s="766"/>
      <c r="AB7" s="766"/>
      <c r="AC7" s="804"/>
    </row>
    <row r="8" spans="2:38" ht="21" customHeight="1" x14ac:dyDescent="0.2">
      <c r="B8" s="768"/>
      <c r="C8" s="769"/>
      <c r="D8" s="1551"/>
      <c r="E8" s="1623"/>
      <c r="F8" s="1825"/>
      <c r="G8" s="1826"/>
      <c r="H8" s="1826"/>
      <c r="I8" s="1826"/>
      <c r="J8" s="1826"/>
      <c r="K8" s="1826"/>
      <c r="L8" s="1826"/>
      <c r="M8" s="1826"/>
      <c r="N8" s="1827" t="s">
        <v>440</v>
      </c>
      <c r="O8" s="1828"/>
      <c r="P8" s="1828"/>
      <c r="Q8" s="1828"/>
      <c r="R8" s="1828"/>
      <c r="S8" s="1828"/>
      <c r="T8" s="1828"/>
      <c r="U8" s="1829"/>
      <c r="V8" s="1827" t="s">
        <v>441</v>
      </c>
      <c r="W8" s="1828"/>
      <c r="X8" s="1828"/>
      <c r="Y8" s="1828"/>
      <c r="Z8" s="1828"/>
      <c r="AA8" s="1828"/>
      <c r="AB8" s="1828"/>
      <c r="AC8" s="1829"/>
    </row>
    <row r="9" spans="2:38" ht="21" customHeight="1" x14ac:dyDescent="0.2">
      <c r="B9" s="768"/>
      <c r="C9" s="769"/>
      <c r="D9" s="1551"/>
      <c r="E9" s="1623"/>
      <c r="F9" s="1940" t="s">
        <v>604</v>
      </c>
      <c r="G9" s="805"/>
      <c r="H9" s="805"/>
      <c r="I9" s="805"/>
      <c r="J9" s="805"/>
      <c r="K9" s="805"/>
      <c r="L9" s="805"/>
      <c r="M9" s="805"/>
      <c r="N9" s="1940" t="s">
        <v>604</v>
      </c>
      <c r="O9" s="805"/>
      <c r="P9" s="805"/>
      <c r="Q9" s="805"/>
      <c r="R9" s="805"/>
      <c r="S9" s="805"/>
      <c r="T9" s="805"/>
      <c r="U9" s="806"/>
      <c r="V9" s="1940" t="s">
        <v>604</v>
      </c>
      <c r="W9" s="805"/>
      <c r="X9" s="805"/>
      <c r="Y9" s="805"/>
      <c r="Z9" s="805"/>
      <c r="AA9" s="805"/>
      <c r="AB9" s="805"/>
      <c r="AC9" s="806"/>
    </row>
    <row r="10" spans="2:38" ht="42" customHeight="1" x14ac:dyDescent="0.2">
      <c r="B10" s="236"/>
      <c r="C10" s="771"/>
      <c r="D10" s="1552"/>
      <c r="E10" s="1624"/>
      <c r="F10" s="1941"/>
      <c r="G10" s="272" t="s">
        <v>605</v>
      </c>
      <c r="H10" s="272" t="s">
        <v>606</v>
      </c>
      <c r="I10" s="272" t="s">
        <v>607</v>
      </c>
      <c r="J10" s="272" t="s">
        <v>608</v>
      </c>
      <c r="K10" s="272" t="s">
        <v>609</v>
      </c>
      <c r="L10" s="272" t="s">
        <v>610</v>
      </c>
      <c r="M10" s="243" t="s">
        <v>611</v>
      </c>
      <c r="N10" s="1941"/>
      <c r="O10" s="272" t="s">
        <v>605</v>
      </c>
      <c r="P10" s="272" t="s">
        <v>606</v>
      </c>
      <c r="Q10" s="272" t="s">
        <v>607</v>
      </c>
      <c r="R10" s="272" t="s">
        <v>608</v>
      </c>
      <c r="S10" s="272" t="s">
        <v>609</v>
      </c>
      <c r="T10" s="272" t="s">
        <v>610</v>
      </c>
      <c r="U10" s="243" t="s">
        <v>611</v>
      </c>
      <c r="V10" s="1941"/>
      <c r="W10" s="272" t="s">
        <v>605</v>
      </c>
      <c r="X10" s="272" t="s">
        <v>606</v>
      </c>
      <c r="Y10" s="272" t="s">
        <v>607</v>
      </c>
      <c r="Z10" s="272" t="s">
        <v>608</v>
      </c>
      <c r="AA10" s="272" t="s">
        <v>609</v>
      </c>
      <c r="AB10" s="272" t="s">
        <v>610</v>
      </c>
      <c r="AC10" s="243" t="s">
        <v>611</v>
      </c>
      <c r="AE10" s="761" t="s">
        <v>327</v>
      </c>
      <c r="AF10" s="761" t="s">
        <v>596</v>
      </c>
      <c r="AG10" s="807" t="s">
        <v>425</v>
      </c>
      <c r="AH10" s="761" t="s">
        <v>426</v>
      </c>
      <c r="AI10" s="770" t="s">
        <v>328</v>
      </c>
    </row>
    <row r="11" spans="2:38" ht="21" customHeight="1" x14ac:dyDescent="0.2">
      <c r="B11" s="1603" t="s">
        <v>455</v>
      </c>
      <c r="C11" s="1628"/>
      <c r="D11" s="275">
        <f>D15+D17+D19+D21+D23+D13</f>
        <v>387</v>
      </c>
      <c r="E11" s="1097">
        <f>E15+E17+E19+E21+E23+E13</f>
        <v>274</v>
      </c>
      <c r="F11" s="810">
        <f>SUM(G11:M11)</f>
        <v>28</v>
      </c>
      <c r="G11" s="808">
        <f>G13+G15+G17+G19+G21+G23</f>
        <v>3</v>
      </c>
      <c r="H11" s="808">
        <f t="shared" ref="H11:M11" si="0">H13+H15+H17+H19+H21+H23</f>
        <v>2</v>
      </c>
      <c r="I11" s="808">
        <f t="shared" si="0"/>
        <v>2</v>
      </c>
      <c r="J11" s="808">
        <f>J13+J15+J17+J19+J21+J23</f>
        <v>17</v>
      </c>
      <c r="K11" s="808">
        <f>K13+K15+K17+K19+K21+K23</f>
        <v>4</v>
      </c>
      <c r="L11" s="808">
        <f t="shared" si="0"/>
        <v>0</v>
      </c>
      <c r="M11" s="825">
        <f t="shared" si="0"/>
        <v>0</v>
      </c>
      <c r="N11" s="810">
        <f>SUM(O11:U11)</f>
        <v>21</v>
      </c>
      <c r="O11" s="808">
        <f t="shared" ref="O11:U11" si="1">O13+O15+O17+O19+O21+O23</f>
        <v>1</v>
      </c>
      <c r="P11" s="808">
        <f t="shared" si="1"/>
        <v>2</v>
      </c>
      <c r="Q11" s="808">
        <f t="shared" si="1"/>
        <v>2</v>
      </c>
      <c r="R11" s="808">
        <f t="shared" si="1"/>
        <v>13</v>
      </c>
      <c r="S11" s="808">
        <f t="shared" si="1"/>
        <v>3</v>
      </c>
      <c r="T11" s="808">
        <f t="shared" si="1"/>
        <v>0</v>
      </c>
      <c r="U11" s="826">
        <f t="shared" si="1"/>
        <v>0</v>
      </c>
      <c r="V11" s="810">
        <f>SUM(W11:AC11)</f>
        <v>7</v>
      </c>
      <c r="W11" s="808">
        <f t="shared" ref="W11:AC11" si="2">W13+W15+W17+W19+W21+W23</f>
        <v>2</v>
      </c>
      <c r="X11" s="808">
        <f t="shared" si="2"/>
        <v>0</v>
      </c>
      <c r="Y11" s="808">
        <f t="shared" si="2"/>
        <v>0</v>
      </c>
      <c r="Z11" s="808">
        <f t="shared" si="2"/>
        <v>4</v>
      </c>
      <c r="AA11" s="808">
        <f t="shared" si="2"/>
        <v>1</v>
      </c>
      <c r="AB11" s="808">
        <f t="shared" si="2"/>
        <v>0</v>
      </c>
      <c r="AC11" s="826">
        <f t="shared" si="2"/>
        <v>0</v>
      </c>
      <c r="AE11" s="761">
        <f>N11+V11</f>
        <v>28</v>
      </c>
      <c r="AF11" s="761">
        <f>SUM(G11:M11)</f>
        <v>28</v>
      </c>
      <c r="AG11" s="761">
        <f>SUM(O11:U11)</f>
        <v>21</v>
      </c>
      <c r="AH11" s="761">
        <f>SUM(W11:AC11)</f>
        <v>7</v>
      </c>
      <c r="AI11" s="772">
        <f>AE11-F11</f>
        <v>0</v>
      </c>
      <c r="AJ11" s="772">
        <f>AF11-F11</f>
        <v>0</v>
      </c>
      <c r="AK11" s="772">
        <f>AG11-N11</f>
        <v>0</v>
      </c>
      <c r="AL11" s="772">
        <f>AH11-V11</f>
        <v>0</v>
      </c>
    </row>
    <row r="12" spans="2:38" ht="21" customHeight="1" thickBot="1" x14ac:dyDescent="0.25">
      <c r="B12" s="1607"/>
      <c r="C12" s="1669"/>
      <c r="D12" s="276"/>
      <c r="E12" s="321"/>
      <c r="F12" s="759"/>
      <c r="G12" s="1381">
        <f>IFERROR(G11/$F11,0)</f>
        <v>0.10714285714285714</v>
      </c>
      <c r="H12" s="1381">
        <f t="shared" ref="H12:M12" si="3">IFERROR(H11/$F11,0)</f>
        <v>7.1428571428571425E-2</v>
      </c>
      <c r="I12" s="1381">
        <f t="shared" si="3"/>
        <v>7.1428571428571425E-2</v>
      </c>
      <c r="J12" s="1381">
        <f t="shared" si="3"/>
        <v>0.6071428571428571</v>
      </c>
      <c r="K12" s="1381">
        <f t="shared" si="3"/>
        <v>0.14285714285714285</v>
      </c>
      <c r="L12" s="1381">
        <f t="shared" si="3"/>
        <v>0</v>
      </c>
      <c r="M12" s="1382">
        <f t="shared" si="3"/>
        <v>0</v>
      </c>
      <c r="N12" s="1383"/>
      <c r="O12" s="1381">
        <f>IFERROR(O11/$N11,0)</f>
        <v>4.7619047619047616E-2</v>
      </c>
      <c r="P12" s="1381">
        <f t="shared" ref="P12:U12" si="4">IFERROR(P11/$N11,0)</f>
        <v>9.5238095238095233E-2</v>
      </c>
      <c r="Q12" s="1381">
        <f t="shared" si="4"/>
        <v>9.5238095238095233E-2</v>
      </c>
      <c r="R12" s="1381">
        <f t="shared" si="4"/>
        <v>0.61904761904761907</v>
      </c>
      <c r="S12" s="1381">
        <f t="shared" si="4"/>
        <v>0.14285714285714285</v>
      </c>
      <c r="T12" s="1381">
        <f t="shared" si="4"/>
        <v>0</v>
      </c>
      <c r="U12" s="1384">
        <f t="shared" si="4"/>
        <v>0</v>
      </c>
      <c r="V12" s="1383"/>
      <c r="W12" s="1390">
        <f>IFERROR(W11/$V11,0)</f>
        <v>0.2857142857142857</v>
      </c>
      <c r="X12" s="1377">
        <f t="shared" ref="X12:AC12" si="5">IFERROR(X11/$V11,0)</f>
        <v>0</v>
      </c>
      <c r="Y12" s="1377">
        <f t="shared" si="5"/>
        <v>0</v>
      </c>
      <c r="Z12" s="1377">
        <f t="shared" si="5"/>
        <v>0.5714285714285714</v>
      </c>
      <c r="AA12" s="1377">
        <f t="shared" si="5"/>
        <v>0.14285714285714285</v>
      </c>
      <c r="AB12" s="1388">
        <f t="shared" si="5"/>
        <v>0</v>
      </c>
      <c r="AC12" s="1387">
        <f t="shared" si="5"/>
        <v>0</v>
      </c>
      <c r="AF12" s="773">
        <f>SUM(G12:M12)</f>
        <v>1</v>
      </c>
      <c r="AG12" s="773">
        <f>SUM(O12:U12)</f>
        <v>1</v>
      </c>
      <c r="AH12" s="773">
        <f>SUM(W12:AC12)</f>
        <v>1</v>
      </c>
      <c r="AI12" s="772"/>
      <c r="AJ12" s="772">
        <f>1-AF12</f>
        <v>0</v>
      </c>
      <c r="AK12" s="772">
        <f t="shared" ref="AK12:AL12" si="6">1-AG12</f>
        <v>0</v>
      </c>
      <c r="AL12" s="772">
        <f t="shared" si="6"/>
        <v>0</v>
      </c>
    </row>
    <row r="13" spans="2:38" ht="21" customHeight="1" thickTop="1" x14ac:dyDescent="0.2">
      <c r="B13" s="1503" t="s">
        <v>274</v>
      </c>
      <c r="C13" s="1649" t="s">
        <v>184</v>
      </c>
      <c r="D13" s="1166">
        <f>表1!U14</f>
        <v>45</v>
      </c>
      <c r="E13" s="1170">
        <f>表1!W14</f>
        <v>16</v>
      </c>
      <c r="F13" s="814">
        <f>SUM(G13:M13)</f>
        <v>0</v>
      </c>
      <c r="G13" s="827">
        <f>O13+W13</f>
        <v>0</v>
      </c>
      <c r="H13" s="827">
        <f t="shared" ref="H13:M13" si="7">P13+X13</f>
        <v>0</v>
      </c>
      <c r="I13" s="827">
        <f t="shared" si="7"/>
        <v>0</v>
      </c>
      <c r="J13" s="827">
        <f t="shared" si="7"/>
        <v>0</v>
      </c>
      <c r="K13" s="827">
        <f t="shared" si="7"/>
        <v>0</v>
      </c>
      <c r="L13" s="827">
        <f t="shared" si="7"/>
        <v>0</v>
      </c>
      <c r="M13" s="827">
        <f t="shared" si="7"/>
        <v>0</v>
      </c>
      <c r="N13" s="814">
        <f>SUM(O13:U13)</f>
        <v>0</v>
      </c>
      <c r="O13" s="827">
        <v>0</v>
      </c>
      <c r="P13" s="827">
        <v>0</v>
      </c>
      <c r="Q13" s="827">
        <v>0</v>
      </c>
      <c r="R13" s="827">
        <v>0</v>
      </c>
      <c r="S13" s="827">
        <v>0</v>
      </c>
      <c r="T13" s="827">
        <v>0</v>
      </c>
      <c r="U13" s="828">
        <v>0</v>
      </c>
      <c r="V13" s="814">
        <f>SUM(W13:AC13)</f>
        <v>0</v>
      </c>
      <c r="W13" s="829">
        <v>0</v>
      </c>
      <c r="X13" s="827">
        <v>0</v>
      </c>
      <c r="Y13" s="827">
        <v>0</v>
      </c>
      <c r="Z13" s="827">
        <v>0</v>
      </c>
      <c r="AA13" s="827">
        <v>0</v>
      </c>
      <c r="AB13" s="827">
        <v>0</v>
      </c>
      <c r="AC13" s="828">
        <v>0</v>
      </c>
      <c r="AE13" s="761">
        <f t="shared" ref="AE13" si="8">N13+V13</f>
        <v>0</v>
      </c>
      <c r="AF13" s="761">
        <f t="shared" ref="AF13:AF40" si="9">SUM(G13:M13)</f>
        <v>0</v>
      </c>
      <c r="AG13" s="761">
        <f t="shared" ref="AG13:AG40" si="10">SUM(O13:U13)</f>
        <v>0</v>
      </c>
      <c r="AH13" s="761">
        <f t="shared" ref="AH13:AH40" si="11">SUM(W13:AC13)</f>
        <v>0</v>
      </c>
      <c r="AI13" s="772">
        <f t="shared" ref="AI13" si="12">AE13-F13</f>
        <v>0</v>
      </c>
      <c r="AJ13" s="772">
        <f t="shared" ref="AJ13" si="13">AF13-F13</f>
        <v>0</v>
      </c>
      <c r="AK13" s="772">
        <f t="shared" ref="AK13" si="14">AG13-N13</f>
        <v>0</v>
      </c>
      <c r="AL13" s="772">
        <f t="shared" ref="AL13" si="15">AH13-V13</f>
        <v>0</v>
      </c>
    </row>
    <row r="14" spans="2:38" ht="21" customHeight="1" x14ac:dyDescent="0.2">
      <c r="B14" s="1504"/>
      <c r="C14" s="1551"/>
      <c r="D14" s="277"/>
      <c r="E14" s="1053"/>
      <c r="F14" s="760"/>
      <c r="G14" s="1377">
        <f>IFERROR(G13/$F13,0)</f>
        <v>0</v>
      </c>
      <c r="H14" s="1377">
        <f t="shared" ref="H14" si="16">IFERROR(H13/$F13,0)</f>
        <v>0</v>
      </c>
      <c r="I14" s="1377">
        <f t="shared" ref="I14" si="17">IFERROR(I13/$F13,0)</f>
        <v>0</v>
      </c>
      <c r="J14" s="1377">
        <f t="shared" ref="J14" si="18">IFERROR(J13/$F13,0)</f>
        <v>0</v>
      </c>
      <c r="K14" s="1378">
        <f t="shared" ref="K14" si="19">IFERROR(K13/$F13,0)</f>
        <v>0</v>
      </c>
      <c r="L14" s="1378">
        <f t="shared" ref="L14" si="20">IFERROR(L13/$F13,0)</f>
        <v>0</v>
      </c>
      <c r="M14" s="1378">
        <f t="shared" ref="M14" si="21">IFERROR(M13/$F13,0)</f>
        <v>0</v>
      </c>
      <c r="N14" s="1393"/>
      <c r="O14" s="1377">
        <f>IFERROR(O13/$N13,0)</f>
        <v>0</v>
      </c>
      <c r="P14" s="1377">
        <f t="shared" ref="P14" si="22">IFERROR(P13/$N13,0)</f>
        <v>0</v>
      </c>
      <c r="Q14" s="1377">
        <f t="shared" ref="Q14" si="23">IFERROR(Q13/$N13,0)</f>
        <v>0</v>
      </c>
      <c r="R14" s="1377">
        <f t="shared" ref="R14" si="24">IFERROR(R13/$N13,0)</f>
        <v>0</v>
      </c>
      <c r="S14" s="1378">
        <f t="shared" ref="S14" si="25">IFERROR(S13/$N13,0)</f>
        <v>0</v>
      </c>
      <c r="T14" s="1378">
        <f t="shared" ref="T14" si="26">IFERROR(T13/$N13,0)</f>
        <v>0</v>
      </c>
      <c r="U14" s="1378">
        <f t="shared" ref="U14" si="27">IFERROR(U13/$N13,0)</f>
        <v>0</v>
      </c>
      <c r="V14" s="1379"/>
      <c r="W14" s="1377">
        <f>IFERROR(W13/$V13,0)</f>
        <v>0</v>
      </c>
      <c r="X14" s="1377">
        <f t="shared" ref="X14" si="28">IFERROR(X13/$V13,0)</f>
        <v>0</v>
      </c>
      <c r="Y14" s="1377">
        <f t="shared" ref="Y14" si="29">IFERROR(Y13/$V13,0)</f>
        <v>0</v>
      </c>
      <c r="Z14" s="1377">
        <f t="shared" ref="Z14" si="30">IFERROR(Z13/$V13,0)</f>
        <v>0</v>
      </c>
      <c r="AA14" s="1385">
        <f t="shared" ref="AA14" si="31">IFERROR(AA13/$V13,0)</f>
        <v>0</v>
      </c>
      <c r="AB14" s="1388">
        <f t="shared" ref="AB14" si="32">IFERROR(AB13/$V13,0)</f>
        <v>0</v>
      </c>
      <c r="AC14" s="1387">
        <f t="shared" ref="AC14" si="33">IFERROR(AC13/$V13,0)</f>
        <v>0</v>
      </c>
      <c r="AF14" s="773">
        <f>SUM(G14:M14)</f>
        <v>0</v>
      </c>
      <c r="AG14" s="773">
        <f>SUM(O14:U14)</f>
        <v>0</v>
      </c>
      <c r="AH14" s="773">
        <f t="shared" si="11"/>
        <v>0</v>
      </c>
      <c r="AI14" s="772"/>
      <c r="AJ14" s="772">
        <f>1-AF14</f>
        <v>1</v>
      </c>
      <c r="AK14" s="772">
        <f>1-AG14</f>
        <v>1</v>
      </c>
      <c r="AL14" s="772">
        <f>1-AH14</f>
        <v>1</v>
      </c>
    </row>
    <row r="15" spans="2:38" ht="21" customHeight="1" x14ac:dyDescent="0.2">
      <c r="B15" s="1504"/>
      <c r="C15" s="1591" t="s">
        <v>185</v>
      </c>
      <c r="D15" s="1169">
        <f>表1!U17</f>
        <v>82</v>
      </c>
      <c r="E15" s="1171">
        <f>表1!W17</f>
        <v>54</v>
      </c>
      <c r="F15" s="810">
        <f t="shared" ref="F15" si="34">SUM(G15:M15)</f>
        <v>10</v>
      </c>
      <c r="G15" s="808">
        <f t="shared" ref="G15:M15" si="35">O15+W15</f>
        <v>0</v>
      </c>
      <c r="H15" s="808">
        <f t="shared" si="35"/>
        <v>1</v>
      </c>
      <c r="I15" s="808">
        <f t="shared" si="35"/>
        <v>0</v>
      </c>
      <c r="J15" s="808">
        <f t="shared" si="35"/>
        <v>6</v>
      </c>
      <c r="K15" s="808">
        <f t="shared" si="35"/>
        <v>3</v>
      </c>
      <c r="L15" s="808">
        <f t="shared" si="35"/>
        <v>0</v>
      </c>
      <c r="M15" s="825">
        <f t="shared" si="35"/>
        <v>0</v>
      </c>
      <c r="N15" s="810">
        <f>SUM(O15:U15)</f>
        <v>7</v>
      </c>
      <c r="O15" s="808">
        <v>0</v>
      </c>
      <c r="P15" s="808">
        <v>1</v>
      </c>
      <c r="Q15" s="808">
        <v>0</v>
      </c>
      <c r="R15" s="808">
        <v>4</v>
      </c>
      <c r="S15" s="808">
        <v>2</v>
      </c>
      <c r="T15" s="808">
        <v>0</v>
      </c>
      <c r="U15" s="826">
        <v>0</v>
      </c>
      <c r="V15" s="818">
        <f>SUM(W15:AC15)</f>
        <v>3</v>
      </c>
      <c r="W15" s="808">
        <v>0</v>
      </c>
      <c r="X15" s="808">
        <v>0</v>
      </c>
      <c r="Y15" s="808">
        <v>0</v>
      </c>
      <c r="Z15" s="808">
        <v>2</v>
      </c>
      <c r="AA15" s="808">
        <v>1</v>
      </c>
      <c r="AB15" s="808">
        <v>0</v>
      </c>
      <c r="AC15" s="826">
        <v>0</v>
      </c>
      <c r="AE15" s="761">
        <f t="shared" ref="AE15" si="36">N15+V15</f>
        <v>10</v>
      </c>
      <c r="AF15" s="761">
        <f t="shared" si="9"/>
        <v>10</v>
      </c>
      <c r="AG15" s="761">
        <f t="shared" si="10"/>
        <v>7</v>
      </c>
      <c r="AH15" s="761">
        <f t="shared" si="11"/>
        <v>3</v>
      </c>
      <c r="AI15" s="772">
        <f t="shared" ref="AI15" si="37">AE15-F15</f>
        <v>0</v>
      </c>
      <c r="AJ15" s="772">
        <f t="shared" ref="AJ15" si="38">AF15-F15</f>
        <v>0</v>
      </c>
      <c r="AK15" s="772">
        <f t="shared" ref="AK15" si="39">AG15-N15</f>
        <v>0</v>
      </c>
      <c r="AL15" s="772">
        <f t="shared" ref="AL15" si="40">AH15-V15</f>
        <v>0</v>
      </c>
    </row>
    <row r="16" spans="2:38" ht="21" customHeight="1" x14ac:dyDescent="0.2">
      <c r="B16" s="1504"/>
      <c r="C16" s="1551"/>
      <c r="D16" s="277"/>
      <c r="E16" s="1053"/>
      <c r="F16" s="758"/>
      <c r="G16" s="1377">
        <f>IFERROR(G15/$F15,0)</f>
        <v>0</v>
      </c>
      <c r="H16" s="1377">
        <f t="shared" ref="H16" si="41">IFERROR(H15/$F15,0)</f>
        <v>0.1</v>
      </c>
      <c r="I16" s="1377">
        <f t="shared" ref="I16" si="42">IFERROR(I15/$F15,0)</f>
        <v>0</v>
      </c>
      <c r="J16" s="1377">
        <f t="shared" ref="J16" si="43">IFERROR(J15/$F15,0)</f>
        <v>0.6</v>
      </c>
      <c r="K16" s="1385">
        <f t="shared" ref="K16" si="44">IFERROR(K15/$F15,0)</f>
        <v>0.3</v>
      </c>
      <c r="L16" s="1388">
        <f t="shared" ref="L16" si="45">IFERROR(L15/$F15,0)</f>
        <v>0</v>
      </c>
      <c r="M16" s="1387">
        <f t="shared" ref="M16" si="46">IFERROR(M15/$F15,0)</f>
        <v>0</v>
      </c>
      <c r="N16" s="1379"/>
      <c r="O16" s="1377">
        <f>IFERROR(O15/$N15,0)</f>
        <v>0</v>
      </c>
      <c r="P16" s="1377">
        <f t="shared" ref="P16" si="47">IFERROR(P15/$N15,0)</f>
        <v>0.14285714285714285</v>
      </c>
      <c r="Q16" s="1377">
        <f t="shared" ref="Q16" si="48">IFERROR(Q15/$N15,0)</f>
        <v>0</v>
      </c>
      <c r="R16" s="1377">
        <f t="shared" ref="R16" si="49">IFERROR(R15/$N15,0)</f>
        <v>0.5714285714285714</v>
      </c>
      <c r="S16" s="1385">
        <f t="shared" ref="S16" si="50">IFERROR(S15/$N15,0)</f>
        <v>0.2857142857142857</v>
      </c>
      <c r="T16" s="1388">
        <f t="shared" ref="T16" si="51">IFERROR(T15/$N15,0)</f>
        <v>0</v>
      </c>
      <c r="U16" s="1387">
        <f t="shared" ref="U16" si="52">IFERROR(U15/$N15,0)</f>
        <v>0</v>
      </c>
      <c r="V16" s="1379"/>
      <c r="W16" s="1377">
        <f>IFERROR(W15/$V15,0)</f>
        <v>0</v>
      </c>
      <c r="X16" s="1377">
        <f t="shared" ref="X16" si="53">IFERROR(X15/$V15,0)</f>
        <v>0</v>
      </c>
      <c r="Y16" s="1377">
        <f t="shared" ref="Y16" si="54">IFERROR(Y15/$V15,0)</f>
        <v>0</v>
      </c>
      <c r="Z16" s="1377">
        <f t="shared" ref="Z16" si="55">IFERROR(Z15/$V15,0)</f>
        <v>0.66666666666666663</v>
      </c>
      <c r="AA16" s="1378">
        <f t="shared" ref="AA16" si="56">IFERROR(AA15/$V15,0)</f>
        <v>0.33333333333333331</v>
      </c>
      <c r="AB16" s="1378">
        <f t="shared" ref="AB16" si="57">IFERROR(AB15/$V15,0)</f>
        <v>0</v>
      </c>
      <c r="AC16" s="1337">
        <f t="shared" ref="AC16" si="58">IFERROR(AC15/$V15,0)</f>
        <v>0</v>
      </c>
      <c r="AF16" s="773">
        <f t="shared" si="9"/>
        <v>1</v>
      </c>
      <c r="AG16" s="773">
        <f t="shared" si="10"/>
        <v>0.99999999999999989</v>
      </c>
      <c r="AH16" s="773">
        <f t="shared" si="11"/>
        <v>1</v>
      </c>
      <c r="AI16" s="772"/>
      <c r="AJ16" s="772">
        <f t="shared" ref="AJ16:AL16" si="59">1-AF16</f>
        <v>0</v>
      </c>
      <c r="AK16" s="772">
        <f t="shared" si="59"/>
        <v>0</v>
      </c>
      <c r="AL16" s="772">
        <f t="shared" si="59"/>
        <v>0</v>
      </c>
    </row>
    <row r="17" spans="2:38" ht="21" customHeight="1" x14ac:dyDescent="0.2">
      <c r="B17" s="1504"/>
      <c r="C17" s="1591" t="s">
        <v>277</v>
      </c>
      <c r="D17" s="1169">
        <f>表1!U20</f>
        <v>23</v>
      </c>
      <c r="E17" s="1171">
        <f>表1!W20</f>
        <v>12</v>
      </c>
      <c r="F17" s="818">
        <f t="shared" ref="F17" si="60">SUM(G17:M17)</f>
        <v>1</v>
      </c>
      <c r="G17" s="829">
        <f t="shared" ref="G17:M17" si="61">O17+W17</f>
        <v>0</v>
      </c>
      <c r="H17" s="829">
        <f t="shared" si="61"/>
        <v>1</v>
      </c>
      <c r="I17" s="829">
        <f t="shared" si="61"/>
        <v>0</v>
      </c>
      <c r="J17" s="829">
        <f t="shared" si="61"/>
        <v>0</v>
      </c>
      <c r="K17" s="829">
        <f t="shared" si="61"/>
        <v>0</v>
      </c>
      <c r="L17" s="829">
        <f t="shared" si="61"/>
        <v>0</v>
      </c>
      <c r="M17" s="830">
        <f t="shared" si="61"/>
        <v>0</v>
      </c>
      <c r="N17" s="818">
        <f t="shared" ref="N17" si="62">SUM(O17:U17)</f>
        <v>1</v>
      </c>
      <c r="O17" s="808">
        <v>0</v>
      </c>
      <c r="P17" s="808">
        <v>1</v>
      </c>
      <c r="Q17" s="808">
        <v>0</v>
      </c>
      <c r="R17" s="808">
        <v>0</v>
      </c>
      <c r="S17" s="808">
        <v>0</v>
      </c>
      <c r="T17" s="808">
        <v>0</v>
      </c>
      <c r="U17" s="826">
        <v>0</v>
      </c>
      <c r="V17" s="818">
        <f>SUM(W17:AC17)</f>
        <v>0</v>
      </c>
      <c r="W17" s="808">
        <v>0</v>
      </c>
      <c r="X17" s="808">
        <v>0</v>
      </c>
      <c r="Y17" s="808">
        <v>0</v>
      </c>
      <c r="Z17" s="808">
        <v>0</v>
      </c>
      <c r="AA17" s="808">
        <v>0</v>
      </c>
      <c r="AB17" s="808">
        <v>0</v>
      </c>
      <c r="AC17" s="826">
        <v>0</v>
      </c>
      <c r="AE17" s="761">
        <f t="shared" ref="AE17" si="63">N17+V17</f>
        <v>1</v>
      </c>
      <c r="AF17" s="761">
        <f t="shared" si="9"/>
        <v>1</v>
      </c>
      <c r="AG17" s="761">
        <f t="shared" si="10"/>
        <v>1</v>
      </c>
      <c r="AH17" s="761">
        <f t="shared" si="11"/>
        <v>0</v>
      </c>
      <c r="AI17" s="772">
        <f t="shared" ref="AI17" si="64">AE17-F17</f>
        <v>0</v>
      </c>
      <c r="AJ17" s="772">
        <f t="shared" ref="AJ17" si="65">AF17-F17</f>
        <v>0</v>
      </c>
      <c r="AK17" s="772">
        <f t="shared" ref="AK17" si="66">AG17-N17</f>
        <v>0</v>
      </c>
      <c r="AL17" s="772">
        <f t="shared" ref="AL17" si="67">AH17-V17</f>
        <v>0</v>
      </c>
    </row>
    <row r="18" spans="2:38" ht="21" customHeight="1" x14ac:dyDescent="0.2">
      <c r="B18" s="1504"/>
      <c r="C18" s="1551"/>
      <c r="D18" s="277"/>
      <c r="E18" s="1053"/>
      <c r="F18" s="760"/>
      <c r="G18" s="1377">
        <f>IFERROR(G17/$F17,0)</f>
        <v>0</v>
      </c>
      <c r="H18" s="1377">
        <f t="shared" ref="H18" si="68">IFERROR(H17/$F17,0)</f>
        <v>1</v>
      </c>
      <c r="I18" s="1377">
        <f t="shared" ref="I18" si="69">IFERROR(I17/$F17,0)</f>
        <v>0</v>
      </c>
      <c r="J18" s="1377">
        <f t="shared" ref="J18" si="70">IFERROR(J17/$F17,0)</f>
        <v>0</v>
      </c>
      <c r="K18" s="1385">
        <f t="shared" ref="K18" si="71">IFERROR(K17/$F17,0)</f>
        <v>0</v>
      </c>
      <c r="L18" s="1388">
        <f t="shared" ref="L18" si="72">IFERROR(L17/$F17,0)</f>
        <v>0</v>
      </c>
      <c r="M18" s="1387">
        <f t="shared" ref="M18" si="73">IFERROR(M17/$F17,0)</f>
        <v>0</v>
      </c>
      <c r="N18" s="1393"/>
      <c r="O18" s="1404">
        <f>IFERROR(O17/$N17,0)</f>
        <v>0</v>
      </c>
      <c r="P18" s="1404">
        <f t="shared" ref="P18" si="74">IFERROR(P17/$N17,0)</f>
        <v>1</v>
      </c>
      <c r="Q18" s="1404">
        <f t="shared" ref="Q18" si="75">IFERROR(Q17/$N17,0)</f>
        <v>0</v>
      </c>
      <c r="R18" s="1404">
        <f t="shared" ref="R18" si="76">IFERROR(R17/$N17,0)</f>
        <v>0</v>
      </c>
      <c r="S18" s="1404">
        <f t="shared" ref="S18" si="77">IFERROR(S17/$N17,0)</f>
        <v>0</v>
      </c>
      <c r="T18" s="1404">
        <f t="shared" ref="T18" si="78">IFERROR(T17/$N17,0)</f>
        <v>0</v>
      </c>
      <c r="U18" s="1405">
        <f t="shared" ref="U18" si="79">IFERROR(U17/$N17,0)</f>
        <v>0</v>
      </c>
      <c r="V18" s="1380"/>
      <c r="W18" s="1377">
        <f>IFERROR(W17/$V17,0)</f>
        <v>0</v>
      </c>
      <c r="X18" s="1377">
        <f t="shared" ref="X18" si="80">IFERROR(X17/$V17,0)</f>
        <v>0</v>
      </c>
      <c r="Y18" s="1377">
        <f t="shared" ref="Y18" si="81">IFERROR(Y17/$V17,0)</f>
        <v>0</v>
      </c>
      <c r="Z18" s="1377">
        <f t="shared" ref="Z18" si="82">IFERROR(Z17/$V17,0)</f>
        <v>0</v>
      </c>
      <c r="AA18" s="1385">
        <f t="shared" ref="AA18" si="83">IFERROR(AA17/$V17,0)</f>
        <v>0</v>
      </c>
      <c r="AB18" s="1388">
        <f t="shared" ref="AB18" si="84">IFERROR(AB17/$V17,0)</f>
        <v>0</v>
      </c>
      <c r="AC18" s="1387">
        <f t="shared" ref="AC18" si="85">IFERROR(AC17/$V17,0)</f>
        <v>0</v>
      </c>
      <c r="AF18" s="773">
        <f t="shared" si="9"/>
        <v>1</v>
      </c>
      <c r="AG18" s="773">
        <f t="shared" si="10"/>
        <v>1</v>
      </c>
      <c r="AH18" s="773">
        <f t="shared" si="11"/>
        <v>0</v>
      </c>
      <c r="AI18" s="772"/>
      <c r="AJ18" s="772">
        <f t="shared" ref="AJ18:AL18" si="86">1-AF18</f>
        <v>0</v>
      </c>
      <c r="AK18" s="772">
        <f t="shared" si="86"/>
        <v>0</v>
      </c>
      <c r="AL18" s="772">
        <f t="shared" si="86"/>
        <v>1</v>
      </c>
    </row>
    <row r="19" spans="2:38" ht="21" customHeight="1" x14ac:dyDescent="0.2">
      <c r="B19" s="1504"/>
      <c r="C19" s="1591" t="s">
        <v>340</v>
      </c>
      <c r="D19" s="1169">
        <f>表1!U23</f>
        <v>69</v>
      </c>
      <c r="E19" s="1171">
        <f>表1!W23</f>
        <v>48</v>
      </c>
      <c r="F19" s="810">
        <f t="shared" ref="F19" si="87">SUM(G19:M19)</f>
        <v>1</v>
      </c>
      <c r="G19" s="808">
        <f t="shared" ref="G19:M19" si="88">O19+W19</f>
        <v>0</v>
      </c>
      <c r="H19" s="808">
        <f t="shared" si="88"/>
        <v>0</v>
      </c>
      <c r="I19" s="808">
        <f t="shared" si="88"/>
        <v>0</v>
      </c>
      <c r="J19" s="808">
        <f t="shared" si="88"/>
        <v>1</v>
      </c>
      <c r="K19" s="808">
        <f t="shared" si="88"/>
        <v>0</v>
      </c>
      <c r="L19" s="808">
        <f t="shared" si="88"/>
        <v>0</v>
      </c>
      <c r="M19" s="825">
        <f t="shared" si="88"/>
        <v>0</v>
      </c>
      <c r="N19" s="810">
        <f t="shared" ref="N19" si="89">SUM(O19:U19)</f>
        <v>1</v>
      </c>
      <c r="O19" s="808">
        <v>0</v>
      </c>
      <c r="P19" s="808">
        <v>0</v>
      </c>
      <c r="Q19" s="808">
        <v>0</v>
      </c>
      <c r="R19" s="808">
        <v>1</v>
      </c>
      <c r="S19" s="808">
        <v>0</v>
      </c>
      <c r="T19" s="808">
        <v>0</v>
      </c>
      <c r="U19" s="826">
        <v>0</v>
      </c>
      <c r="V19" s="818">
        <f>SUM(W19:AC19)</f>
        <v>0</v>
      </c>
      <c r="W19" s="829">
        <v>0</v>
      </c>
      <c r="X19" s="829">
        <v>0</v>
      </c>
      <c r="Y19" s="829">
        <v>0</v>
      </c>
      <c r="Z19" s="829">
        <v>0</v>
      </c>
      <c r="AA19" s="829">
        <v>0</v>
      </c>
      <c r="AB19" s="829">
        <v>0</v>
      </c>
      <c r="AC19" s="831">
        <v>0</v>
      </c>
      <c r="AE19" s="761">
        <f t="shared" ref="AE19" si="90">N19+V19</f>
        <v>1</v>
      </c>
      <c r="AF19" s="761">
        <f t="shared" si="9"/>
        <v>1</v>
      </c>
      <c r="AG19" s="761">
        <f t="shared" si="10"/>
        <v>1</v>
      </c>
      <c r="AH19" s="761">
        <f t="shared" si="11"/>
        <v>0</v>
      </c>
      <c r="AI19" s="772">
        <f t="shared" ref="AI19" si="91">AE19-F19</f>
        <v>0</v>
      </c>
      <c r="AJ19" s="772">
        <f t="shared" ref="AJ19" si="92">AF19-F19</f>
        <v>0</v>
      </c>
      <c r="AK19" s="772">
        <f t="shared" ref="AK19" si="93">AG19-N19</f>
        <v>0</v>
      </c>
      <c r="AL19" s="772">
        <f t="shared" ref="AL19" si="94">AH19-V19</f>
        <v>0</v>
      </c>
    </row>
    <row r="20" spans="2:38" ht="21" customHeight="1" x14ac:dyDescent="0.2">
      <c r="B20" s="1504"/>
      <c r="C20" s="1551"/>
      <c r="D20" s="277"/>
      <c r="E20" s="1053"/>
      <c r="F20" s="758"/>
      <c r="G20" s="1377">
        <f>IFERROR(G19/$F19,0)</f>
        <v>0</v>
      </c>
      <c r="H20" s="1377">
        <f t="shared" ref="H20" si="95">IFERROR(H19/$F19,0)</f>
        <v>0</v>
      </c>
      <c r="I20" s="1377">
        <f t="shared" ref="I20" si="96">IFERROR(I19/$F19,0)</f>
        <v>0</v>
      </c>
      <c r="J20" s="1377">
        <f t="shared" ref="J20" si="97">IFERROR(J19/$F19,0)</f>
        <v>1</v>
      </c>
      <c r="K20" s="1378">
        <f t="shared" ref="K20" si="98">IFERROR(K19/$F19,0)</f>
        <v>0</v>
      </c>
      <c r="L20" s="1378">
        <f t="shared" ref="L20" si="99">IFERROR(L19/$F19,0)</f>
        <v>0</v>
      </c>
      <c r="M20" s="1378">
        <f t="shared" ref="M20" si="100">IFERROR(M19/$F19,0)</f>
        <v>0</v>
      </c>
      <c r="N20" s="1379"/>
      <c r="O20" s="1377">
        <f>IFERROR(O19/$N19,0)</f>
        <v>0</v>
      </c>
      <c r="P20" s="1377">
        <f t="shared" ref="P20" si="101">IFERROR(P19/$N19,0)</f>
        <v>0</v>
      </c>
      <c r="Q20" s="1377">
        <f t="shared" ref="Q20" si="102">IFERROR(Q19/$N19,0)</f>
        <v>0</v>
      </c>
      <c r="R20" s="1377">
        <f t="shared" ref="R20" si="103">IFERROR(R19/$N19,0)</f>
        <v>1</v>
      </c>
      <c r="S20" s="1378">
        <f t="shared" ref="S20" si="104">IFERROR(S19/$N19,0)</f>
        <v>0</v>
      </c>
      <c r="T20" s="1378">
        <f t="shared" ref="T20" si="105">IFERROR(T19/$N19,0)</f>
        <v>0</v>
      </c>
      <c r="U20" s="1378">
        <f t="shared" ref="U20" si="106">IFERROR(U19/$N19,0)</f>
        <v>0</v>
      </c>
      <c r="V20" s="1380"/>
      <c r="W20" s="1377">
        <f>IFERROR(W19/$V19,0)</f>
        <v>0</v>
      </c>
      <c r="X20" s="1377">
        <f t="shared" ref="X20" si="107">IFERROR(X19/$V19,0)</f>
        <v>0</v>
      </c>
      <c r="Y20" s="1377">
        <f t="shared" ref="Y20" si="108">IFERROR(Y19/$V19,0)</f>
        <v>0</v>
      </c>
      <c r="Z20" s="1377">
        <f t="shared" ref="Z20" si="109">IFERROR(Z19/$V19,0)</f>
        <v>0</v>
      </c>
      <c r="AA20" s="1378">
        <f t="shared" ref="AA20" si="110">IFERROR(AA19/$V19,0)</f>
        <v>0</v>
      </c>
      <c r="AB20" s="1378">
        <f t="shared" ref="AB20" si="111">IFERROR(AB19/$V19,0)</f>
        <v>0</v>
      </c>
      <c r="AC20" s="1337">
        <f t="shared" ref="AC20" si="112">IFERROR(AC19/$V19,0)</f>
        <v>0</v>
      </c>
      <c r="AF20" s="773">
        <f t="shared" si="9"/>
        <v>1</v>
      </c>
      <c r="AG20" s="773">
        <f t="shared" si="10"/>
        <v>1</v>
      </c>
      <c r="AH20" s="773">
        <f t="shared" si="11"/>
        <v>0</v>
      </c>
      <c r="AI20" s="772"/>
      <c r="AJ20" s="772">
        <f t="shared" ref="AJ20" si="113">1-AF20</f>
        <v>0</v>
      </c>
      <c r="AK20" s="772">
        <f>1-AG20</f>
        <v>0</v>
      </c>
      <c r="AL20" s="772">
        <f>1-AH20</f>
        <v>1</v>
      </c>
    </row>
    <row r="21" spans="2:38" ht="21" customHeight="1" x14ac:dyDescent="0.2">
      <c r="B21" s="1504"/>
      <c r="C21" s="1591" t="s">
        <v>341</v>
      </c>
      <c r="D21" s="1169">
        <f>表1!U26</f>
        <v>8</v>
      </c>
      <c r="E21" s="1171">
        <f>表1!W26</f>
        <v>4</v>
      </c>
      <c r="F21" s="818">
        <f t="shared" ref="F21" si="114">SUM(G21:M21)</f>
        <v>0</v>
      </c>
      <c r="G21" s="829">
        <f t="shared" ref="G21:M21" si="115">O21+W21</f>
        <v>0</v>
      </c>
      <c r="H21" s="829">
        <f t="shared" si="115"/>
        <v>0</v>
      </c>
      <c r="I21" s="829">
        <f t="shared" si="115"/>
        <v>0</v>
      </c>
      <c r="J21" s="829">
        <f t="shared" si="115"/>
        <v>0</v>
      </c>
      <c r="K21" s="829">
        <f t="shared" si="115"/>
        <v>0</v>
      </c>
      <c r="L21" s="829">
        <f t="shared" si="115"/>
        <v>0</v>
      </c>
      <c r="M21" s="830">
        <f t="shared" si="115"/>
        <v>0</v>
      </c>
      <c r="N21" s="818">
        <f t="shared" ref="N21" si="116">SUM(O21:U21)</f>
        <v>0</v>
      </c>
      <c r="O21" s="808">
        <v>0</v>
      </c>
      <c r="P21" s="808">
        <v>0</v>
      </c>
      <c r="Q21" s="808">
        <v>0</v>
      </c>
      <c r="R21" s="808">
        <v>0</v>
      </c>
      <c r="S21" s="808">
        <v>0</v>
      </c>
      <c r="T21" s="808">
        <v>0</v>
      </c>
      <c r="U21" s="826">
        <v>0</v>
      </c>
      <c r="V21" s="818">
        <f>SUM(W21:AC21)</f>
        <v>0</v>
      </c>
      <c r="W21" s="829">
        <v>0</v>
      </c>
      <c r="X21" s="829">
        <v>0</v>
      </c>
      <c r="Y21" s="829">
        <v>0</v>
      </c>
      <c r="Z21" s="829">
        <v>0</v>
      </c>
      <c r="AA21" s="829">
        <v>0</v>
      </c>
      <c r="AB21" s="829">
        <v>0</v>
      </c>
      <c r="AC21" s="831">
        <v>0</v>
      </c>
      <c r="AE21" s="761">
        <f t="shared" ref="AE21" si="117">N21+V21</f>
        <v>0</v>
      </c>
      <c r="AF21" s="761">
        <f t="shared" si="9"/>
        <v>0</v>
      </c>
      <c r="AG21" s="761">
        <f t="shared" si="10"/>
        <v>0</v>
      </c>
      <c r="AH21" s="761">
        <f t="shared" si="11"/>
        <v>0</v>
      </c>
      <c r="AI21" s="772">
        <f t="shared" ref="AI21" si="118">AE21-F21</f>
        <v>0</v>
      </c>
      <c r="AJ21" s="772">
        <f t="shared" ref="AJ21" si="119">AF21-F21</f>
        <v>0</v>
      </c>
      <c r="AK21" s="772">
        <f t="shared" ref="AK21" si="120">AG21-N21</f>
        <v>0</v>
      </c>
      <c r="AL21" s="772">
        <f t="shared" ref="AL21" si="121">AH21-V21</f>
        <v>0</v>
      </c>
    </row>
    <row r="22" spans="2:38" ht="21" customHeight="1" x14ac:dyDescent="0.2">
      <c r="B22" s="1504"/>
      <c r="C22" s="1551"/>
      <c r="D22" s="277"/>
      <c r="E22" s="1053"/>
      <c r="F22" s="760"/>
      <c r="G22" s="1377">
        <f>IFERROR(G21/$F21,0)</f>
        <v>0</v>
      </c>
      <c r="H22" s="1377">
        <f t="shared" ref="H22" si="122">IFERROR(H21/$F21,0)</f>
        <v>0</v>
      </c>
      <c r="I22" s="1377">
        <f t="shared" ref="I22" si="123">IFERROR(I21/$F21,0)</f>
        <v>0</v>
      </c>
      <c r="J22" s="1377">
        <f t="shared" ref="J22" si="124">IFERROR(J21/$F21,0)</f>
        <v>0</v>
      </c>
      <c r="K22" s="1385">
        <f t="shared" ref="K22" si="125">IFERROR(K21/$F21,0)</f>
        <v>0</v>
      </c>
      <c r="L22" s="1388">
        <f t="shared" ref="L22" si="126">IFERROR(L21/$F21,0)</f>
        <v>0</v>
      </c>
      <c r="M22" s="1387">
        <f t="shared" ref="M22" si="127">IFERROR(M21/$F21,0)</f>
        <v>0</v>
      </c>
      <c r="N22" s="1393"/>
      <c r="O22" s="1377">
        <f>IFERROR(O21/$N21,0)</f>
        <v>0</v>
      </c>
      <c r="P22" s="1377">
        <f t="shared" ref="P22" si="128">IFERROR(P21/$N21,0)</f>
        <v>0</v>
      </c>
      <c r="Q22" s="1377">
        <f t="shared" ref="Q22" si="129">IFERROR(Q21/$N21,0)</f>
        <v>0</v>
      </c>
      <c r="R22" s="1377">
        <f t="shared" ref="R22" si="130">IFERROR(R21/$N21,0)</f>
        <v>0</v>
      </c>
      <c r="S22" s="1378">
        <f t="shared" ref="S22" si="131">IFERROR(S21/$N21,0)</f>
        <v>0</v>
      </c>
      <c r="T22" s="1378">
        <f t="shared" ref="T22" si="132">IFERROR(T21/$N21,0)</f>
        <v>0</v>
      </c>
      <c r="U22" s="1378">
        <f t="shared" ref="U22" si="133">IFERROR(U21/$N21,0)</f>
        <v>0</v>
      </c>
      <c r="V22" s="1380"/>
      <c r="W22" s="1377">
        <f>IFERROR(W21/$V21,0)</f>
        <v>0</v>
      </c>
      <c r="X22" s="1377">
        <f t="shared" ref="X22" si="134">IFERROR(X21/$V21,0)</f>
        <v>0</v>
      </c>
      <c r="Y22" s="1377">
        <f t="shared" ref="Y22" si="135">IFERROR(Y21/$V21,0)</f>
        <v>0</v>
      </c>
      <c r="Z22" s="1377">
        <f t="shared" ref="Z22" si="136">IFERROR(Z21/$V21,0)</f>
        <v>0</v>
      </c>
      <c r="AA22" s="1385">
        <f t="shared" ref="AA22" si="137">IFERROR(AA21/$V21,0)</f>
        <v>0</v>
      </c>
      <c r="AB22" s="1388">
        <f t="shared" ref="AB22" si="138">IFERROR(AB21/$V21,0)</f>
        <v>0</v>
      </c>
      <c r="AC22" s="1387">
        <f t="shared" ref="AC22" si="139">IFERROR(AC21/$V21,0)</f>
        <v>0</v>
      </c>
      <c r="AF22" s="773">
        <f t="shared" si="9"/>
        <v>0</v>
      </c>
      <c r="AG22" s="773">
        <f t="shared" si="10"/>
        <v>0</v>
      </c>
      <c r="AH22" s="773">
        <f t="shared" si="11"/>
        <v>0</v>
      </c>
      <c r="AI22" s="772"/>
      <c r="AJ22" s="772">
        <f>1-AF22</f>
        <v>1</v>
      </c>
      <c r="AK22" s="772">
        <f>1-AG22</f>
        <v>1</v>
      </c>
      <c r="AL22" s="772">
        <f>1-AH22</f>
        <v>1</v>
      </c>
    </row>
    <row r="23" spans="2:38" ht="21" customHeight="1" x14ac:dyDescent="0.2">
      <c r="B23" s="1504"/>
      <c r="C23" s="1591" t="s">
        <v>189</v>
      </c>
      <c r="D23" s="1169">
        <f>表1!U29</f>
        <v>160</v>
      </c>
      <c r="E23" s="1171">
        <f>表1!W29</f>
        <v>140</v>
      </c>
      <c r="F23" s="810">
        <f t="shared" ref="F23" si="140">SUM(G23:M23)</f>
        <v>16</v>
      </c>
      <c r="G23" s="808">
        <f t="shared" ref="G23:M23" si="141">O23+W23</f>
        <v>3</v>
      </c>
      <c r="H23" s="808">
        <f t="shared" si="141"/>
        <v>0</v>
      </c>
      <c r="I23" s="808">
        <f t="shared" si="141"/>
        <v>2</v>
      </c>
      <c r="J23" s="808">
        <f t="shared" si="141"/>
        <v>10</v>
      </c>
      <c r="K23" s="808">
        <f t="shared" si="141"/>
        <v>1</v>
      </c>
      <c r="L23" s="808">
        <f t="shared" si="141"/>
        <v>0</v>
      </c>
      <c r="M23" s="825">
        <f t="shared" si="141"/>
        <v>0</v>
      </c>
      <c r="N23" s="810">
        <f t="shared" ref="N23" si="142">SUM(O23:U23)</f>
        <v>12</v>
      </c>
      <c r="O23" s="808">
        <v>1</v>
      </c>
      <c r="P23" s="808">
        <v>0</v>
      </c>
      <c r="Q23" s="808">
        <v>2</v>
      </c>
      <c r="R23" s="808">
        <v>8</v>
      </c>
      <c r="S23" s="808">
        <v>1</v>
      </c>
      <c r="T23" s="808">
        <v>0</v>
      </c>
      <c r="U23" s="826">
        <v>0</v>
      </c>
      <c r="V23" s="818">
        <f>SUM(W23:AC23)</f>
        <v>4</v>
      </c>
      <c r="W23" s="829">
        <v>2</v>
      </c>
      <c r="X23" s="829">
        <v>0</v>
      </c>
      <c r="Y23" s="829">
        <v>0</v>
      </c>
      <c r="Z23" s="829">
        <v>2</v>
      </c>
      <c r="AA23" s="829">
        <v>0</v>
      </c>
      <c r="AB23" s="829">
        <v>0</v>
      </c>
      <c r="AC23" s="831">
        <v>0</v>
      </c>
      <c r="AE23" s="761">
        <f t="shared" ref="AE23" si="143">N23+V23</f>
        <v>16</v>
      </c>
      <c r="AF23" s="761">
        <f t="shared" si="9"/>
        <v>16</v>
      </c>
      <c r="AG23" s="761">
        <f t="shared" si="10"/>
        <v>12</v>
      </c>
      <c r="AH23" s="761">
        <f t="shared" si="11"/>
        <v>4</v>
      </c>
      <c r="AI23" s="772">
        <f t="shared" ref="AI23" si="144">AE23-F23</f>
        <v>0</v>
      </c>
      <c r="AJ23" s="772">
        <f t="shared" ref="AJ23" si="145">AF23-F23</f>
        <v>0</v>
      </c>
      <c r="AK23" s="772">
        <f t="shared" ref="AK23" si="146">AG23-N23</f>
        <v>0</v>
      </c>
      <c r="AL23" s="772">
        <f t="shared" ref="AL23" si="147">AH23-V23</f>
        <v>0</v>
      </c>
    </row>
    <row r="24" spans="2:38" ht="21" customHeight="1" thickBot="1" x14ac:dyDescent="0.25">
      <c r="B24" s="1505"/>
      <c r="C24" s="1655"/>
      <c r="D24" s="277"/>
      <c r="E24" s="1053"/>
      <c r="F24" s="759"/>
      <c r="G24" s="1390">
        <f>IFERROR(G23/$F23,0)</f>
        <v>0.1875</v>
      </c>
      <c r="H24" s="1390">
        <f t="shared" ref="H24" si="148">IFERROR(H23/$F23,0)</f>
        <v>0</v>
      </c>
      <c r="I24" s="1390">
        <f t="shared" ref="I24" si="149">IFERROR(I23/$F23,0)</f>
        <v>0.125</v>
      </c>
      <c r="J24" s="1390">
        <f t="shared" ref="J24" si="150">IFERROR(J23/$F23,0)</f>
        <v>0.625</v>
      </c>
      <c r="K24" s="1391">
        <f t="shared" ref="K24" si="151">IFERROR(K23/$F23,0)</f>
        <v>6.25E-2</v>
      </c>
      <c r="L24" s="1390">
        <f t="shared" ref="L24" si="152">IFERROR(L23/$F23,0)</f>
        <v>0</v>
      </c>
      <c r="M24" s="1392">
        <f t="shared" ref="M24" si="153">IFERROR(M23/$F23,0)</f>
        <v>0</v>
      </c>
      <c r="N24" s="1383"/>
      <c r="O24" s="1390">
        <f>IFERROR(O23/$N23,0)</f>
        <v>8.3333333333333329E-2</v>
      </c>
      <c r="P24" s="1390">
        <f t="shared" ref="P24" si="154">IFERROR(P23/$N23,0)</f>
        <v>0</v>
      </c>
      <c r="Q24" s="1390">
        <f t="shared" ref="Q24" si="155">IFERROR(Q23/$N23,0)</f>
        <v>0.16666666666666666</v>
      </c>
      <c r="R24" s="1390">
        <f t="shared" ref="R24" si="156">IFERROR(R23/$N23,0)</f>
        <v>0.66666666666666663</v>
      </c>
      <c r="S24" s="1391">
        <f t="shared" ref="S24" si="157">IFERROR(S23/$N23,0)</f>
        <v>8.3333333333333329E-2</v>
      </c>
      <c r="T24" s="1390">
        <f t="shared" ref="T24" si="158">IFERROR(T23/$N23,0)</f>
        <v>0</v>
      </c>
      <c r="U24" s="1392">
        <f t="shared" ref="U24" si="159">IFERROR(U23/$N23,0)</f>
        <v>0</v>
      </c>
      <c r="V24" s="1383"/>
      <c r="W24" s="1390">
        <f>IFERROR(W23/$V23,0)</f>
        <v>0.5</v>
      </c>
      <c r="X24" s="1390">
        <f t="shared" ref="X24" si="160">IFERROR(X23/$V23,0)</f>
        <v>0</v>
      </c>
      <c r="Y24" s="1390">
        <f t="shared" ref="Y24" si="161">IFERROR(Y23/$V23,0)</f>
        <v>0</v>
      </c>
      <c r="Z24" s="1390">
        <f t="shared" ref="Z24" si="162">IFERROR(Z23/$V23,0)</f>
        <v>0.5</v>
      </c>
      <c r="AA24" s="1391">
        <f t="shared" ref="AA24" si="163">IFERROR(AA23/$V23,0)</f>
        <v>0</v>
      </c>
      <c r="AB24" s="1390">
        <f t="shared" ref="AB24" si="164">IFERROR(AB23/$V23,0)</f>
        <v>0</v>
      </c>
      <c r="AC24" s="1392">
        <f t="shared" ref="AC24" si="165">IFERROR(AC23/$V23,0)</f>
        <v>0</v>
      </c>
      <c r="AF24" s="773">
        <f t="shared" si="9"/>
        <v>1</v>
      </c>
      <c r="AG24" s="773">
        <f t="shared" si="10"/>
        <v>1</v>
      </c>
      <c r="AH24" s="773">
        <f t="shared" si="11"/>
        <v>1</v>
      </c>
      <c r="AI24" s="772"/>
      <c r="AJ24" s="772">
        <f t="shared" ref="AJ24:AL24" si="166">1-AF24</f>
        <v>0</v>
      </c>
      <c r="AK24" s="772">
        <f t="shared" si="166"/>
        <v>0</v>
      </c>
      <c r="AL24" s="772">
        <f t="shared" si="166"/>
        <v>0</v>
      </c>
    </row>
    <row r="25" spans="2:38" ht="21" customHeight="1" thickTop="1" x14ac:dyDescent="0.2">
      <c r="B25" s="1503" t="s">
        <v>312</v>
      </c>
      <c r="C25" s="1551" t="s">
        <v>282</v>
      </c>
      <c r="D25" s="1166">
        <f>表1!U32</f>
        <v>86</v>
      </c>
      <c r="E25" s="1170">
        <f>表1!W32</f>
        <v>45</v>
      </c>
      <c r="F25" s="818">
        <f t="shared" ref="F25" si="167">SUM(G25:M25)</f>
        <v>2</v>
      </c>
      <c r="G25" s="829">
        <f t="shared" ref="G25:M25" si="168">O25+W25</f>
        <v>1</v>
      </c>
      <c r="H25" s="829">
        <f t="shared" si="168"/>
        <v>1</v>
      </c>
      <c r="I25" s="829">
        <f t="shared" si="168"/>
        <v>0</v>
      </c>
      <c r="J25" s="829">
        <f t="shared" si="168"/>
        <v>0</v>
      </c>
      <c r="K25" s="829">
        <f t="shared" si="168"/>
        <v>0</v>
      </c>
      <c r="L25" s="829">
        <f t="shared" si="168"/>
        <v>0</v>
      </c>
      <c r="M25" s="830">
        <f t="shared" si="168"/>
        <v>0</v>
      </c>
      <c r="N25" s="818">
        <f t="shared" ref="N25" si="169">SUM(O25:U25)</f>
        <v>1</v>
      </c>
      <c r="O25" s="829">
        <v>0</v>
      </c>
      <c r="P25" s="829">
        <v>1</v>
      </c>
      <c r="Q25" s="829">
        <v>0</v>
      </c>
      <c r="R25" s="829">
        <v>0</v>
      </c>
      <c r="S25" s="829">
        <v>0</v>
      </c>
      <c r="T25" s="829">
        <v>0</v>
      </c>
      <c r="U25" s="831">
        <v>0</v>
      </c>
      <c r="V25" s="818">
        <f>SUM(W25:AC25)</f>
        <v>1</v>
      </c>
      <c r="W25" s="829">
        <v>1</v>
      </c>
      <c r="X25" s="829">
        <v>0</v>
      </c>
      <c r="Y25" s="829">
        <v>0</v>
      </c>
      <c r="Z25" s="829">
        <v>0</v>
      </c>
      <c r="AA25" s="829">
        <v>0</v>
      </c>
      <c r="AB25" s="829">
        <v>0</v>
      </c>
      <c r="AC25" s="831">
        <v>0</v>
      </c>
      <c r="AE25" s="761">
        <f t="shared" ref="AE25" si="170">N25+V25</f>
        <v>2</v>
      </c>
      <c r="AF25" s="761">
        <f t="shared" si="9"/>
        <v>2</v>
      </c>
      <c r="AG25" s="761">
        <f t="shared" si="10"/>
        <v>1</v>
      </c>
      <c r="AH25" s="761">
        <f t="shared" si="11"/>
        <v>1</v>
      </c>
      <c r="AI25" s="772">
        <f t="shared" ref="AI25" si="171">AE25-F25</f>
        <v>0</v>
      </c>
      <c r="AJ25" s="772">
        <f t="shared" ref="AJ25" si="172">AF25-F25</f>
        <v>0</v>
      </c>
      <c r="AK25" s="772">
        <f t="shared" ref="AK25" si="173">AG25-N25</f>
        <v>0</v>
      </c>
      <c r="AL25" s="772">
        <f t="shared" ref="AL25" si="174">AH25-V25</f>
        <v>0</v>
      </c>
    </row>
    <row r="26" spans="2:38" ht="21" customHeight="1" x14ac:dyDescent="0.2">
      <c r="B26" s="1504"/>
      <c r="C26" s="1551"/>
      <c r="D26" s="277"/>
      <c r="E26" s="1053"/>
      <c r="F26" s="760"/>
      <c r="G26" s="1377">
        <f>IFERROR(G25/$F25,0)</f>
        <v>0.5</v>
      </c>
      <c r="H26" s="1377">
        <f t="shared" ref="H26" si="175">IFERROR(H25/$F25,0)</f>
        <v>0.5</v>
      </c>
      <c r="I26" s="1377">
        <f t="shared" ref="I26" si="176">IFERROR(I25/$F25,0)</f>
        <v>0</v>
      </c>
      <c r="J26" s="1377">
        <f t="shared" ref="J26" si="177">IFERROR(J25/$F25,0)</f>
        <v>0</v>
      </c>
      <c r="K26" s="1385">
        <f t="shared" ref="K26" si="178">IFERROR(K25/$F25,0)</f>
        <v>0</v>
      </c>
      <c r="L26" s="1388">
        <f t="shared" ref="L26" si="179">IFERROR(L25/$F25,0)</f>
        <v>0</v>
      </c>
      <c r="M26" s="1387">
        <f t="shared" ref="M26" si="180">IFERROR(M25/$F25,0)</f>
        <v>0</v>
      </c>
      <c r="N26" s="1393"/>
      <c r="O26" s="1377">
        <f>IFERROR(O25/$N25,0)</f>
        <v>0</v>
      </c>
      <c r="P26" s="1377">
        <f t="shared" ref="P26" si="181">IFERROR(P25/$N25,0)</f>
        <v>1</v>
      </c>
      <c r="Q26" s="1377">
        <f t="shared" ref="Q26" si="182">IFERROR(Q25/$N25,0)</f>
        <v>0</v>
      </c>
      <c r="R26" s="1377">
        <f t="shared" ref="R26" si="183">IFERROR(R25/$N25,0)</f>
        <v>0</v>
      </c>
      <c r="S26" s="1378">
        <f t="shared" ref="S26" si="184">IFERROR(S25/$N25,0)</f>
        <v>0</v>
      </c>
      <c r="T26" s="1378">
        <f t="shared" ref="T26" si="185">IFERROR(T25/$N25,0)</f>
        <v>0</v>
      </c>
      <c r="U26" s="1378">
        <f t="shared" ref="U26" si="186">IFERROR(U25/$N25,0)</f>
        <v>0</v>
      </c>
      <c r="V26" s="1393"/>
      <c r="W26" s="1377">
        <f>IFERROR(W25/$V25,0)</f>
        <v>1</v>
      </c>
      <c r="X26" s="1377">
        <f t="shared" ref="X26" si="187">IFERROR(X25/$V25,0)</f>
        <v>0</v>
      </c>
      <c r="Y26" s="1377">
        <f t="shared" ref="Y26" si="188">IFERROR(Y25/$V25,0)</f>
        <v>0</v>
      </c>
      <c r="Z26" s="1377">
        <f t="shared" ref="Z26" si="189">IFERROR(Z25/$V25,0)</f>
        <v>0</v>
      </c>
      <c r="AA26" s="1385">
        <f t="shared" ref="AA26" si="190">IFERROR(AA25/$V25,0)</f>
        <v>0</v>
      </c>
      <c r="AB26" s="1388">
        <f t="shared" ref="AB26" si="191">IFERROR(AB25/$V25,0)</f>
        <v>0</v>
      </c>
      <c r="AC26" s="1387">
        <f t="shared" ref="AC26" si="192">IFERROR(AC25/$V25,0)</f>
        <v>0</v>
      </c>
      <c r="AF26" s="773">
        <f t="shared" si="9"/>
        <v>1</v>
      </c>
      <c r="AG26" s="773">
        <f t="shared" si="10"/>
        <v>1</v>
      </c>
      <c r="AH26" s="773">
        <f t="shared" si="11"/>
        <v>1</v>
      </c>
      <c r="AI26" s="772"/>
      <c r="AJ26" s="772">
        <f>1-AF26</f>
        <v>0</v>
      </c>
      <c r="AK26" s="772">
        <f t="shared" ref="AK26:AL26" si="193">1-AG26</f>
        <v>0</v>
      </c>
      <c r="AL26" s="772">
        <f t="shared" si="193"/>
        <v>0</v>
      </c>
    </row>
    <row r="27" spans="2:38" ht="21" customHeight="1" x14ac:dyDescent="0.2">
      <c r="B27" s="1504"/>
      <c r="C27" s="1591" t="s">
        <v>283</v>
      </c>
      <c r="D27" s="1169">
        <f>表1!U35</f>
        <v>155</v>
      </c>
      <c r="E27" s="1171">
        <f>表1!W35</f>
        <v>106</v>
      </c>
      <c r="F27" s="810">
        <f t="shared" ref="F27" si="194">SUM(G27:M27)</f>
        <v>3</v>
      </c>
      <c r="G27" s="808">
        <f t="shared" ref="G27:M27" si="195">O27+W27</f>
        <v>1</v>
      </c>
      <c r="H27" s="808">
        <f t="shared" si="195"/>
        <v>1</v>
      </c>
      <c r="I27" s="808">
        <f t="shared" si="195"/>
        <v>0</v>
      </c>
      <c r="J27" s="808">
        <f t="shared" si="195"/>
        <v>0</v>
      </c>
      <c r="K27" s="808">
        <f t="shared" si="195"/>
        <v>1</v>
      </c>
      <c r="L27" s="808">
        <f t="shared" si="195"/>
        <v>0</v>
      </c>
      <c r="M27" s="825">
        <f t="shared" si="195"/>
        <v>0</v>
      </c>
      <c r="N27" s="810">
        <f t="shared" ref="N27" si="196">SUM(O27:U27)</f>
        <v>1</v>
      </c>
      <c r="O27" s="808">
        <v>0</v>
      </c>
      <c r="P27" s="808">
        <v>1</v>
      </c>
      <c r="Q27" s="808">
        <v>0</v>
      </c>
      <c r="R27" s="808">
        <v>0</v>
      </c>
      <c r="S27" s="808">
        <v>0</v>
      </c>
      <c r="T27" s="808">
        <v>0</v>
      </c>
      <c r="U27" s="826">
        <v>0</v>
      </c>
      <c r="V27" s="810">
        <f>SUM(W27:AC27)</f>
        <v>2</v>
      </c>
      <c r="W27" s="808">
        <v>1</v>
      </c>
      <c r="X27" s="808">
        <v>0</v>
      </c>
      <c r="Y27" s="808">
        <v>0</v>
      </c>
      <c r="Z27" s="808">
        <v>0</v>
      </c>
      <c r="AA27" s="808">
        <v>1</v>
      </c>
      <c r="AB27" s="808">
        <v>0</v>
      </c>
      <c r="AC27" s="826">
        <v>0</v>
      </c>
      <c r="AE27" s="761">
        <f t="shared" ref="AE27" si="197">N27+V27</f>
        <v>3</v>
      </c>
      <c r="AF27" s="761">
        <f t="shared" si="9"/>
        <v>3</v>
      </c>
      <c r="AG27" s="761">
        <f t="shared" si="10"/>
        <v>1</v>
      </c>
      <c r="AH27" s="761">
        <f t="shared" si="11"/>
        <v>2</v>
      </c>
      <c r="AI27" s="772">
        <f t="shared" ref="AI27" si="198">AE27-F27</f>
        <v>0</v>
      </c>
      <c r="AJ27" s="772">
        <f t="shared" ref="AJ27" si="199">AF27-F27</f>
        <v>0</v>
      </c>
      <c r="AK27" s="772">
        <f t="shared" ref="AK27" si="200">AG27-N27</f>
        <v>0</v>
      </c>
      <c r="AL27" s="772">
        <f t="shared" ref="AL27" si="201">AH27-V27</f>
        <v>0</v>
      </c>
    </row>
    <row r="28" spans="2:38" ht="21" customHeight="1" x14ac:dyDescent="0.2">
      <c r="B28" s="1504"/>
      <c r="C28" s="1551"/>
      <c r="D28" s="277"/>
      <c r="E28" s="1053"/>
      <c r="F28" s="758"/>
      <c r="G28" s="1377">
        <f>IFERROR(G27/$F27,0)</f>
        <v>0.33333333333333331</v>
      </c>
      <c r="H28" s="1377">
        <f t="shared" ref="H28" si="202">IFERROR(H27/$F27,0)</f>
        <v>0.33333333333333331</v>
      </c>
      <c r="I28" s="1377">
        <f t="shared" ref="I28" si="203">IFERROR(I27/$F27,0)</f>
        <v>0</v>
      </c>
      <c r="J28" s="1377">
        <f t="shared" ref="J28" si="204">IFERROR(J27/$F27,0)</f>
        <v>0</v>
      </c>
      <c r="K28" s="1377">
        <f t="shared" ref="K28" si="205">IFERROR(K27/$F27,0)</f>
        <v>0.33333333333333331</v>
      </c>
      <c r="L28" s="1377">
        <f t="shared" ref="L28" si="206">IFERROR(L27/$F27,0)</f>
        <v>0</v>
      </c>
      <c r="M28" s="1377">
        <f t="shared" ref="M28" si="207">IFERROR(M27/$F27,0)</f>
        <v>0</v>
      </c>
      <c r="N28" s="1379"/>
      <c r="O28" s="1377">
        <f>IFERROR(O27/$N27,0)</f>
        <v>0</v>
      </c>
      <c r="P28" s="1377">
        <f t="shared" ref="P28" si="208">IFERROR(P27/$N27,0)</f>
        <v>1</v>
      </c>
      <c r="Q28" s="1377">
        <f t="shared" ref="Q28" si="209">IFERROR(Q27/$N27,0)</f>
        <v>0</v>
      </c>
      <c r="R28" s="1377">
        <f t="shared" ref="R28" si="210">IFERROR(R27/$N27,0)</f>
        <v>0</v>
      </c>
      <c r="S28" s="1377">
        <f t="shared" ref="S28" si="211">IFERROR(S27/$N27,0)</f>
        <v>0</v>
      </c>
      <c r="T28" s="1377">
        <f t="shared" ref="T28" si="212">IFERROR(T27/$N27,0)</f>
        <v>0</v>
      </c>
      <c r="U28" s="1377">
        <f t="shared" ref="U28" si="213">IFERROR(U27/$N27,0)</f>
        <v>0</v>
      </c>
      <c r="V28" s="1379"/>
      <c r="W28" s="1377">
        <f>IFERROR(W27/$V27,0)</f>
        <v>0.5</v>
      </c>
      <c r="X28" s="1377">
        <f t="shared" ref="X28" si="214">IFERROR(X27/$V27,0)</f>
        <v>0</v>
      </c>
      <c r="Y28" s="1377">
        <f t="shared" ref="Y28" si="215">IFERROR(Y27/$V27,0)</f>
        <v>0</v>
      </c>
      <c r="Z28" s="1377">
        <f t="shared" ref="Z28" si="216">IFERROR(Z27/$V27,0)</f>
        <v>0</v>
      </c>
      <c r="AA28" s="1377">
        <f t="shared" ref="AA28" si="217">IFERROR(AA27/$V27,0)</f>
        <v>0.5</v>
      </c>
      <c r="AB28" s="1388">
        <f t="shared" ref="AB28" si="218">IFERROR(AB27/$V27,0)</f>
        <v>0</v>
      </c>
      <c r="AC28" s="1387">
        <f t="shared" ref="AC28" si="219">IFERROR(AC27/$V27,0)</f>
        <v>0</v>
      </c>
      <c r="AD28" s="761">
        <v>0</v>
      </c>
      <c r="AF28" s="773">
        <f t="shared" si="9"/>
        <v>1</v>
      </c>
      <c r="AG28" s="773">
        <f t="shared" si="10"/>
        <v>1</v>
      </c>
      <c r="AH28" s="773">
        <f t="shared" si="11"/>
        <v>1</v>
      </c>
      <c r="AI28" s="772"/>
      <c r="AJ28" s="772">
        <f t="shared" ref="AJ28:AL28" si="220">1-AF28</f>
        <v>0</v>
      </c>
      <c r="AK28" s="772">
        <f t="shared" si="220"/>
        <v>0</v>
      </c>
      <c r="AL28" s="772">
        <f t="shared" si="220"/>
        <v>0</v>
      </c>
    </row>
    <row r="29" spans="2:38" ht="21" customHeight="1" x14ac:dyDescent="0.2">
      <c r="B29" s="1504"/>
      <c r="C29" s="1591" t="s">
        <v>284</v>
      </c>
      <c r="D29" s="1169">
        <f>表1!U38</f>
        <v>47</v>
      </c>
      <c r="E29" s="1171">
        <f>表1!W38</f>
        <v>38</v>
      </c>
      <c r="F29" s="810">
        <f t="shared" ref="F29" si="221">SUM(G29:M29)</f>
        <v>1</v>
      </c>
      <c r="G29" s="808">
        <f t="shared" ref="G29:M29" si="222">O29+W29</f>
        <v>0</v>
      </c>
      <c r="H29" s="808">
        <f t="shared" si="222"/>
        <v>0</v>
      </c>
      <c r="I29" s="808">
        <f t="shared" si="222"/>
        <v>0</v>
      </c>
      <c r="J29" s="808">
        <f t="shared" si="222"/>
        <v>1</v>
      </c>
      <c r="K29" s="808">
        <f t="shared" si="222"/>
        <v>0</v>
      </c>
      <c r="L29" s="808">
        <f t="shared" si="222"/>
        <v>0</v>
      </c>
      <c r="M29" s="825">
        <f t="shared" si="222"/>
        <v>0</v>
      </c>
      <c r="N29" s="810">
        <f t="shared" ref="N29" si="223">SUM(O29:U29)</f>
        <v>1</v>
      </c>
      <c r="O29" s="808">
        <v>0</v>
      </c>
      <c r="P29" s="808">
        <v>0</v>
      </c>
      <c r="Q29" s="808">
        <v>0</v>
      </c>
      <c r="R29" s="808">
        <v>1</v>
      </c>
      <c r="S29" s="808">
        <v>0</v>
      </c>
      <c r="T29" s="808">
        <v>0</v>
      </c>
      <c r="U29" s="826">
        <v>0</v>
      </c>
      <c r="V29" s="810">
        <f>SUM(W29:AC29)</f>
        <v>0</v>
      </c>
      <c r="W29" s="808">
        <v>0</v>
      </c>
      <c r="X29" s="808">
        <v>0</v>
      </c>
      <c r="Y29" s="808">
        <v>0</v>
      </c>
      <c r="Z29" s="808">
        <v>0</v>
      </c>
      <c r="AA29" s="808">
        <v>0</v>
      </c>
      <c r="AB29" s="808">
        <v>0</v>
      </c>
      <c r="AC29" s="826">
        <v>0</v>
      </c>
      <c r="AE29" s="761">
        <f t="shared" ref="AE29" si="224">N29+V29</f>
        <v>1</v>
      </c>
      <c r="AF29" s="761">
        <f t="shared" si="9"/>
        <v>1</v>
      </c>
      <c r="AG29" s="761">
        <f t="shared" si="10"/>
        <v>1</v>
      </c>
      <c r="AH29" s="761">
        <f t="shared" si="11"/>
        <v>0</v>
      </c>
      <c r="AI29" s="772">
        <f t="shared" ref="AI29" si="225">AE29-F29</f>
        <v>0</v>
      </c>
      <c r="AJ29" s="772">
        <f t="shared" ref="AJ29" si="226">AF29-F29</f>
        <v>0</v>
      </c>
      <c r="AK29" s="772">
        <f t="shared" ref="AK29" si="227">AG29-N29</f>
        <v>0</v>
      </c>
      <c r="AL29" s="772">
        <f t="shared" ref="AL29" si="228">AH29-V29</f>
        <v>0</v>
      </c>
    </row>
    <row r="30" spans="2:38" ht="21" customHeight="1" x14ac:dyDescent="0.2">
      <c r="B30" s="1504"/>
      <c r="C30" s="1551"/>
      <c r="D30" s="277"/>
      <c r="E30" s="1053"/>
      <c r="F30" s="758"/>
      <c r="G30" s="1377">
        <f>IFERROR(G29/$F29,0)</f>
        <v>0</v>
      </c>
      <c r="H30" s="1377">
        <f t="shared" ref="H30" si="229">IFERROR(H29/$F29,0)</f>
        <v>0</v>
      </c>
      <c r="I30" s="1377">
        <f t="shared" ref="I30" si="230">IFERROR(I29/$F29,0)</f>
        <v>0</v>
      </c>
      <c r="J30" s="1377">
        <f t="shared" ref="J30" si="231">IFERROR(J29/$F29,0)</f>
        <v>1</v>
      </c>
      <c r="K30" s="1377">
        <f t="shared" ref="K30" si="232">IFERROR(K29/$F29,0)</f>
        <v>0</v>
      </c>
      <c r="L30" s="1377">
        <f t="shared" ref="L30" si="233">IFERROR(L29/$F29,0)</f>
        <v>0</v>
      </c>
      <c r="M30" s="1377">
        <f t="shared" ref="M30" si="234">IFERROR(M29/$F29,0)</f>
        <v>0</v>
      </c>
      <c r="N30" s="1379"/>
      <c r="O30" s="1377">
        <f>IFERROR(O29/$N29,0)</f>
        <v>0</v>
      </c>
      <c r="P30" s="1377">
        <f t="shared" ref="P30" si="235">IFERROR(P29/$N29,0)</f>
        <v>0</v>
      </c>
      <c r="Q30" s="1377">
        <f t="shared" ref="Q30" si="236">IFERROR(Q29/$N29,0)</f>
        <v>0</v>
      </c>
      <c r="R30" s="1377">
        <f t="shared" ref="R30" si="237">IFERROR(R29/$N29,0)</f>
        <v>1</v>
      </c>
      <c r="S30" s="1378">
        <f t="shared" ref="S30" si="238">IFERROR(S29/$N29,0)</f>
        <v>0</v>
      </c>
      <c r="T30" s="1378">
        <f t="shared" ref="T30" si="239">IFERROR(T29/$N29,0)</f>
        <v>0</v>
      </c>
      <c r="U30" s="1378">
        <f t="shared" ref="U30" si="240">IFERROR(U29/$N29,0)</f>
        <v>0</v>
      </c>
      <c r="V30" s="1379"/>
      <c r="W30" s="1377">
        <f>IFERROR(W29/$V29,0)</f>
        <v>0</v>
      </c>
      <c r="X30" s="1377">
        <f t="shared" ref="X30" si="241">IFERROR(X29/$V29,0)</f>
        <v>0</v>
      </c>
      <c r="Y30" s="1377">
        <f t="shared" ref="Y30" si="242">IFERROR(Y29/$V29,0)</f>
        <v>0</v>
      </c>
      <c r="Z30" s="1377">
        <f t="shared" ref="Z30" si="243">IFERROR(Z29/$V29,0)</f>
        <v>0</v>
      </c>
      <c r="AA30" s="1385">
        <f t="shared" ref="AA30" si="244">IFERROR(AA29/$V29,0)</f>
        <v>0</v>
      </c>
      <c r="AB30" s="1388">
        <f t="shared" ref="AB30" si="245">IFERROR(AB29/$V29,0)</f>
        <v>0</v>
      </c>
      <c r="AC30" s="1387">
        <f t="shared" ref="AC30" si="246">IFERROR(AC29/$V29,0)</f>
        <v>0</v>
      </c>
      <c r="AF30" s="773">
        <f t="shared" si="9"/>
        <v>1</v>
      </c>
      <c r="AG30" s="773">
        <f t="shared" si="10"/>
        <v>1</v>
      </c>
      <c r="AH30" s="773">
        <f t="shared" si="11"/>
        <v>0</v>
      </c>
      <c r="AI30" s="772"/>
      <c r="AJ30" s="772">
        <f t="shared" ref="AJ30:AL30" si="247">1-AF30</f>
        <v>0</v>
      </c>
      <c r="AK30" s="772">
        <f t="shared" si="247"/>
        <v>0</v>
      </c>
      <c r="AL30" s="772">
        <f t="shared" si="247"/>
        <v>1</v>
      </c>
    </row>
    <row r="31" spans="2:38" ht="21" customHeight="1" x14ac:dyDescent="0.2">
      <c r="B31" s="1504"/>
      <c r="C31" s="1591" t="s">
        <v>285</v>
      </c>
      <c r="D31" s="1169">
        <f>表1!U41</f>
        <v>38</v>
      </c>
      <c r="E31" s="1171">
        <f>表1!W41</f>
        <v>35</v>
      </c>
      <c r="F31" s="818">
        <f t="shared" ref="F31" si="248">SUM(G31:M31)</f>
        <v>1</v>
      </c>
      <c r="G31" s="829">
        <f t="shared" ref="G31:M31" si="249">O31+W31</f>
        <v>0</v>
      </c>
      <c r="H31" s="829">
        <f t="shared" si="249"/>
        <v>0</v>
      </c>
      <c r="I31" s="829">
        <f t="shared" si="249"/>
        <v>0</v>
      </c>
      <c r="J31" s="829">
        <f t="shared" si="249"/>
        <v>1</v>
      </c>
      <c r="K31" s="829">
        <f t="shared" si="249"/>
        <v>0</v>
      </c>
      <c r="L31" s="829">
        <f t="shared" si="249"/>
        <v>0</v>
      </c>
      <c r="M31" s="830">
        <f t="shared" si="249"/>
        <v>0</v>
      </c>
      <c r="N31" s="818">
        <f t="shared" ref="N31" si="250">SUM(O31:U31)</f>
        <v>1</v>
      </c>
      <c r="O31" s="808">
        <v>0</v>
      </c>
      <c r="P31" s="808">
        <v>0</v>
      </c>
      <c r="Q31" s="808">
        <v>0</v>
      </c>
      <c r="R31" s="808">
        <v>1</v>
      </c>
      <c r="S31" s="808">
        <v>0</v>
      </c>
      <c r="T31" s="808">
        <v>0</v>
      </c>
      <c r="U31" s="826">
        <v>0</v>
      </c>
      <c r="V31" s="810">
        <f>SUM(W31:AC31)</f>
        <v>0</v>
      </c>
      <c r="W31" s="808">
        <v>0</v>
      </c>
      <c r="X31" s="808">
        <v>0</v>
      </c>
      <c r="Y31" s="808">
        <v>0</v>
      </c>
      <c r="Z31" s="808">
        <v>0</v>
      </c>
      <c r="AA31" s="808">
        <v>0</v>
      </c>
      <c r="AB31" s="808">
        <v>0</v>
      </c>
      <c r="AC31" s="826">
        <v>0</v>
      </c>
      <c r="AE31" s="761">
        <f t="shared" ref="AE31" si="251">N31+V31</f>
        <v>1</v>
      </c>
      <c r="AF31" s="761">
        <f t="shared" si="9"/>
        <v>1</v>
      </c>
      <c r="AG31" s="761">
        <f t="shared" si="10"/>
        <v>1</v>
      </c>
      <c r="AH31" s="761">
        <f t="shared" si="11"/>
        <v>0</v>
      </c>
      <c r="AI31" s="772">
        <f t="shared" ref="AI31" si="252">AE31-F31</f>
        <v>0</v>
      </c>
      <c r="AJ31" s="772">
        <f t="shared" ref="AJ31" si="253">AF31-F31</f>
        <v>0</v>
      </c>
      <c r="AK31" s="772">
        <f t="shared" ref="AK31" si="254">AG31-N31</f>
        <v>0</v>
      </c>
      <c r="AL31" s="772">
        <f t="shared" ref="AL31" si="255">AH31-V31</f>
        <v>0</v>
      </c>
    </row>
    <row r="32" spans="2:38" ht="21" customHeight="1" x14ac:dyDescent="0.2">
      <c r="B32" s="1504"/>
      <c r="C32" s="1551"/>
      <c r="D32" s="277"/>
      <c r="E32" s="1053"/>
      <c r="F32" s="760"/>
      <c r="G32" s="1377">
        <f>IFERROR(G31/$F31,0)</f>
        <v>0</v>
      </c>
      <c r="H32" s="1377">
        <f t="shared" ref="H32" si="256">IFERROR(H31/$F31,0)</f>
        <v>0</v>
      </c>
      <c r="I32" s="1377">
        <f t="shared" ref="I32" si="257">IFERROR(I31/$F31,0)</f>
        <v>0</v>
      </c>
      <c r="J32" s="1377">
        <f t="shared" ref="J32" si="258">IFERROR(J31/$F31,0)</f>
        <v>1</v>
      </c>
      <c r="K32" s="1385">
        <f t="shared" ref="K32" si="259">IFERROR(K31/$F31,0)</f>
        <v>0</v>
      </c>
      <c r="L32" s="1388">
        <f t="shared" ref="L32" si="260">IFERROR(L31/$F31,0)</f>
        <v>0</v>
      </c>
      <c r="M32" s="1387">
        <f t="shared" ref="M32" si="261">IFERROR(M31/$F31,0)</f>
        <v>0</v>
      </c>
      <c r="N32" s="1393"/>
      <c r="O32" s="1377">
        <f>IFERROR(O31/$N31,0)</f>
        <v>0</v>
      </c>
      <c r="P32" s="1377">
        <f t="shared" ref="P32" si="262">IFERROR(P31/$N31,0)</f>
        <v>0</v>
      </c>
      <c r="Q32" s="1377">
        <f t="shared" ref="Q32" si="263">IFERROR(Q31/$N31,0)</f>
        <v>0</v>
      </c>
      <c r="R32" s="1377">
        <f t="shared" ref="R32" si="264">IFERROR(R31/$N31,0)</f>
        <v>1</v>
      </c>
      <c r="S32" s="1385">
        <f t="shared" ref="S32" si="265">IFERROR(S31/$N31,0)</f>
        <v>0</v>
      </c>
      <c r="T32" s="1388">
        <f t="shared" ref="T32" si="266">IFERROR(T31/$N31,0)</f>
        <v>0</v>
      </c>
      <c r="U32" s="1387">
        <f t="shared" ref="U32" si="267">IFERROR(U31/$N31,0)</f>
        <v>0</v>
      </c>
      <c r="V32" s="1393"/>
      <c r="W32" s="1377">
        <f>IFERROR(W31/$V31,0)</f>
        <v>0</v>
      </c>
      <c r="X32" s="1377">
        <f t="shared" ref="X32" si="268">IFERROR(X31/$V31,0)</f>
        <v>0</v>
      </c>
      <c r="Y32" s="1377">
        <f t="shared" ref="Y32" si="269">IFERROR(Y31/$V31,0)</f>
        <v>0</v>
      </c>
      <c r="Z32" s="1377">
        <f t="shared" ref="Z32" si="270">IFERROR(Z31/$V31,0)</f>
        <v>0</v>
      </c>
      <c r="AA32" s="1377">
        <f t="shared" ref="AA32" si="271">IFERROR(AA31/$V31,0)</f>
        <v>0</v>
      </c>
      <c r="AB32" s="1377">
        <f t="shared" ref="AB32" si="272">IFERROR(AB31/$V31,0)</f>
        <v>0</v>
      </c>
      <c r="AC32" s="1387">
        <f t="shared" ref="AC32" si="273">IFERROR(AC31/$V31,0)</f>
        <v>0</v>
      </c>
      <c r="AD32" s="761">
        <v>0</v>
      </c>
      <c r="AF32" s="773">
        <f t="shared" si="9"/>
        <v>1</v>
      </c>
      <c r="AG32" s="773">
        <f t="shared" si="10"/>
        <v>1</v>
      </c>
      <c r="AH32" s="773">
        <f t="shared" si="11"/>
        <v>0</v>
      </c>
      <c r="AI32" s="772"/>
      <c r="AJ32" s="772">
        <f t="shared" ref="AJ32:AL32" si="274">1-AF32</f>
        <v>0</v>
      </c>
      <c r="AK32" s="772">
        <f t="shared" si="274"/>
        <v>0</v>
      </c>
      <c r="AL32" s="772">
        <f t="shared" si="274"/>
        <v>1</v>
      </c>
    </row>
    <row r="33" spans="2:38" ht="21" customHeight="1" x14ac:dyDescent="0.2">
      <c r="B33" s="1504"/>
      <c r="C33" s="1591" t="s">
        <v>286</v>
      </c>
      <c r="D33" s="1169">
        <f>表1!U44</f>
        <v>32</v>
      </c>
      <c r="E33" s="1171">
        <f>表1!W44</f>
        <v>23</v>
      </c>
      <c r="F33" s="810">
        <f t="shared" ref="F33" si="275">SUM(G33:M33)</f>
        <v>2</v>
      </c>
      <c r="G33" s="808">
        <f t="shared" ref="G33:M33" si="276">O33+W33</f>
        <v>0</v>
      </c>
      <c r="H33" s="808">
        <f t="shared" si="276"/>
        <v>0</v>
      </c>
      <c r="I33" s="808">
        <f t="shared" si="276"/>
        <v>0</v>
      </c>
      <c r="J33" s="808">
        <f t="shared" si="276"/>
        <v>2</v>
      </c>
      <c r="K33" s="808">
        <f t="shared" si="276"/>
        <v>0</v>
      </c>
      <c r="L33" s="808">
        <f t="shared" si="276"/>
        <v>0</v>
      </c>
      <c r="M33" s="825">
        <f t="shared" si="276"/>
        <v>0</v>
      </c>
      <c r="N33" s="810">
        <f t="shared" ref="N33" si="277">SUM(O33:U33)</f>
        <v>2</v>
      </c>
      <c r="O33" s="808">
        <v>0</v>
      </c>
      <c r="P33" s="808">
        <v>0</v>
      </c>
      <c r="Q33" s="808">
        <v>0</v>
      </c>
      <c r="R33" s="808">
        <v>2</v>
      </c>
      <c r="S33" s="808">
        <v>0</v>
      </c>
      <c r="T33" s="808">
        <v>0</v>
      </c>
      <c r="U33" s="826">
        <v>0</v>
      </c>
      <c r="V33" s="810">
        <f>SUM(W33:AC33)</f>
        <v>0</v>
      </c>
      <c r="W33" s="808">
        <v>0</v>
      </c>
      <c r="X33" s="808">
        <v>0</v>
      </c>
      <c r="Y33" s="808">
        <v>0</v>
      </c>
      <c r="Z33" s="808">
        <v>0</v>
      </c>
      <c r="AA33" s="808">
        <v>0</v>
      </c>
      <c r="AB33" s="808">
        <v>0</v>
      </c>
      <c r="AC33" s="826">
        <v>0</v>
      </c>
      <c r="AE33" s="761">
        <f t="shared" ref="AE33" si="278">N33+V33</f>
        <v>2</v>
      </c>
      <c r="AF33" s="761">
        <f t="shared" si="9"/>
        <v>2</v>
      </c>
      <c r="AG33" s="761">
        <f t="shared" si="10"/>
        <v>2</v>
      </c>
      <c r="AH33" s="761">
        <f t="shared" si="11"/>
        <v>0</v>
      </c>
      <c r="AI33" s="772">
        <f t="shared" ref="AI33" si="279">AE33-F33</f>
        <v>0</v>
      </c>
      <c r="AJ33" s="772">
        <f t="shared" ref="AJ33" si="280">AF33-F33</f>
        <v>0</v>
      </c>
      <c r="AK33" s="772">
        <f t="shared" ref="AK33" si="281">AG33-N33</f>
        <v>0</v>
      </c>
      <c r="AL33" s="772">
        <f t="shared" ref="AL33" si="282">AH33-V33</f>
        <v>0</v>
      </c>
    </row>
    <row r="34" spans="2:38" ht="21" customHeight="1" x14ac:dyDescent="0.2">
      <c r="B34" s="1504"/>
      <c r="C34" s="1552"/>
      <c r="D34" s="277"/>
      <c r="E34" s="1053"/>
      <c r="F34" s="758"/>
      <c r="G34" s="1377">
        <f>IFERROR(G33/$F33,0)</f>
        <v>0</v>
      </c>
      <c r="H34" s="1377">
        <f t="shared" ref="H34" si="283">IFERROR(H33/$F33,0)</f>
        <v>0</v>
      </c>
      <c r="I34" s="1377">
        <f t="shared" ref="I34" si="284">IFERROR(I33/$F33,0)</f>
        <v>0</v>
      </c>
      <c r="J34" s="1377">
        <f t="shared" ref="J34" si="285">IFERROR(J33/$F33,0)</f>
        <v>1</v>
      </c>
      <c r="K34" s="1385">
        <f t="shared" ref="K34" si="286">IFERROR(K33/$F33,0)</f>
        <v>0</v>
      </c>
      <c r="L34" s="1388">
        <f t="shared" ref="L34" si="287">IFERROR(L33/$F33,0)</f>
        <v>0</v>
      </c>
      <c r="M34" s="1387">
        <f t="shared" ref="M34" si="288">IFERROR(M33/$F33,0)</f>
        <v>0</v>
      </c>
      <c r="N34" s="1379"/>
      <c r="O34" s="1377">
        <f>IFERROR(O33/$N33,0)</f>
        <v>0</v>
      </c>
      <c r="P34" s="1377">
        <f t="shared" ref="P34" si="289">IFERROR(P33/$N33,0)</f>
        <v>0</v>
      </c>
      <c r="Q34" s="1377">
        <f t="shared" ref="Q34" si="290">IFERROR(Q33/$N33,0)</f>
        <v>0</v>
      </c>
      <c r="R34" s="1377">
        <f t="shared" ref="R34" si="291">IFERROR(R33/$N33,0)</f>
        <v>1</v>
      </c>
      <c r="S34" s="1385">
        <f t="shared" ref="S34" si="292">IFERROR(S33/$N33,0)</f>
        <v>0</v>
      </c>
      <c r="T34" s="1388">
        <f t="shared" ref="T34" si="293">IFERROR(T33/$N33,0)</f>
        <v>0</v>
      </c>
      <c r="U34" s="1387">
        <f t="shared" ref="U34" si="294">IFERROR(U33/$N33,0)</f>
        <v>0</v>
      </c>
      <c r="V34" s="1379"/>
      <c r="W34" s="1377">
        <f>IFERROR(W33/$V33,0)</f>
        <v>0</v>
      </c>
      <c r="X34" s="1377">
        <f t="shared" ref="X34" si="295">IFERROR(X33/$V33,0)</f>
        <v>0</v>
      </c>
      <c r="Y34" s="1377">
        <f t="shared" ref="Y34" si="296">IFERROR(Y33/$V33,0)</f>
        <v>0</v>
      </c>
      <c r="Z34" s="1377">
        <f t="shared" ref="Z34" si="297">IFERROR(Z33/$V33,0)</f>
        <v>0</v>
      </c>
      <c r="AA34" s="1385">
        <f t="shared" ref="AA34" si="298">IFERROR(AA33/$V33,0)</f>
        <v>0</v>
      </c>
      <c r="AB34" s="1388">
        <f t="shared" ref="AB34" si="299">IFERROR(AB33/$V33,0)</f>
        <v>0</v>
      </c>
      <c r="AC34" s="1387">
        <f t="shared" ref="AC34" si="300">IFERROR(AC33/$V33,0)</f>
        <v>0</v>
      </c>
      <c r="AF34" s="773">
        <f t="shared" si="9"/>
        <v>1</v>
      </c>
      <c r="AG34" s="773">
        <f t="shared" si="10"/>
        <v>1</v>
      </c>
      <c r="AH34" s="773">
        <f t="shared" si="11"/>
        <v>0</v>
      </c>
      <c r="AI34" s="772"/>
      <c r="AJ34" s="772">
        <f t="shared" ref="AJ34:AL34" si="301">1-AF34</f>
        <v>0</v>
      </c>
      <c r="AK34" s="772">
        <f t="shared" si="301"/>
        <v>0</v>
      </c>
      <c r="AL34" s="772">
        <f t="shared" si="301"/>
        <v>1</v>
      </c>
    </row>
    <row r="35" spans="2:38" ht="21" customHeight="1" x14ac:dyDescent="0.2">
      <c r="B35" s="1504"/>
      <c r="C35" s="1551" t="s">
        <v>287</v>
      </c>
      <c r="D35" s="1169">
        <f>表1!U47</f>
        <v>29</v>
      </c>
      <c r="E35" s="1171">
        <f>表1!W47</f>
        <v>27</v>
      </c>
      <c r="F35" s="810">
        <f t="shared" ref="F35" si="302">SUM(G35:M35)</f>
        <v>19</v>
      </c>
      <c r="G35" s="808">
        <f t="shared" ref="G35:M35" si="303">O35+W35</f>
        <v>1</v>
      </c>
      <c r="H35" s="808">
        <f t="shared" si="303"/>
        <v>0</v>
      </c>
      <c r="I35" s="808">
        <f t="shared" si="303"/>
        <v>2</v>
      </c>
      <c r="J35" s="808">
        <f t="shared" si="303"/>
        <v>13</v>
      </c>
      <c r="K35" s="808">
        <f t="shared" si="303"/>
        <v>3</v>
      </c>
      <c r="L35" s="808">
        <f t="shared" si="303"/>
        <v>0</v>
      </c>
      <c r="M35" s="825">
        <f t="shared" si="303"/>
        <v>0</v>
      </c>
      <c r="N35" s="810">
        <f t="shared" ref="N35" si="304">SUM(O35:U35)</f>
        <v>15</v>
      </c>
      <c r="O35" s="808">
        <v>1</v>
      </c>
      <c r="P35" s="808">
        <v>0</v>
      </c>
      <c r="Q35" s="808">
        <v>2</v>
      </c>
      <c r="R35" s="808">
        <v>9</v>
      </c>
      <c r="S35" s="808">
        <v>3</v>
      </c>
      <c r="T35" s="808">
        <v>0</v>
      </c>
      <c r="U35" s="826">
        <v>0</v>
      </c>
      <c r="V35" s="810">
        <f>SUM(W35:AC35)</f>
        <v>4</v>
      </c>
      <c r="W35" s="808">
        <v>0</v>
      </c>
      <c r="X35" s="808">
        <v>0</v>
      </c>
      <c r="Y35" s="808">
        <v>0</v>
      </c>
      <c r="Z35" s="808">
        <v>4</v>
      </c>
      <c r="AA35" s="808">
        <v>0</v>
      </c>
      <c r="AB35" s="808">
        <v>0</v>
      </c>
      <c r="AC35" s="826">
        <v>0</v>
      </c>
      <c r="AE35" s="761">
        <f t="shared" ref="AE35" si="305">N35+V35</f>
        <v>19</v>
      </c>
      <c r="AF35" s="761">
        <f t="shared" si="9"/>
        <v>19</v>
      </c>
      <c r="AG35" s="761">
        <f t="shared" si="10"/>
        <v>15</v>
      </c>
      <c r="AH35" s="761">
        <f t="shared" si="11"/>
        <v>4</v>
      </c>
      <c r="AI35" s="772">
        <f t="shared" ref="AI35" si="306">AE35-F35</f>
        <v>0</v>
      </c>
      <c r="AJ35" s="772">
        <f t="shared" ref="AJ35" si="307">AF35-F35</f>
        <v>0</v>
      </c>
      <c r="AK35" s="772">
        <f t="shared" ref="AK35" si="308">AG35-N35</f>
        <v>0</v>
      </c>
      <c r="AL35" s="772">
        <f t="shared" ref="AL35" si="309">AH35-V35</f>
        <v>0</v>
      </c>
    </row>
    <row r="36" spans="2:38" ht="21" customHeight="1" thickBot="1" x14ac:dyDescent="0.25">
      <c r="B36" s="1504"/>
      <c r="C36" s="1655"/>
      <c r="D36" s="1052"/>
      <c r="E36" s="1054"/>
      <c r="F36" s="759"/>
      <c r="G36" s="1390">
        <f>IFERROR(G35/$F35,0)</f>
        <v>5.2631578947368418E-2</v>
      </c>
      <c r="H36" s="1390">
        <f t="shared" ref="H36" si="310">IFERROR(H35/$F35,0)</f>
        <v>0</v>
      </c>
      <c r="I36" s="1390">
        <f t="shared" ref="I36" si="311">IFERROR(I35/$F35,0)</f>
        <v>0.10526315789473684</v>
      </c>
      <c r="J36" s="1390">
        <f t="shared" ref="J36" si="312">IFERROR(J35/$F35,0)</f>
        <v>0.68421052631578949</v>
      </c>
      <c r="K36" s="1391">
        <f t="shared" ref="K36" si="313">IFERROR(K35/$F35,0)</f>
        <v>0.15789473684210525</v>
      </c>
      <c r="L36" s="1390">
        <f t="shared" ref="L36" si="314">IFERROR(L35/$F35,0)</f>
        <v>0</v>
      </c>
      <c r="M36" s="1392">
        <f t="shared" ref="M36" si="315">IFERROR(M35/$F35,0)</f>
        <v>0</v>
      </c>
      <c r="N36" s="1383"/>
      <c r="O36" s="1390">
        <f>IFERROR(O35/$N35,0)</f>
        <v>6.6666666666666666E-2</v>
      </c>
      <c r="P36" s="1390">
        <f t="shared" ref="P36" si="316">IFERROR(P35/$N35,0)</f>
        <v>0</v>
      </c>
      <c r="Q36" s="1390">
        <f t="shared" ref="Q36" si="317">IFERROR(Q35/$N35,0)</f>
        <v>0.13333333333333333</v>
      </c>
      <c r="R36" s="1390">
        <f t="shared" ref="R36" si="318">IFERROR(R35/$N35,0)</f>
        <v>0.6</v>
      </c>
      <c r="S36" s="1391">
        <f t="shared" ref="S36" si="319">IFERROR(S35/$N35,0)</f>
        <v>0.2</v>
      </c>
      <c r="T36" s="1390">
        <f t="shared" ref="T36" si="320">IFERROR(T35/$N35,0)</f>
        <v>0</v>
      </c>
      <c r="U36" s="1392">
        <f t="shared" ref="U36" si="321">IFERROR(U35/$N35,0)</f>
        <v>0</v>
      </c>
      <c r="V36" s="1383"/>
      <c r="W36" s="1390">
        <f>IFERROR(W35/$V35,0)</f>
        <v>0</v>
      </c>
      <c r="X36" s="1390">
        <f t="shared" ref="X36" si="322">IFERROR(X35/$V35,0)</f>
        <v>0</v>
      </c>
      <c r="Y36" s="1390">
        <f t="shared" ref="Y36" si="323">IFERROR(Y35/$V35,0)</f>
        <v>0</v>
      </c>
      <c r="Z36" s="1390">
        <f t="shared" ref="Z36" si="324">IFERROR(Z35/$V35,0)</f>
        <v>1</v>
      </c>
      <c r="AA36" s="1391">
        <f t="shared" ref="AA36" si="325">IFERROR(AA35/$V35,0)</f>
        <v>0</v>
      </c>
      <c r="AB36" s="1390">
        <f t="shared" ref="AB36" si="326">IFERROR(AB35/$V35,0)</f>
        <v>0</v>
      </c>
      <c r="AC36" s="1392">
        <f t="shared" ref="AC36" si="327">IFERROR(AC35/$V35,0)</f>
        <v>0</v>
      </c>
      <c r="AF36" s="773">
        <f t="shared" si="9"/>
        <v>1</v>
      </c>
      <c r="AG36" s="773">
        <f t="shared" si="10"/>
        <v>1</v>
      </c>
      <c r="AH36" s="773">
        <f t="shared" si="11"/>
        <v>1</v>
      </c>
      <c r="AI36" s="772"/>
      <c r="AJ36" s="772">
        <f t="shared" ref="AJ36:AL36" si="328">1-AF36</f>
        <v>0</v>
      </c>
      <c r="AK36" s="772">
        <f t="shared" si="328"/>
        <v>0</v>
      </c>
      <c r="AL36" s="772">
        <f t="shared" si="328"/>
        <v>0</v>
      </c>
    </row>
    <row r="37" spans="2:38" ht="21" customHeight="1" thickTop="1" x14ac:dyDescent="0.2">
      <c r="B37" s="1504"/>
      <c r="C37" s="38" t="s">
        <v>288</v>
      </c>
      <c r="D37" s="1117">
        <f>D27+D29+D31+D33</f>
        <v>272</v>
      </c>
      <c r="E37" s="1117">
        <f>E27+E29+E31+E33</f>
        <v>202</v>
      </c>
      <c r="F37" s="818">
        <f>SUM(G37:M37)</f>
        <v>7</v>
      </c>
      <c r="G37" s="829">
        <f t="shared" ref="G37:M37" si="329">O37+W37</f>
        <v>1</v>
      </c>
      <c r="H37" s="829">
        <f t="shared" si="329"/>
        <v>1</v>
      </c>
      <c r="I37" s="829">
        <f t="shared" si="329"/>
        <v>0</v>
      </c>
      <c r="J37" s="829">
        <f t="shared" si="329"/>
        <v>4</v>
      </c>
      <c r="K37" s="829">
        <f t="shared" si="329"/>
        <v>1</v>
      </c>
      <c r="L37" s="829">
        <f t="shared" si="329"/>
        <v>0</v>
      </c>
      <c r="M37" s="830">
        <f t="shared" si="329"/>
        <v>0</v>
      </c>
      <c r="N37" s="818">
        <f>SUM(O37:U37)</f>
        <v>5</v>
      </c>
      <c r="O37" s="829">
        <f t="shared" ref="O37:U37" si="330">O27+O29+O31+O33</f>
        <v>0</v>
      </c>
      <c r="P37" s="829">
        <f t="shared" si="330"/>
        <v>1</v>
      </c>
      <c r="Q37" s="829">
        <f t="shared" si="330"/>
        <v>0</v>
      </c>
      <c r="R37" s="829">
        <f t="shared" si="330"/>
        <v>4</v>
      </c>
      <c r="S37" s="829">
        <f t="shared" si="330"/>
        <v>0</v>
      </c>
      <c r="T37" s="829">
        <f t="shared" si="330"/>
        <v>0</v>
      </c>
      <c r="U37" s="831">
        <f t="shared" si="330"/>
        <v>0</v>
      </c>
      <c r="V37" s="818">
        <f>SUM(W37:AC37)</f>
        <v>2</v>
      </c>
      <c r="W37" s="829">
        <f t="shared" ref="W37:AC37" si="331">W27+W29+W31+W33</f>
        <v>1</v>
      </c>
      <c r="X37" s="829">
        <f t="shared" si="331"/>
        <v>0</v>
      </c>
      <c r="Y37" s="829">
        <f t="shared" si="331"/>
        <v>0</v>
      </c>
      <c r="Z37" s="829">
        <f t="shared" si="331"/>
        <v>0</v>
      </c>
      <c r="AA37" s="829">
        <f t="shared" si="331"/>
        <v>1</v>
      </c>
      <c r="AB37" s="829">
        <f t="shared" si="331"/>
        <v>0</v>
      </c>
      <c r="AC37" s="831">
        <f t="shared" si="331"/>
        <v>0</v>
      </c>
      <c r="AE37" s="761">
        <f t="shared" ref="AE37" si="332">N37+V37</f>
        <v>7</v>
      </c>
      <c r="AF37" s="761">
        <f t="shared" si="9"/>
        <v>7</v>
      </c>
      <c r="AG37" s="761">
        <f t="shared" si="10"/>
        <v>5</v>
      </c>
      <c r="AH37" s="761">
        <f t="shared" si="11"/>
        <v>2</v>
      </c>
      <c r="AI37" s="772">
        <f t="shared" ref="AI37" si="333">AE37-F37</f>
        <v>0</v>
      </c>
      <c r="AJ37" s="772">
        <f t="shared" ref="AJ37" si="334">AF37-F37</f>
        <v>0</v>
      </c>
      <c r="AK37" s="772">
        <f t="shared" ref="AK37" si="335">AG37-N37</f>
        <v>0</v>
      </c>
      <c r="AL37" s="772">
        <f t="shared" ref="AL37" si="336">AH37-V37</f>
        <v>0</v>
      </c>
    </row>
    <row r="38" spans="2:38" ht="21" customHeight="1" x14ac:dyDescent="0.2">
      <c r="B38" s="1504"/>
      <c r="C38" s="39" t="s">
        <v>289</v>
      </c>
      <c r="D38" s="1116"/>
      <c r="E38" s="1116"/>
      <c r="F38" s="758"/>
      <c r="G38" s="1377">
        <f>IFERROR(G37/$F37,0)</f>
        <v>0.14285714285714285</v>
      </c>
      <c r="H38" s="1377">
        <f t="shared" ref="H38" si="337">IFERROR(H37/$F37,0)</f>
        <v>0.14285714285714285</v>
      </c>
      <c r="I38" s="1377">
        <f t="shared" ref="I38" si="338">IFERROR(I37/$F37,0)</f>
        <v>0</v>
      </c>
      <c r="J38" s="1377">
        <f t="shared" ref="J38" si="339">IFERROR(J37/$F37,0)</f>
        <v>0.5714285714285714</v>
      </c>
      <c r="K38" s="1377">
        <f t="shared" ref="K38" si="340">IFERROR(K37/$F37,0)</f>
        <v>0.14285714285714285</v>
      </c>
      <c r="L38" s="1388">
        <f t="shared" ref="L38" si="341">IFERROR(L37/$F37,0)</f>
        <v>0</v>
      </c>
      <c r="M38" s="1387">
        <f t="shared" ref="M38" si="342">IFERROR(M37/$F37,0)</f>
        <v>0</v>
      </c>
      <c r="N38" s="1379"/>
      <c r="O38" s="1377">
        <f>IFERROR(O37/$N37,0)</f>
        <v>0</v>
      </c>
      <c r="P38" s="1377">
        <f t="shared" ref="P38" si="343">IFERROR(P37/$N37,0)</f>
        <v>0.2</v>
      </c>
      <c r="Q38" s="1377">
        <f t="shared" ref="Q38" si="344">IFERROR(Q37/$N37,0)</f>
        <v>0</v>
      </c>
      <c r="R38" s="1377">
        <f t="shared" ref="R38" si="345">IFERROR(R37/$N37,0)</f>
        <v>0.8</v>
      </c>
      <c r="S38" s="1377">
        <f t="shared" ref="S38" si="346">IFERROR(S37/$N37,0)</f>
        <v>0</v>
      </c>
      <c r="T38" s="1377">
        <f t="shared" ref="T38" si="347">IFERROR(T37/$N37,0)</f>
        <v>0</v>
      </c>
      <c r="U38" s="1377">
        <f t="shared" ref="U38" si="348">IFERROR(U37/$N37,0)</f>
        <v>0</v>
      </c>
      <c r="V38" s="1379"/>
      <c r="W38" s="1377">
        <f>IFERROR(W37/$V37,0)</f>
        <v>0.5</v>
      </c>
      <c r="X38" s="1377">
        <f t="shared" ref="X38" si="349">IFERROR(X37/$V37,0)</f>
        <v>0</v>
      </c>
      <c r="Y38" s="1377">
        <f t="shared" ref="Y38" si="350">IFERROR(Y37/$V37,0)</f>
        <v>0</v>
      </c>
      <c r="Z38" s="1377">
        <f t="shared" ref="Z38" si="351">IFERROR(Z37/$V37,0)</f>
        <v>0</v>
      </c>
      <c r="AA38" s="1377">
        <f t="shared" ref="AA38" si="352">IFERROR(AA37/$V37,0)</f>
        <v>0.5</v>
      </c>
      <c r="AB38" s="1388">
        <f t="shared" ref="AB38" si="353">IFERROR(AB37/$V37,0)</f>
        <v>0</v>
      </c>
      <c r="AC38" s="1387">
        <f t="shared" ref="AC38" si="354">IFERROR(AC37/$V37,0)</f>
        <v>0</v>
      </c>
      <c r="AF38" s="773">
        <f t="shared" si="9"/>
        <v>1</v>
      </c>
      <c r="AG38" s="773">
        <f t="shared" si="10"/>
        <v>1</v>
      </c>
      <c r="AH38" s="773">
        <f t="shared" si="11"/>
        <v>1</v>
      </c>
      <c r="AI38" s="772"/>
      <c r="AJ38" s="772">
        <f t="shared" ref="AJ38:AL38" si="355">1-AF38</f>
        <v>0</v>
      </c>
      <c r="AK38" s="772">
        <f t="shared" si="355"/>
        <v>0</v>
      </c>
      <c r="AL38" s="772">
        <f t="shared" si="355"/>
        <v>0</v>
      </c>
    </row>
    <row r="39" spans="2:38" ht="21" customHeight="1" x14ac:dyDescent="0.2">
      <c r="B39" s="1504"/>
      <c r="C39" s="38" t="s">
        <v>288</v>
      </c>
      <c r="D39" s="644">
        <f>D29+D31+D33+D35</f>
        <v>146</v>
      </c>
      <c r="E39" s="644">
        <f>E29+E31+E33+E35</f>
        <v>123</v>
      </c>
      <c r="F39" s="818">
        <f>SUM(G39:M39)</f>
        <v>23</v>
      </c>
      <c r="G39" s="829">
        <f t="shared" ref="G39:M39" si="356">O39+W39</f>
        <v>1</v>
      </c>
      <c r="H39" s="829">
        <f t="shared" si="356"/>
        <v>0</v>
      </c>
      <c r="I39" s="829">
        <f t="shared" si="356"/>
        <v>2</v>
      </c>
      <c r="J39" s="829">
        <f t="shared" si="356"/>
        <v>17</v>
      </c>
      <c r="K39" s="829">
        <f t="shared" si="356"/>
        <v>3</v>
      </c>
      <c r="L39" s="829">
        <f t="shared" si="356"/>
        <v>0</v>
      </c>
      <c r="M39" s="830">
        <f t="shared" si="356"/>
        <v>0</v>
      </c>
      <c r="N39" s="818">
        <f>SUM(O39:U39)</f>
        <v>19</v>
      </c>
      <c r="O39" s="829">
        <f t="shared" ref="O39:U39" si="357">O29+O31+O33+O35</f>
        <v>1</v>
      </c>
      <c r="P39" s="829">
        <f t="shared" si="357"/>
        <v>0</v>
      </c>
      <c r="Q39" s="829">
        <f t="shared" si="357"/>
        <v>2</v>
      </c>
      <c r="R39" s="829">
        <f t="shared" si="357"/>
        <v>13</v>
      </c>
      <c r="S39" s="829">
        <f t="shared" si="357"/>
        <v>3</v>
      </c>
      <c r="T39" s="829">
        <f t="shared" si="357"/>
        <v>0</v>
      </c>
      <c r="U39" s="831">
        <f t="shared" si="357"/>
        <v>0</v>
      </c>
      <c r="V39" s="818">
        <f>SUM(W39:AC39)</f>
        <v>4</v>
      </c>
      <c r="W39" s="829">
        <f t="shared" ref="W39:AC39" si="358">W29+W31+W33+W35</f>
        <v>0</v>
      </c>
      <c r="X39" s="829">
        <f t="shared" si="358"/>
        <v>0</v>
      </c>
      <c r="Y39" s="829">
        <f t="shared" si="358"/>
        <v>0</v>
      </c>
      <c r="Z39" s="829">
        <f t="shared" si="358"/>
        <v>4</v>
      </c>
      <c r="AA39" s="829">
        <f t="shared" si="358"/>
        <v>0</v>
      </c>
      <c r="AB39" s="829">
        <f t="shared" si="358"/>
        <v>0</v>
      </c>
      <c r="AC39" s="831">
        <f t="shared" si="358"/>
        <v>0</v>
      </c>
      <c r="AE39" s="761">
        <f t="shared" ref="AE39" si="359">N39+V39</f>
        <v>23</v>
      </c>
      <c r="AF39" s="761">
        <f t="shared" si="9"/>
        <v>23</v>
      </c>
      <c r="AG39" s="761">
        <f t="shared" si="10"/>
        <v>19</v>
      </c>
      <c r="AH39" s="761">
        <f t="shared" si="11"/>
        <v>4</v>
      </c>
      <c r="AI39" s="772">
        <f t="shared" ref="AI39" si="360">AE39-F39</f>
        <v>0</v>
      </c>
      <c r="AJ39" s="772">
        <f t="shared" ref="AJ39" si="361">AF39-F39</f>
        <v>0</v>
      </c>
      <c r="AK39" s="772">
        <f t="shared" ref="AK39" si="362">AG39-N39</f>
        <v>0</v>
      </c>
      <c r="AL39" s="772">
        <f t="shared" ref="AL39" si="363">AH39-V39</f>
        <v>0</v>
      </c>
    </row>
    <row r="40" spans="2:38" ht="21" customHeight="1" thickBot="1" x14ac:dyDescent="0.25">
      <c r="B40" s="1510"/>
      <c r="C40" s="39" t="s">
        <v>290</v>
      </c>
      <c r="D40" s="1116"/>
      <c r="E40" s="1116"/>
      <c r="F40" s="735"/>
      <c r="G40" s="1394">
        <f>IFERROR(G39/$F39,0)</f>
        <v>4.3478260869565216E-2</v>
      </c>
      <c r="H40" s="1394">
        <f t="shared" ref="H40" si="364">IFERROR(H39/$F39,0)</f>
        <v>0</v>
      </c>
      <c r="I40" s="1394">
        <f t="shared" ref="I40" si="365">IFERROR(I39/$F39,0)</f>
        <v>8.6956521739130432E-2</v>
      </c>
      <c r="J40" s="1394">
        <f t="shared" ref="J40" si="366">IFERROR(J39/$F39,0)</f>
        <v>0.73913043478260865</v>
      </c>
      <c r="K40" s="1394">
        <f t="shared" ref="K40" si="367">IFERROR(K39/$F39,0)</f>
        <v>0.13043478260869565</v>
      </c>
      <c r="L40" s="1394">
        <f t="shared" ref="L40" si="368">IFERROR(L39/$F39,0)</f>
        <v>0</v>
      </c>
      <c r="M40" s="1395">
        <f t="shared" ref="M40" si="369">IFERROR(M39/$F39,0)</f>
        <v>0</v>
      </c>
      <c r="N40" s="1396"/>
      <c r="O40" s="1394">
        <f>IFERROR(O39/$N39,0)</f>
        <v>5.2631578947368418E-2</v>
      </c>
      <c r="P40" s="1394">
        <f t="shared" ref="P40" si="370">IFERROR(P39/$N39,0)</f>
        <v>0</v>
      </c>
      <c r="Q40" s="1394">
        <f t="shared" ref="Q40" si="371">IFERROR(Q39/$N39,0)</f>
        <v>0.10526315789473684</v>
      </c>
      <c r="R40" s="1394">
        <f t="shared" ref="R40" si="372">IFERROR(R39/$N39,0)</f>
        <v>0.68421052631578949</v>
      </c>
      <c r="S40" s="1394">
        <f t="shared" ref="S40" si="373">IFERROR(S39/$N39,0)</f>
        <v>0.15789473684210525</v>
      </c>
      <c r="T40" s="1394">
        <f t="shared" ref="T40" si="374">IFERROR(T39/$N39,0)</f>
        <v>0</v>
      </c>
      <c r="U40" s="1398">
        <f t="shared" ref="U40" si="375">IFERROR(U39/$N39,0)</f>
        <v>0</v>
      </c>
      <c r="V40" s="1396"/>
      <c r="W40" s="1394">
        <f>IFERROR(W39/$V39,0)</f>
        <v>0</v>
      </c>
      <c r="X40" s="1394">
        <f t="shared" ref="X40" si="376">IFERROR(X39/$V39,0)</f>
        <v>0</v>
      </c>
      <c r="Y40" s="1394">
        <f t="shared" ref="Y40" si="377">IFERROR(Y39/$V39,0)</f>
        <v>0</v>
      </c>
      <c r="Z40" s="1394">
        <f t="shared" ref="Z40" si="378">IFERROR(Z39/$V39,0)</f>
        <v>1</v>
      </c>
      <c r="AA40" s="1394">
        <f t="shared" ref="AA40" si="379">IFERROR(AA39/$V39,0)</f>
        <v>0</v>
      </c>
      <c r="AB40" s="1394">
        <f t="shared" ref="AB40" si="380">IFERROR(AB39/$V39,0)</f>
        <v>0</v>
      </c>
      <c r="AC40" s="1398">
        <f t="shared" ref="AC40" si="381">IFERROR(AC39/$V39,0)</f>
        <v>0</v>
      </c>
      <c r="AF40" s="773">
        <f t="shared" si="9"/>
        <v>1</v>
      </c>
      <c r="AG40" s="773">
        <f t="shared" si="10"/>
        <v>1</v>
      </c>
      <c r="AH40" s="773">
        <f t="shared" si="11"/>
        <v>1</v>
      </c>
      <c r="AI40" s="772"/>
      <c r="AJ40" s="772">
        <f t="shared" ref="AJ40:AL40" si="382">1-AF40</f>
        <v>0</v>
      </c>
      <c r="AK40" s="772">
        <f t="shared" si="382"/>
        <v>0</v>
      </c>
      <c r="AL40" s="772">
        <f t="shared" si="382"/>
        <v>0</v>
      </c>
    </row>
    <row r="42" spans="2:38" x14ac:dyDescent="0.2">
      <c r="B42" s="761" t="s">
        <v>612</v>
      </c>
      <c r="D42" s="761">
        <f t="shared" ref="D42" si="383">D25+D27+D29+D31+D33+D35</f>
        <v>387</v>
      </c>
      <c r="E42" s="778">
        <f>E25+E27+E29+E31+E33+E35</f>
        <v>274</v>
      </c>
      <c r="F42" s="761">
        <f>F25+F27+F29+F31+F33+F35</f>
        <v>28</v>
      </c>
      <c r="G42" s="761">
        <f t="shared" ref="G42:AC42" si="384">G25+G27+G29+G31+G33+G35</f>
        <v>3</v>
      </c>
      <c r="H42" s="761">
        <f t="shared" si="384"/>
        <v>2</v>
      </c>
      <c r="I42" s="761">
        <f t="shared" si="384"/>
        <v>2</v>
      </c>
      <c r="J42" s="761">
        <f t="shared" si="384"/>
        <v>17</v>
      </c>
      <c r="K42" s="761">
        <f t="shared" si="384"/>
        <v>4</v>
      </c>
      <c r="L42" s="761">
        <f t="shared" si="384"/>
        <v>0</v>
      </c>
      <c r="M42" s="761">
        <f t="shared" si="384"/>
        <v>0</v>
      </c>
      <c r="N42" s="761">
        <f t="shared" si="384"/>
        <v>21</v>
      </c>
      <c r="O42" s="761">
        <f t="shared" si="384"/>
        <v>1</v>
      </c>
      <c r="P42" s="761">
        <f t="shared" si="384"/>
        <v>2</v>
      </c>
      <c r="Q42" s="761">
        <f t="shared" si="384"/>
        <v>2</v>
      </c>
      <c r="R42" s="761">
        <f t="shared" si="384"/>
        <v>13</v>
      </c>
      <c r="S42" s="761">
        <f t="shared" si="384"/>
        <v>3</v>
      </c>
      <c r="T42" s="761">
        <f t="shared" si="384"/>
        <v>0</v>
      </c>
      <c r="U42" s="761">
        <f t="shared" si="384"/>
        <v>0</v>
      </c>
      <c r="V42" s="761">
        <f t="shared" si="384"/>
        <v>7</v>
      </c>
      <c r="W42" s="761">
        <f t="shared" si="384"/>
        <v>2</v>
      </c>
      <c r="X42" s="761">
        <f t="shared" si="384"/>
        <v>0</v>
      </c>
      <c r="Y42" s="761">
        <f t="shared" si="384"/>
        <v>0</v>
      </c>
      <c r="Z42" s="761">
        <f t="shared" si="384"/>
        <v>4</v>
      </c>
      <c r="AA42" s="761">
        <f t="shared" si="384"/>
        <v>1</v>
      </c>
      <c r="AB42" s="761">
        <f t="shared" si="384"/>
        <v>0</v>
      </c>
      <c r="AC42" s="761">
        <f t="shared" si="384"/>
        <v>0</v>
      </c>
    </row>
    <row r="43" spans="2:38" ht="15" customHeight="1" x14ac:dyDescent="0.2">
      <c r="B43" s="792" t="s">
        <v>613</v>
      </c>
      <c r="G43" s="773">
        <f>G42/F42</f>
        <v>0.10714285714285714</v>
      </c>
      <c r="H43" s="773">
        <f>H42/F42</f>
        <v>7.1428571428571425E-2</v>
      </c>
      <c r="I43" s="773">
        <f>I42/F42</f>
        <v>7.1428571428571425E-2</v>
      </c>
      <c r="J43" s="773">
        <f>J42/F42</f>
        <v>0.6071428571428571</v>
      </c>
      <c r="K43" s="773">
        <f>K42/F42</f>
        <v>0.14285714285714285</v>
      </c>
      <c r="L43" s="773">
        <f>L42/F42</f>
        <v>0</v>
      </c>
      <c r="M43" s="773">
        <f>M42/F42</f>
        <v>0</v>
      </c>
      <c r="N43" s="773"/>
      <c r="O43" s="773">
        <f>O42/N42</f>
        <v>4.7619047619047616E-2</v>
      </c>
      <c r="P43" s="773">
        <f>P42/N42</f>
        <v>9.5238095238095233E-2</v>
      </c>
      <c r="Q43" s="773">
        <f>Q42/N42</f>
        <v>9.5238095238095233E-2</v>
      </c>
      <c r="R43" s="773">
        <f>R42/N42</f>
        <v>0.61904761904761907</v>
      </c>
      <c r="S43" s="773">
        <f>S42/N42</f>
        <v>0.14285714285714285</v>
      </c>
      <c r="T43" s="773">
        <f>T42/N42</f>
        <v>0</v>
      </c>
      <c r="U43" s="773">
        <f>U42/N42</f>
        <v>0</v>
      </c>
      <c r="V43" s="773"/>
      <c r="W43" s="773">
        <f>W42/V42</f>
        <v>0.2857142857142857</v>
      </c>
      <c r="X43" s="773">
        <f>X42/V42</f>
        <v>0</v>
      </c>
      <c r="Y43" s="773">
        <f>Y42/V42</f>
        <v>0</v>
      </c>
      <c r="Z43" s="773">
        <f>Z42/V42</f>
        <v>0.5714285714285714</v>
      </c>
      <c r="AA43" s="773">
        <f>AA42/V42</f>
        <v>0.14285714285714285</v>
      </c>
      <c r="AB43" s="773">
        <f>AB42/V42</f>
        <v>0</v>
      </c>
      <c r="AC43" s="773">
        <f>AC42/V42</f>
        <v>0</v>
      </c>
    </row>
    <row r="44" spans="2:38" x14ac:dyDescent="0.2">
      <c r="B44" s="792"/>
      <c r="G44" s="824"/>
      <c r="H44" s="824"/>
      <c r="I44" s="824"/>
      <c r="J44" s="824"/>
      <c r="K44" s="824"/>
      <c r="L44" s="824"/>
      <c r="M44" s="824"/>
      <c r="O44" s="824"/>
      <c r="P44" s="824"/>
      <c r="Q44" s="824"/>
      <c r="R44" s="824"/>
      <c r="S44" s="824"/>
      <c r="T44" s="824"/>
      <c r="U44" s="824"/>
      <c r="W44" s="824"/>
      <c r="X44" s="824"/>
      <c r="Y44" s="824"/>
      <c r="Z44" s="824"/>
      <c r="AA44" s="824"/>
      <c r="AB44" s="824"/>
      <c r="AC44" s="824"/>
    </row>
    <row r="45" spans="2:38" x14ac:dyDescent="0.2">
      <c r="B45" s="792" t="s">
        <v>395</v>
      </c>
      <c r="D45" s="761">
        <f>D37+D35+D25</f>
        <v>387</v>
      </c>
      <c r="E45" s="778">
        <f>E37+E35+E25</f>
        <v>274</v>
      </c>
      <c r="F45" s="761">
        <f t="shared" ref="F45:AC45" si="385">F37+F35+F25</f>
        <v>28</v>
      </c>
      <c r="G45" s="761">
        <f t="shared" si="385"/>
        <v>3</v>
      </c>
      <c r="H45" s="761">
        <f t="shared" si="385"/>
        <v>2</v>
      </c>
      <c r="I45" s="761">
        <f t="shared" si="385"/>
        <v>2</v>
      </c>
      <c r="J45" s="761">
        <f t="shared" si="385"/>
        <v>17</v>
      </c>
      <c r="K45" s="761">
        <f t="shared" si="385"/>
        <v>4</v>
      </c>
      <c r="L45" s="761">
        <f t="shared" si="385"/>
        <v>0</v>
      </c>
      <c r="M45" s="761">
        <f t="shared" si="385"/>
        <v>0</v>
      </c>
      <c r="N45" s="761">
        <f t="shared" si="385"/>
        <v>21</v>
      </c>
      <c r="O45" s="761">
        <f t="shared" si="385"/>
        <v>1</v>
      </c>
      <c r="P45" s="761">
        <f t="shared" si="385"/>
        <v>2</v>
      </c>
      <c r="Q45" s="761">
        <f t="shared" si="385"/>
        <v>2</v>
      </c>
      <c r="R45" s="761">
        <f t="shared" si="385"/>
        <v>13</v>
      </c>
      <c r="S45" s="761">
        <f t="shared" si="385"/>
        <v>3</v>
      </c>
      <c r="T45" s="761">
        <f t="shared" si="385"/>
        <v>0</v>
      </c>
      <c r="U45" s="761">
        <f t="shared" si="385"/>
        <v>0</v>
      </c>
      <c r="V45" s="761">
        <f t="shared" si="385"/>
        <v>7</v>
      </c>
      <c r="W45" s="761">
        <f t="shared" si="385"/>
        <v>2</v>
      </c>
      <c r="X45" s="761">
        <f t="shared" si="385"/>
        <v>0</v>
      </c>
      <c r="Y45" s="761">
        <f t="shared" si="385"/>
        <v>0</v>
      </c>
      <c r="Z45" s="761">
        <f t="shared" si="385"/>
        <v>4</v>
      </c>
      <c r="AA45" s="761">
        <f t="shared" si="385"/>
        <v>1</v>
      </c>
      <c r="AB45" s="761">
        <f t="shared" si="385"/>
        <v>0</v>
      </c>
      <c r="AC45" s="761">
        <f t="shared" si="385"/>
        <v>0</v>
      </c>
    </row>
    <row r="46" spans="2:38" ht="14.25" customHeight="1" x14ac:dyDescent="0.2">
      <c r="B46" s="792"/>
      <c r="D46" s="761">
        <f>D39+D27+D25</f>
        <v>387</v>
      </c>
      <c r="E46" s="778">
        <f>E39+E27+E25</f>
        <v>274</v>
      </c>
      <c r="F46" s="761">
        <f t="shared" ref="F46:AC46" si="386">F39+F27+F25</f>
        <v>28</v>
      </c>
      <c r="G46" s="761">
        <f t="shared" si="386"/>
        <v>3</v>
      </c>
      <c r="H46" s="761">
        <f t="shared" si="386"/>
        <v>2</v>
      </c>
      <c r="I46" s="761">
        <f t="shared" si="386"/>
        <v>2</v>
      </c>
      <c r="J46" s="761">
        <f t="shared" si="386"/>
        <v>17</v>
      </c>
      <c r="K46" s="761">
        <f t="shared" si="386"/>
        <v>4</v>
      </c>
      <c r="L46" s="761">
        <f t="shared" si="386"/>
        <v>0</v>
      </c>
      <c r="M46" s="761">
        <f t="shared" si="386"/>
        <v>0</v>
      </c>
      <c r="N46" s="761">
        <f t="shared" si="386"/>
        <v>21</v>
      </c>
      <c r="O46" s="761">
        <f t="shared" si="386"/>
        <v>1</v>
      </c>
      <c r="P46" s="761">
        <f t="shared" si="386"/>
        <v>2</v>
      </c>
      <c r="Q46" s="761">
        <f t="shared" si="386"/>
        <v>2</v>
      </c>
      <c r="R46" s="761">
        <f t="shared" si="386"/>
        <v>13</v>
      </c>
      <c r="S46" s="761">
        <f t="shared" si="386"/>
        <v>3</v>
      </c>
      <c r="T46" s="761">
        <f t="shared" si="386"/>
        <v>0</v>
      </c>
      <c r="U46" s="761">
        <f t="shared" si="386"/>
        <v>0</v>
      </c>
      <c r="V46" s="761">
        <f t="shared" si="386"/>
        <v>7</v>
      </c>
      <c r="W46" s="761">
        <f t="shared" si="386"/>
        <v>2</v>
      </c>
      <c r="X46" s="761">
        <f t="shared" si="386"/>
        <v>0</v>
      </c>
      <c r="Y46" s="761">
        <f t="shared" si="386"/>
        <v>0</v>
      </c>
      <c r="Z46" s="761">
        <f t="shared" si="386"/>
        <v>4</v>
      </c>
      <c r="AA46" s="761">
        <f t="shared" si="386"/>
        <v>1</v>
      </c>
      <c r="AB46" s="761">
        <f t="shared" si="386"/>
        <v>0</v>
      </c>
      <c r="AC46" s="761">
        <f t="shared" si="386"/>
        <v>0</v>
      </c>
    </row>
    <row r="47" spans="2:38" x14ac:dyDescent="0.2">
      <c r="B47" s="792"/>
    </row>
    <row r="48" spans="2:38" x14ac:dyDescent="0.2">
      <c r="B48" s="793" t="s">
        <v>239</v>
      </c>
      <c r="D48" s="794">
        <f>D42-D11</f>
        <v>0</v>
      </c>
      <c r="E48" s="794">
        <f t="shared" ref="E48:AC49" si="387">E42-E11</f>
        <v>0</v>
      </c>
      <c r="F48" s="794">
        <f>F42-F11</f>
        <v>0</v>
      </c>
      <c r="G48" s="794">
        <f t="shared" si="387"/>
        <v>0</v>
      </c>
      <c r="H48" s="794">
        <f t="shared" si="387"/>
        <v>0</v>
      </c>
      <c r="I48" s="794">
        <f t="shared" si="387"/>
        <v>0</v>
      </c>
      <c r="J48" s="794">
        <f t="shared" si="387"/>
        <v>0</v>
      </c>
      <c r="K48" s="794">
        <f t="shared" si="387"/>
        <v>0</v>
      </c>
      <c r="L48" s="794">
        <f t="shared" si="387"/>
        <v>0</v>
      </c>
      <c r="M48" s="794">
        <f t="shared" si="387"/>
        <v>0</v>
      </c>
      <c r="N48" s="794">
        <f t="shared" si="387"/>
        <v>0</v>
      </c>
      <c r="O48" s="794">
        <f t="shared" si="387"/>
        <v>0</v>
      </c>
      <c r="P48" s="794">
        <f t="shared" si="387"/>
        <v>0</v>
      </c>
      <c r="Q48" s="794">
        <f t="shared" si="387"/>
        <v>0</v>
      </c>
      <c r="R48" s="794">
        <f t="shared" si="387"/>
        <v>0</v>
      </c>
      <c r="S48" s="794">
        <f t="shared" si="387"/>
        <v>0</v>
      </c>
      <c r="T48" s="794">
        <f t="shared" si="387"/>
        <v>0</v>
      </c>
      <c r="U48" s="794">
        <f t="shared" si="387"/>
        <v>0</v>
      </c>
      <c r="V48" s="794">
        <f t="shared" si="387"/>
        <v>0</v>
      </c>
      <c r="W48" s="794">
        <f t="shared" si="387"/>
        <v>0</v>
      </c>
      <c r="X48" s="794">
        <f t="shared" si="387"/>
        <v>0</v>
      </c>
      <c r="Y48" s="794">
        <f t="shared" si="387"/>
        <v>0</v>
      </c>
      <c r="Z48" s="794">
        <f t="shared" si="387"/>
        <v>0</v>
      </c>
      <c r="AA48" s="794">
        <f t="shared" si="387"/>
        <v>0</v>
      </c>
      <c r="AB48" s="794">
        <f t="shared" si="387"/>
        <v>0</v>
      </c>
      <c r="AC48" s="794">
        <f t="shared" si="387"/>
        <v>0</v>
      </c>
    </row>
    <row r="49" spans="4:29" x14ac:dyDescent="0.2">
      <c r="D49" s="794"/>
      <c r="E49" s="794"/>
      <c r="F49" s="794"/>
      <c r="G49" s="794">
        <f t="shared" si="387"/>
        <v>0</v>
      </c>
      <c r="H49" s="794">
        <f t="shared" si="387"/>
        <v>0</v>
      </c>
      <c r="I49" s="794">
        <f t="shared" si="387"/>
        <v>0</v>
      </c>
      <c r="J49" s="794">
        <f t="shared" si="387"/>
        <v>0</v>
      </c>
      <c r="K49" s="794">
        <f t="shared" si="387"/>
        <v>0</v>
      </c>
      <c r="L49" s="794">
        <f t="shared" si="387"/>
        <v>0</v>
      </c>
      <c r="M49" s="794">
        <f t="shared" si="387"/>
        <v>0</v>
      </c>
      <c r="N49" s="794"/>
      <c r="O49" s="794">
        <f t="shared" si="387"/>
        <v>0</v>
      </c>
      <c r="P49" s="794">
        <f t="shared" si="387"/>
        <v>0</v>
      </c>
      <c r="Q49" s="794">
        <f t="shared" si="387"/>
        <v>0</v>
      </c>
      <c r="R49" s="794">
        <f t="shared" si="387"/>
        <v>0</v>
      </c>
      <c r="S49" s="794">
        <f t="shared" si="387"/>
        <v>0</v>
      </c>
      <c r="T49" s="794">
        <f t="shared" si="387"/>
        <v>0</v>
      </c>
      <c r="U49" s="794">
        <f t="shared" si="387"/>
        <v>0</v>
      </c>
      <c r="V49" s="794"/>
      <c r="W49" s="794">
        <f t="shared" si="387"/>
        <v>0</v>
      </c>
      <c r="X49" s="794">
        <f t="shared" si="387"/>
        <v>0</v>
      </c>
      <c r="Y49" s="794">
        <f t="shared" si="387"/>
        <v>0</v>
      </c>
      <c r="Z49" s="794">
        <f t="shared" si="387"/>
        <v>0</v>
      </c>
      <c r="AA49" s="794">
        <f t="shared" si="387"/>
        <v>0</v>
      </c>
      <c r="AB49" s="794">
        <f t="shared" si="387"/>
        <v>0</v>
      </c>
      <c r="AC49" s="794">
        <f t="shared" si="387"/>
        <v>0</v>
      </c>
    </row>
    <row r="50" spans="4:29" ht="13.5" customHeight="1" x14ac:dyDescent="0.2">
      <c r="D50" s="794"/>
      <c r="E50" s="794"/>
      <c r="F50" s="794"/>
      <c r="G50" s="794"/>
      <c r="H50" s="794"/>
      <c r="I50" s="794"/>
      <c r="J50" s="794"/>
      <c r="K50" s="794"/>
      <c r="L50" s="794"/>
      <c r="M50" s="794"/>
      <c r="N50" s="794"/>
      <c r="O50" s="794"/>
      <c r="P50" s="794"/>
      <c r="Q50" s="794"/>
      <c r="R50" s="794"/>
      <c r="S50" s="794"/>
      <c r="T50" s="794"/>
      <c r="U50" s="794"/>
      <c r="V50" s="794"/>
      <c r="W50" s="794"/>
      <c r="X50" s="794"/>
      <c r="Y50" s="794"/>
      <c r="Z50" s="794"/>
      <c r="AA50" s="794"/>
      <c r="AB50" s="794"/>
      <c r="AC50" s="794"/>
    </row>
    <row r="51" spans="4:29" x14ac:dyDescent="0.2">
      <c r="D51" s="794">
        <f>D45-D42</f>
        <v>0</v>
      </c>
      <c r="E51" s="794">
        <f t="shared" ref="E51:AC51" si="388">E45-E42</f>
        <v>0</v>
      </c>
      <c r="F51" s="794">
        <f t="shared" si="388"/>
        <v>0</v>
      </c>
      <c r="G51" s="794">
        <f t="shared" si="388"/>
        <v>0</v>
      </c>
      <c r="H51" s="794">
        <f t="shared" si="388"/>
        <v>0</v>
      </c>
      <c r="I51" s="794">
        <f t="shared" si="388"/>
        <v>0</v>
      </c>
      <c r="J51" s="794">
        <f t="shared" si="388"/>
        <v>0</v>
      </c>
      <c r="K51" s="794">
        <f t="shared" si="388"/>
        <v>0</v>
      </c>
      <c r="L51" s="794">
        <f t="shared" si="388"/>
        <v>0</v>
      </c>
      <c r="M51" s="794">
        <f t="shared" si="388"/>
        <v>0</v>
      </c>
      <c r="N51" s="794">
        <f t="shared" si="388"/>
        <v>0</v>
      </c>
      <c r="O51" s="794">
        <f t="shared" si="388"/>
        <v>0</v>
      </c>
      <c r="P51" s="794">
        <f t="shared" si="388"/>
        <v>0</v>
      </c>
      <c r="Q51" s="794">
        <f t="shared" si="388"/>
        <v>0</v>
      </c>
      <c r="R51" s="794">
        <f t="shared" si="388"/>
        <v>0</v>
      </c>
      <c r="S51" s="794">
        <f t="shared" si="388"/>
        <v>0</v>
      </c>
      <c r="T51" s="794">
        <f t="shared" si="388"/>
        <v>0</v>
      </c>
      <c r="U51" s="794">
        <f t="shared" si="388"/>
        <v>0</v>
      </c>
      <c r="V51" s="794">
        <f t="shared" si="388"/>
        <v>0</v>
      </c>
      <c r="W51" s="794">
        <f t="shared" si="388"/>
        <v>0</v>
      </c>
      <c r="X51" s="794">
        <f t="shared" si="388"/>
        <v>0</v>
      </c>
      <c r="Y51" s="794">
        <f t="shared" si="388"/>
        <v>0</v>
      </c>
      <c r="Z51" s="794">
        <f t="shared" si="388"/>
        <v>0</v>
      </c>
      <c r="AA51" s="794">
        <f t="shared" si="388"/>
        <v>0</v>
      </c>
      <c r="AB51" s="794">
        <f t="shared" si="388"/>
        <v>0</v>
      </c>
      <c r="AC51" s="794">
        <f t="shared" si="388"/>
        <v>0</v>
      </c>
    </row>
    <row r="52" spans="4:29" ht="13.5" customHeight="1" x14ac:dyDescent="0.2">
      <c r="D52" s="794">
        <f>D46-D42</f>
        <v>0</v>
      </c>
      <c r="E52" s="794">
        <f t="shared" ref="E52:AC52" si="389">E46-E42</f>
        <v>0</v>
      </c>
      <c r="F52" s="794">
        <f t="shared" si="389"/>
        <v>0</v>
      </c>
      <c r="G52" s="794">
        <f t="shared" si="389"/>
        <v>0</v>
      </c>
      <c r="H52" s="794">
        <f t="shared" si="389"/>
        <v>0</v>
      </c>
      <c r="I52" s="794">
        <f t="shared" si="389"/>
        <v>0</v>
      </c>
      <c r="J52" s="794">
        <f t="shared" si="389"/>
        <v>0</v>
      </c>
      <c r="K52" s="794">
        <f t="shared" si="389"/>
        <v>0</v>
      </c>
      <c r="L52" s="794">
        <f t="shared" si="389"/>
        <v>0</v>
      </c>
      <c r="M52" s="794">
        <f t="shared" si="389"/>
        <v>0</v>
      </c>
      <c r="N52" s="794">
        <f t="shared" si="389"/>
        <v>0</v>
      </c>
      <c r="O52" s="794">
        <f t="shared" si="389"/>
        <v>0</v>
      </c>
      <c r="P52" s="794">
        <f t="shared" si="389"/>
        <v>0</v>
      </c>
      <c r="Q52" s="794">
        <f t="shared" si="389"/>
        <v>0</v>
      </c>
      <c r="R52" s="794">
        <f t="shared" si="389"/>
        <v>0</v>
      </c>
      <c r="S52" s="794">
        <f t="shared" si="389"/>
        <v>0</v>
      </c>
      <c r="T52" s="794">
        <f t="shared" si="389"/>
        <v>0</v>
      </c>
      <c r="U52" s="794">
        <f t="shared" si="389"/>
        <v>0</v>
      </c>
      <c r="V52" s="794">
        <f t="shared" si="389"/>
        <v>0</v>
      </c>
      <c r="W52" s="794">
        <f t="shared" si="389"/>
        <v>0</v>
      </c>
      <c r="X52" s="794">
        <f t="shared" si="389"/>
        <v>0</v>
      </c>
      <c r="Y52" s="794">
        <f t="shared" si="389"/>
        <v>0</v>
      </c>
      <c r="Z52" s="794">
        <f t="shared" si="389"/>
        <v>0</v>
      </c>
      <c r="AA52" s="794">
        <f t="shared" si="389"/>
        <v>0</v>
      </c>
      <c r="AB52" s="794">
        <f t="shared" si="389"/>
        <v>0</v>
      </c>
      <c r="AC52" s="794">
        <f t="shared" si="389"/>
        <v>0</v>
      </c>
    </row>
    <row r="54" spans="4:29" ht="13.5" customHeight="1" x14ac:dyDescent="0.2"/>
    <row r="58" spans="4:29" ht="13.5" customHeight="1" x14ac:dyDescent="0.2"/>
  </sheetData>
  <mergeCells count="23">
    <mergeCell ref="D7:D10"/>
    <mergeCell ref="E7:E10"/>
    <mergeCell ref="F7:M8"/>
    <mergeCell ref="N8:U8"/>
    <mergeCell ref="V8:AC8"/>
    <mergeCell ref="F9:F10"/>
    <mergeCell ref="N9:N10"/>
    <mergeCell ref="V9:V10"/>
    <mergeCell ref="B11:C12"/>
    <mergeCell ref="B13:B24"/>
    <mergeCell ref="C13:C14"/>
    <mergeCell ref="C15:C16"/>
    <mergeCell ref="C17:C18"/>
    <mergeCell ref="C19:C20"/>
    <mergeCell ref="C21:C22"/>
    <mergeCell ref="C23:C24"/>
    <mergeCell ref="B25:B40"/>
    <mergeCell ref="C25:C26"/>
    <mergeCell ref="C27:C28"/>
    <mergeCell ref="C29:C30"/>
    <mergeCell ref="C31:C32"/>
    <mergeCell ref="C33:C34"/>
    <mergeCell ref="C35:C36"/>
  </mergeCells>
  <phoneticPr fontId="2"/>
  <pageMargins left="0.9055118110236221" right="0.19685039370078741" top="0.6692913385826772" bottom="0.55118110236220474" header="0.35433070866141736" footer="0.19685039370078741"/>
  <pageSetup paperSize="9" scale="68" firstPageNumber="35" orientation="landscape" useFirstPageNumber="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tabColor rgb="FF00B0F0"/>
  </sheetPr>
  <dimension ref="A2:S96"/>
  <sheetViews>
    <sheetView view="pageBreakPreview" zoomScaleNormal="100" zoomScaleSheetLayoutView="100" workbookViewId="0">
      <selection activeCell="B2" sqref="B2"/>
    </sheetView>
  </sheetViews>
  <sheetFormatPr defaultColWidth="9" defaultRowHeight="13.2" x14ac:dyDescent="0.2"/>
  <cols>
    <col min="1" max="1" width="8.6640625" style="19" customWidth="1"/>
    <col min="2" max="2" width="4.6640625" style="19" customWidth="1"/>
    <col min="3" max="3" width="17.109375" style="1" customWidth="1"/>
    <col min="4" max="4" width="7.88671875" style="1" customWidth="1"/>
    <col min="5" max="15" width="8.109375" style="1" customWidth="1"/>
    <col min="16" max="16" width="7.6640625" style="1" customWidth="1"/>
    <col min="17" max="22" width="8.6640625" style="1" customWidth="1"/>
    <col min="23" max="42" width="4.6640625" style="1" customWidth="1"/>
    <col min="43" max="16384" width="9" style="1"/>
  </cols>
  <sheetData>
    <row r="2" spans="2:19" ht="17.100000000000001" customHeight="1" x14ac:dyDescent="0.2">
      <c r="B2" s="26" t="s">
        <v>618</v>
      </c>
    </row>
    <row r="3" spans="2:19" ht="18" customHeight="1" x14ac:dyDescent="0.2">
      <c r="B3" s="1"/>
    </row>
    <row r="4" spans="2:19" ht="15" customHeight="1" x14ac:dyDescent="0.2">
      <c r="B4" s="1"/>
      <c r="J4" s="49"/>
      <c r="K4" s="49" t="s">
        <v>167</v>
      </c>
    </row>
    <row r="5" spans="2:19" ht="15" customHeight="1" x14ac:dyDescent="0.2">
      <c r="B5" s="1"/>
      <c r="J5" s="49"/>
      <c r="K5" s="49" t="s">
        <v>323</v>
      </c>
    </row>
    <row r="6" spans="2:19" ht="15" customHeight="1" x14ac:dyDescent="0.2">
      <c r="B6" s="1"/>
      <c r="J6" s="49"/>
      <c r="K6" s="49" t="s">
        <v>619</v>
      </c>
    </row>
    <row r="7" spans="2:19" ht="15" customHeight="1" x14ac:dyDescent="0.2">
      <c r="B7" s="1"/>
      <c r="J7" s="49"/>
      <c r="K7" s="49" t="s">
        <v>620</v>
      </c>
    </row>
    <row r="8" spans="2:19" ht="13.8" thickBot="1" x14ac:dyDescent="0.25">
      <c r="O8" s="2"/>
      <c r="P8" s="2" t="s">
        <v>348</v>
      </c>
    </row>
    <row r="9" spans="2:19" ht="15" customHeight="1" x14ac:dyDescent="0.2">
      <c r="B9" s="1619"/>
      <c r="C9" s="1619"/>
      <c r="D9" s="1670" t="s">
        <v>266</v>
      </c>
      <c r="E9" s="1945" t="s">
        <v>621</v>
      </c>
      <c r="F9" s="237"/>
      <c r="G9" s="237"/>
      <c r="H9" s="237"/>
      <c r="I9" s="238"/>
      <c r="J9" s="238"/>
      <c r="K9" s="238"/>
      <c r="L9" s="237"/>
      <c r="M9" s="237"/>
      <c r="N9" s="239"/>
      <c r="O9" s="1942" t="s">
        <v>622</v>
      </c>
      <c r="P9" s="1942" t="s">
        <v>623</v>
      </c>
    </row>
    <row r="10" spans="2:19" ht="15" customHeight="1" x14ac:dyDescent="0.2">
      <c r="B10" s="1619"/>
      <c r="C10" s="1619"/>
      <c r="D10" s="1671"/>
      <c r="E10" s="1866"/>
      <c r="F10" s="1588" t="s">
        <v>624</v>
      </c>
      <c r="G10" s="1588" t="s">
        <v>625</v>
      </c>
      <c r="H10" s="1588" t="s">
        <v>626</v>
      </c>
      <c r="I10" s="1588" t="s">
        <v>627</v>
      </c>
      <c r="J10" s="1621" t="s">
        <v>628</v>
      </c>
      <c r="K10" s="1621" t="s">
        <v>629</v>
      </c>
      <c r="L10" s="1588" t="s">
        <v>630</v>
      </c>
      <c r="M10" s="1680" t="s">
        <v>631</v>
      </c>
      <c r="N10" s="1670" t="s">
        <v>396</v>
      </c>
      <c r="O10" s="1943"/>
      <c r="P10" s="1943"/>
    </row>
    <row r="11" spans="2:19" ht="10.5" customHeight="1" x14ac:dyDescent="0.2">
      <c r="B11" s="1619"/>
      <c r="C11" s="1619"/>
      <c r="D11" s="1671"/>
      <c r="E11" s="1866"/>
      <c r="F11" s="1594"/>
      <c r="G11" s="1594"/>
      <c r="H11" s="1594"/>
      <c r="I11" s="1594"/>
      <c r="J11" s="1593"/>
      <c r="K11" s="1593"/>
      <c r="L11" s="1594"/>
      <c r="M11" s="1681"/>
      <c r="N11" s="1671"/>
      <c r="O11" s="1943"/>
      <c r="P11" s="1943"/>
    </row>
    <row r="12" spans="2:19" ht="68.25" customHeight="1" x14ac:dyDescent="0.2">
      <c r="B12" s="1619"/>
      <c r="C12" s="1619"/>
      <c r="D12" s="1672"/>
      <c r="E12" s="1946"/>
      <c r="F12" s="1595"/>
      <c r="G12" s="1595"/>
      <c r="H12" s="1595"/>
      <c r="I12" s="1595"/>
      <c r="J12" s="1622"/>
      <c r="K12" s="1622"/>
      <c r="L12" s="1595"/>
      <c r="M12" s="1682"/>
      <c r="N12" s="1672"/>
      <c r="O12" s="1944"/>
      <c r="P12" s="1944"/>
      <c r="R12" s="1" t="s">
        <v>327</v>
      </c>
      <c r="S12" s="360" t="s">
        <v>328</v>
      </c>
    </row>
    <row r="13" spans="2:19" ht="18.899999999999999" customHeight="1" x14ac:dyDescent="0.2">
      <c r="B13" s="1603" t="s">
        <v>273</v>
      </c>
      <c r="C13" s="1628"/>
      <c r="D13" s="234">
        <f>D16+D19+D22+D25+D28+D31</f>
        <v>427</v>
      </c>
      <c r="E13" s="63">
        <f>E16+E19+E22+E25+E28+E31</f>
        <v>273</v>
      </c>
      <c r="F13" s="9">
        <f t="shared" ref="F13:N13" si="0">F16+F19+F22+F25+F28+F31</f>
        <v>245</v>
      </c>
      <c r="G13" s="9">
        <f t="shared" si="0"/>
        <v>41</v>
      </c>
      <c r="H13" s="9">
        <f t="shared" si="0"/>
        <v>138</v>
      </c>
      <c r="I13" s="9">
        <f t="shared" si="0"/>
        <v>190</v>
      </c>
      <c r="J13" s="9">
        <f>J16+J19+J22+J25+J28+J31</f>
        <v>39</v>
      </c>
      <c r="K13" s="9">
        <f t="shared" si="0"/>
        <v>17</v>
      </c>
      <c r="L13" s="9">
        <f t="shared" si="0"/>
        <v>11</v>
      </c>
      <c r="M13" s="9">
        <f t="shared" si="0"/>
        <v>57</v>
      </c>
      <c r="N13" s="141">
        <f t="shared" si="0"/>
        <v>11</v>
      </c>
      <c r="O13" s="245">
        <f>O16+O19+O22+O25+O28+O31</f>
        <v>121</v>
      </c>
      <c r="P13" s="245">
        <f>P16+P19+P22+P25+P28+P31</f>
        <v>33</v>
      </c>
      <c r="R13" s="1">
        <f>E13+O13+P13</f>
        <v>427</v>
      </c>
      <c r="S13" s="367">
        <f>D13-R13</f>
        <v>0</v>
      </c>
    </row>
    <row r="14" spans="2:19" ht="18.899999999999999" customHeight="1" x14ac:dyDescent="0.2">
      <c r="B14" s="1605"/>
      <c r="C14" s="1629"/>
      <c r="D14" s="600"/>
      <c r="E14" s="601">
        <f>E13/D13</f>
        <v>0.63934426229508201</v>
      </c>
      <c r="F14" s="483">
        <f>F13/D13</f>
        <v>0.57377049180327866</v>
      </c>
      <c r="G14" s="483">
        <f>G13/D13</f>
        <v>9.6018735362997654E-2</v>
      </c>
      <c r="H14" s="483">
        <f>H13/D13</f>
        <v>0.3231850117096019</v>
      </c>
      <c r="I14" s="483">
        <f>I13/D13</f>
        <v>0.44496487119437939</v>
      </c>
      <c r="J14" s="483">
        <f>J13/D13</f>
        <v>9.1334894613583142E-2</v>
      </c>
      <c r="K14" s="483">
        <f>K13/D13</f>
        <v>3.9812646370023422E-2</v>
      </c>
      <c r="L14" s="483">
        <f>L13/D13</f>
        <v>2.576112412177986E-2</v>
      </c>
      <c r="M14" s="483">
        <f>M13/D13</f>
        <v>0.13348946135831383</v>
      </c>
      <c r="N14" s="484">
        <f>N13/D13</f>
        <v>2.576112412177986E-2</v>
      </c>
      <c r="O14" s="603">
        <f>O13/D13</f>
        <v>0.28337236533957844</v>
      </c>
      <c r="P14" s="603">
        <f>P13/D13</f>
        <v>7.7283372365339581E-2</v>
      </c>
      <c r="R14" s="45">
        <f>SUM(E14,O14:P14)</f>
        <v>1</v>
      </c>
      <c r="S14" s="367">
        <f>1-R14</f>
        <v>0</v>
      </c>
    </row>
    <row r="15" spans="2:19" ht="18.899999999999999" customHeight="1" thickBot="1" x14ac:dyDescent="0.25">
      <c r="B15" s="1607"/>
      <c r="C15" s="1669"/>
      <c r="D15" s="604"/>
      <c r="E15" s="1338"/>
      <c r="F15" s="485">
        <f>F13/E13</f>
        <v>0.89743589743589747</v>
      </c>
      <c r="G15" s="485">
        <f>G13/E13</f>
        <v>0.15018315018315018</v>
      </c>
      <c r="H15" s="485">
        <f>H13/E13</f>
        <v>0.50549450549450547</v>
      </c>
      <c r="I15" s="485">
        <f>I13/E13</f>
        <v>0.69597069597069594</v>
      </c>
      <c r="J15" s="485">
        <f>J13/E13</f>
        <v>0.14285714285714285</v>
      </c>
      <c r="K15" s="485">
        <f>K13/E13</f>
        <v>6.2271062271062272E-2</v>
      </c>
      <c r="L15" s="485">
        <f>L13/E13</f>
        <v>4.0293040293040296E-2</v>
      </c>
      <c r="M15" s="485">
        <f>M13/E13</f>
        <v>0.2087912087912088</v>
      </c>
      <c r="N15" s="486">
        <f>N13/E13</f>
        <v>4.0293040293040296E-2</v>
      </c>
      <c r="O15" s="607"/>
      <c r="P15" s="607"/>
      <c r="R15" s="45"/>
    </row>
    <row r="16" spans="2:19" ht="18.899999999999999" customHeight="1" thickTop="1" x14ac:dyDescent="0.2">
      <c r="B16" s="1503" t="s">
        <v>274</v>
      </c>
      <c r="C16" s="1649" t="s">
        <v>275</v>
      </c>
      <c r="D16" s="487">
        <v>49</v>
      </c>
      <c r="E16" s="64">
        <f>D16-O16-P16</f>
        <v>29</v>
      </c>
      <c r="F16" s="74">
        <v>23</v>
      </c>
      <c r="G16" s="74">
        <v>3</v>
      </c>
      <c r="H16" s="74">
        <v>16</v>
      </c>
      <c r="I16" s="74">
        <v>20</v>
      </c>
      <c r="J16" s="74">
        <v>6</v>
      </c>
      <c r="K16" s="74">
        <v>0</v>
      </c>
      <c r="L16" s="74">
        <v>0</v>
      </c>
      <c r="M16" s="74">
        <v>8</v>
      </c>
      <c r="N16" s="139">
        <v>1</v>
      </c>
      <c r="O16" s="248">
        <v>15</v>
      </c>
      <c r="P16" s="248">
        <v>5</v>
      </c>
      <c r="R16" s="1">
        <f>E16+O16+P16</f>
        <v>49</v>
      </c>
      <c r="S16" s="367">
        <f t="shared" ref="S16" si="1">D16-R16</f>
        <v>0</v>
      </c>
    </row>
    <row r="17" spans="2:19" ht="18.899999999999999" customHeight="1" x14ac:dyDescent="0.2">
      <c r="B17" s="1504"/>
      <c r="C17" s="1551"/>
      <c r="D17" s="499"/>
      <c r="E17" s="601">
        <f>E16/D16</f>
        <v>0.59183673469387754</v>
      </c>
      <c r="F17" s="483">
        <f>F16/D16</f>
        <v>0.46938775510204084</v>
      </c>
      <c r="G17" s="483">
        <f>G16/D16</f>
        <v>6.1224489795918366E-2</v>
      </c>
      <c r="H17" s="483">
        <f>H16/D16</f>
        <v>0.32653061224489793</v>
      </c>
      <c r="I17" s="483">
        <f>I16/D16</f>
        <v>0.40816326530612246</v>
      </c>
      <c r="J17" s="483">
        <f>J16/D16</f>
        <v>0.12244897959183673</v>
      </c>
      <c r="K17" s="483">
        <f>K16/D16</f>
        <v>0</v>
      </c>
      <c r="L17" s="483">
        <f>L16/D16</f>
        <v>0</v>
      </c>
      <c r="M17" s="483">
        <f>M16/D16</f>
        <v>0.16326530612244897</v>
      </c>
      <c r="N17" s="484">
        <f>N16/D16</f>
        <v>2.0408163265306121E-2</v>
      </c>
      <c r="O17" s="603">
        <f>O16/D16</f>
        <v>0.30612244897959184</v>
      </c>
      <c r="P17" s="603">
        <f>P16/D16</f>
        <v>0.10204081632653061</v>
      </c>
      <c r="R17" s="45">
        <f t="shared" ref="R17" si="2">SUM(E17,O17:P17)</f>
        <v>1</v>
      </c>
      <c r="S17" s="367">
        <f t="shared" ref="S17" si="3">1-R17</f>
        <v>0</v>
      </c>
    </row>
    <row r="18" spans="2:19" ht="18.899999999999999" customHeight="1" x14ac:dyDescent="0.2">
      <c r="B18" s="1504"/>
      <c r="C18" s="1552"/>
      <c r="D18" s="307"/>
      <c r="E18" s="608"/>
      <c r="F18" s="489">
        <f>F16/E16</f>
        <v>0.7931034482758621</v>
      </c>
      <c r="G18" s="489">
        <f>G16/E16</f>
        <v>0.10344827586206896</v>
      </c>
      <c r="H18" s="489">
        <f>H16/E16</f>
        <v>0.55172413793103448</v>
      </c>
      <c r="I18" s="489">
        <f>I16/E16</f>
        <v>0.68965517241379315</v>
      </c>
      <c r="J18" s="489">
        <f>J16/E16</f>
        <v>0.20689655172413793</v>
      </c>
      <c r="K18" s="489">
        <f>K16/E16</f>
        <v>0</v>
      </c>
      <c r="L18" s="489">
        <f>L16/E16</f>
        <v>0</v>
      </c>
      <c r="M18" s="489">
        <f>M16/E16</f>
        <v>0.27586206896551724</v>
      </c>
      <c r="N18" s="490">
        <f>N16/E16</f>
        <v>3.4482758620689655E-2</v>
      </c>
      <c r="O18" s="609"/>
      <c r="P18" s="609"/>
      <c r="R18" s="45"/>
    </row>
    <row r="19" spans="2:19" ht="18.899999999999999" customHeight="1" x14ac:dyDescent="0.2">
      <c r="B19" s="1504"/>
      <c r="C19" s="1591" t="s">
        <v>276</v>
      </c>
      <c r="D19" s="480">
        <v>87</v>
      </c>
      <c r="E19" s="64">
        <f>D19-O19-P19</f>
        <v>57</v>
      </c>
      <c r="F19" s="35">
        <v>54</v>
      </c>
      <c r="G19" s="35">
        <v>8</v>
      </c>
      <c r="H19" s="35">
        <v>28</v>
      </c>
      <c r="I19" s="35">
        <v>40</v>
      </c>
      <c r="J19" s="35">
        <v>8</v>
      </c>
      <c r="K19" s="35">
        <v>1</v>
      </c>
      <c r="L19" s="35">
        <v>4</v>
      </c>
      <c r="M19" s="35">
        <v>14</v>
      </c>
      <c r="N19" s="140">
        <v>3</v>
      </c>
      <c r="O19" s="249">
        <v>24</v>
      </c>
      <c r="P19" s="249">
        <v>6</v>
      </c>
      <c r="R19" s="1">
        <f t="shared" ref="R19" si="4">E19+O19+P19</f>
        <v>87</v>
      </c>
      <c r="S19" s="367">
        <f t="shared" ref="S19" si="5">D19-R19</f>
        <v>0</v>
      </c>
    </row>
    <row r="20" spans="2:19" ht="18.899999999999999" customHeight="1" x14ac:dyDescent="0.2">
      <c r="B20" s="1504"/>
      <c r="C20" s="1551"/>
      <c r="D20" s="499"/>
      <c r="E20" s="601">
        <f t="shared" ref="E20" si="6">E19/D19</f>
        <v>0.65517241379310343</v>
      </c>
      <c r="F20" s="483">
        <f t="shared" ref="F20" si="7">F19/D19</f>
        <v>0.62068965517241381</v>
      </c>
      <c r="G20" s="483">
        <f t="shared" ref="G20" si="8">G19/D19</f>
        <v>9.1954022988505746E-2</v>
      </c>
      <c r="H20" s="483">
        <f t="shared" ref="H20" si="9">H19/D19</f>
        <v>0.32183908045977011</v>
      </c>
      <c r="I20" s="483">
        <f t="shared" ref="I20" si="10">I19/D19</f>
        <v>0.45977011494252873</v>
      </c>
      <c r="J20" s="483">
        <f t="shared" ref="J20" si="11">J19/D19</f>
        <v>9.1954022988505746E-2</v>
      </c>
      <c r="K20" s="483">
        <f t="shared" ref="K20" si="12">K19/D19</f>
        <v>1.1494252873563218E-2</v>
      </c>
      <c r="L20" s="483">
        <f t="shared" ref="L20" si="13">L19/D19</f>
        <v>4.5977011494252873E-2</v>
      </c>
      <c r="M20" s="483">
        <f t="shared" ref="M20" si="14">M19/D19</f>
        <v>0.16091954022988506</v>
      </c>
      <c r="N20" s="484">
        <f t="shared" ref="N20" si="15">N19/D19</f>
        <v>3.4482758620689655E-2</v>
      </c>
      <c r="O20" s="603">
        <f t="shared" ref="O20" si="16">O19/D19</f>
        <v>0.27586206896551724</v>
      </c>
      <c r="P20" s="603">
        <f>P19/D19</f>
        <v>6.8965517241379309E-2</v>
      </c>
      <c r="R20" s="45">
        <f t="shared" ref="R20" si="17">SUM(E20,O20:P20)</f>
        <v>1</v>
      </c>
      <c r="S20" s="367">
        <f t="shared" ref="S20" si="18">1-R20</f>
        <v>0</v>
      </c>
    </row>
    <row r="21" spans="2:19" ht="18.899999999999999" customHeight="1" x14ac:dyDescent="0.2">
      <c r="B21" s="1504"/>
      <c r="C21" s="1552"/>
      <c r="D21" s="1123"/>
      <c r="E21" s="608"/>
      <c r="F21" s="489">
        <f t="shared" ref="F21" si="19">F19/E19</f>
        <v>0.94736842105263153</v>
      </c>
      <c r="G21" s="489">
        <f t="shared" ref="G21" si="20">G19/E19</f>
        <v>0.14035087719298245</v>
      </c>
      <c r="H21" s="489">
        <f t="shared" ref="H21" si="21">H19/E19</f>
        <v>0.49122807017543857</v>
      </c>
      <c r="I21" s="489">
        <f t="shared" ref="I21" si="22">I19/E19</f>
        <v>0.70175438596491224</v>
      </c>
      <c r="J21" s="489">
        <f t="shared" ref="J21" si="23">J19/E19</f>
        <v>0.14035087719298245</v>
      </c>
      <c r="K21" s="489">
        <f t="shared" ref="K21" si="24">K19/E19</f>
        <v>1.7543859649122806E-2</v>
      </c>
      <c r="L21" s="489">
        <f t="shared" ref="L21" si="25">L19/E19</f>
        <v>7.0175438596491224E-2</v>
      </c>
      <c r="M21" s="489">
        <f t="shared" ref="M21" si="26">M19/E19</f>
        <v>0.24561403508771928</v>
      </c>
      <c r="N21" s="490">
        <f t="shared" ref="N21" si="27">N19/E19</f>
        <v>5.2631578947368418E-2</v>
      </c>
      <c r="O21" s="609"/>
      <c r="P21" s="609"/>
      <c r="R21" s="45"/>
    </row>
    <row r="22" spans="2:19" ht="18.899999999999999" customHeight="1" x14ac:dyDescent="0.2">
      <c r="B22" s="1504"/>
      <c r="C22" s="1591" t="s">
        <v>277</v>
      </c>
      <c r="D22" s="491">
        <v>25</v>
      </c>
      <c r="E22" s="64">
        <f t="shared" ref="E22" si="28">D22-O22-P22</f>
        <v>18</v>
      </c>
      <c r="F22" s="35">
        <v>15</v>
      </c>
      <c r="G22" s="35">
        <v>3</v>
      </c>
      <c r="H22" s="35">
        <v>10</v>
      </c>
      <c r="I22" s="35">
        <v>13</v>
      </c>
      <c r="J22" s="35">
        <v>7</v>
      </c>
      <c r="K22" s="35">
        <v>0</v>
      </c>
      <c r="L22" s="35">
        <v>2</v>
      </c>
      <c r="M22" s="35">
        <v>6</v>
      </c>
      <c r="N22" s="140">
        <v>1</v>
      </c>
      <c r="O22" s="249">
        <v>6</v>
      </c>
      <c r="P22" s="249">
        <v>1</v>
      </c>
      <c r="R22" s="1">
        <f t="shared" ref="R22" si="29">E22+O22+P22</f>
        <v>25</v>
      </c>
      <c r="S22" s="367">
        <f t="shared" ref="S22" si="30">D22-R22</f>
        <v>0</v>
      </c>
    </row>
    <row r="23" spans="2:19" ht="18.899999999999999" customHeight="1" x14ac:dyDescent="0.2">
      <c r="B23" s="1504"/>
      <c r="C23" s="1551"/>
      <c r="D23" s="499"/>
      <c r="E23" s="601">
        <f t="shared" ref="E23" si="31">E22/D22</f>
        <v>0.72</v>
      </c>
      <c r="F23" s="483">
        <f t="shared" ref="F23" si="32">F22/D22</f>
        <v>0.6</v>
      </c>
      <c r="G23" s="483">
        <f t="shared" ref="G23" si="33">G22/D22</f>
        <v>0.12</v>
      </c>
      <c r="H23" s="483">
        <f t="shared" ref="H23" si="34">H22/D22</f>
        <v>0.4</v>
      </c>
      <c r="I23" s="483">
        <f t="shared" ref="I23" si="35">I22/D22</f>
        <v>0.52</v>
      </c>
      <c r="J23" s="483">
        <f t="shared" ref="J23" si="36">J22/D22</f>
        <v>0.28000000000000003</v>
      </c>
      <c r="K23" s="483">
        <f t="shared" ref="K23" si="37">K22/D22</f>
        <v>0</v>
      </c>
      <c r="L23" s="483">
        <f t="shared" ref="L23" si="38">L22/D22</f>
        <v>0.08</v>
      </c>
      <c r="M23" s="483">
        <f>M22/D22</f>
        <v>0.24</v>
      </c>
      <c r="N23" s="1164">
        <f>N22/E22</f>
        <v>5.5555555555555552E-2</v>
      </c>
      <c r="O23" s="603">
        <f t="shared" ref="O23" si="39">O22/D22</f>
        <v>0.24</v>
      </c>
      <c r="P23" s="603">
        <f>P22/D22</f>
        <v>0.04</v>
      </c>
      <c r="R23" s="45">
        <f t="shared" ref="R23" si="40">SUM(E23,O23:P23)</f>
        <v>1</v>
      </c>
      <c r="S23" s="367">
        <f t="shared" ref="S23" si="41">1-R23</f>
        <v>0</v>
      </c>
    </row>
    <row r="24" spans="2:19" ht="18.899999999999999" customHeight="1" x14ac:dyDescent="0.2">
      <c r="B24" s="1504"/>
      <c r="C24" s="1552"/>
      <c r="D24" s="1123"/>
      <c r="E24" s="608"/>
      <c r="F24" s="489">
        <f t="shared" ref="F24" si="42">F22/E22</f>
        <v>0.83333333333333337</v>
      </c>
      <c r="G24" s="489">
        <f t="shared" ref="G24" si="43">G22/E22</f>
        <v>0.16666666666666666</v>
      </c>
      <c r="H24" s="489">
        <f t="shared" ref="H24" si="44">H22/E22</f>
        <v>0.55555555555555558</v>
      </c>
      <c r="I24" s="489">
        <f t="shared" ref="I24" si="45">I22/E22</f>
        <v>0.72222222222222221</v>
      </c>
      <c r="J24" s="489">
        <f t="shared" ref="J24" si="46">J22/E22</f>
        <v>0.3888888888888889</v>
      </c>
      <c r="K24" s="489">
        <f t="shared" ref="K24" si="47">K22/E22</f>
        <v>0</v>
      </c>
      <c r="L24" s="489">
        <f t="shared" ref="L24" si="48">L22/E22</f>
        <v>0.1111111111111111</v>
      </c>
      <c r="M24" s="489">
        <f t="shared" ref="M24" si="49">M22/E22</f>
        <v>0.33333333333333331</v>
      </c>
      <c r="N24" s="490">
        <f t="shared" ref="N24" si="50">N22/E22</f>
        <v>5.5555555555555552E-2</v>
      </c>
      <c r="O24" s="609"/>
      <c r="P24" s="609"/>
      <c r="R24" s="45"/>
    </row>
    <row r="25" spans="2:19" ht="18.899999999999999" customHeight="1" x14ac:dyDescent="0.2">
      <c r="B25" s="1504"/>
      <c r="C25" s="1591" t="s">
        <v>278</v>
      </c>
      <c r="D25" s="491">
        <v>82</v>
      </c>
      <c r="E25" s="64">
        <f t="shared" ref="E25" si="51">D25-O25-P25</f>
        <v>47</v>
      </c>
      <c r="F25" s="35">
        <v>36</v>
      </c>
      <c r="G25" s="35">
        <v>11</v>
      </c>
      <c r="H25" s="35">
        <v>25</v>
      </c>
      <c r="I25" s="35">
        <v>28</v>
      </c>
      <c r="J25" s="35">
        <v>9</v>
      </c>
      <c r="K25" s="35">
        <v>2</v>
      </c>
      <c r="L25" s="35">
        <v>0</v>
      </c>
      <c r="M25" s="35">
        <v>8</v>
      </c>
      <c r="N25" s="140">
        <v>1</v>
      </c>
      <c r="O25" s="249">
        <v>27</v>
      </c>
      <c r="P25" s="249">
        <v>8</v>
      </c>
      <c r="R25" s="1">
        <f t="shared" ref="R25" si="52">E25+O25+P25</f>
        <v>82</v>
      </c>
      <c r="S25" s="367">
        <f t="shared" ref="S25" si="53">D25-R25</f>
        <v>0</v>
      </c>
    </row>
    <row r="26" spans="2:19" ht="18.899999999999999" customHeight="1" x14ac:dyDescent="0.2">
      <c r="B26" s="1504"/>
      <c r="C26" s="1551"/>
      <c r="D26" s="499"/>
      <c r="E26" s="601">
        <f t="shared" ref="E26" si="54">E25/D25</f>
        <v>0.57317073170731703</v>
      </c>
      <c r="F26" s="483">
        <f t="shared" ref="F26" si="55">F25/D25</f>
        <v>0.43902439024390244</v>
      </c>
      <c r="G26" s="483">
        <f t="shared" ref="G26" si="56">G25/D25</f>
        <v>0.13414634146341464</v>
      </c>
      <c r="H26" s="483">
        <f t="shared" ref="H26" si="57">H25/D25</f>
        <v>0.3048780487804878</v>
      </c>
      <c r="I26" s="483">
        <f t="shared" ref="I26" si="58">I25/D25</f>
        <v>0.34146341463414637</v>
      </c>
      <c r="J26" s="483">
        <f t="shared" ref="J26" si="59">J25/D25</f>
        <v>0.10975609756097561</v>
      </c>
      <c r="K26" s="483">
        <f t="shared" ref="K26" si="60">K25/D25</f>
        <v>2.4390243902439025E-2</v>
      </c>
      <c r="L26" s="483">
        <f t="shared" ref="L26" si="61">L25/D25</f>
        <v>0</v>
      </c>
      <c r="M26" s="483">
        <f t="shared" ref="M26" si="62">M25/D25</f>
        <v>9.7560975609756101E-2</v>
      </c>
      <c r="N26" s="484">
        <f t="shared" ref="N26" si="63">N25/D25</f>
        <v>1.2195121951219513E-2</v>
      </c>
      <c r="O26" s="603">
        <f t="shared" ref="O26" si="64">O25/D25</f>
        <v>0.32926829268292684</v>
      </c>
      <c r="P26" s="603">
        <f>P25/D25</f>
        <v>9.7560975609756101E-2</v>
      </c>
      <c r="R26" s="45">
        <f t="shared" ref="R26" si="65">SUM(E26,O26:P26)</f>
        <v>0.99999999999999989</v>
      </c>
      <c r="S26" s="367">
        <f t="shared" ref="S26" si="66">1-R26</f>
        <v>0</v>
      </c>
    </row>
    <row r="27" spans="2:19" ht="18.899999999999999" customHeight="1" x14ac:dyDescent="0.2">
      <c r="B27" s="1504"/>
      <c r="C27" s="1552"/>
      <c r="D27" s="1123"/>
      <c r="E27" s="608"/>
      <c r="F27" s="489">
        <f t="shared" ref="F27" si="67">F25/E25</f>
        <v>0.76595744680851063</v>
      </c>
      <c r="G27" s="489">
        <f t="shared" ref="G27" si="68">G25/E25</f>
        <v>0.23404255319148937</v>
      </c>
      <c r="H27" s="489">
        <f t="shared" ref="H27" si="69">H25/E25</f>
        <v>0.53191489361702127</v>
      </c>
      <c r="I27" s="489">
        <f t="shared" ref="I27" si="70">I25/E25</f>
        <v>0.5957446808510638</v>
      </c>
      <c r="J27" s="489">
        <f t="shared" ref="J27" si="71">J25/E25</f>
        <v>0.19148936170212766</v>
      </c>
      <c r="K27" s="489">
        <f t="shared" ref="K27" si="72">K25/E25</f>
        <v>4.2553191489361701E-2</v>
      </c>
      <c r="L27" s="489">
        <f t="shared" ref="L27" si="73">L25/E25</f>
        <v>0</v>
      </c>
      <c r="M27" s="489">
        <f t="shared" ref="M27" si="74">M25/E25</f>
        <v>0.1702127659574468</v>
      </c>
      <c r="N27" s="490">
        <f t="shared" ref="N27" si="75">N25/E25</f>
        <v>2.1276595744680851E-2</v>
      </c>
      <c r="O27" s="609"/>
      <c r="P27" s="609"/>
      <c r="R27" s="45"/>
    </row>
    <row r="28" spans="2:19" ht="18.899999999999999" customHeight="1" x14ac:dyDescent="0.2">
      <c r="B28" s="1504"/>
      <c r="C28" s="1591" t="s">
        <v>279</v>
      </c>
      <c r="D28" s="491">
        <v>8</v>
      </c>
      <c r="E28" s="63">
        <f t="shared" ref="E28" si="76">D28-O28-P28</f>
        <v>7</v>
      </c>
      <c r="F28" s="9">
        <v>7</v>
      </c>
      <c r="G28" s="9">
        <v>0</v>
      </c>
      <c r="H28" s="9">
        <v>3</v>
      </c>
      <c r="I28" s="9">
        <v>5</v>
      </c>
      <c r="J28" s="9">
        <v>0</v>
      </c>
      <c r="K28" s="9">
        <v>0</v>
      </c>
      <c r="L28" s="9">
        <v>0</v>
      </c>
      <c r="M28" s="9">
        <v>1</v>
      </c>
      <c r="N28" s="141">
        <v>0</v>
      </c>
      <c r="O28" s="245">
        <v>1</v>
      </c>
      <c r="P28" s="245">
        <v>0</v>
      </c>
      <c r="R28" s="1">
        <f t="shared" ref="R28" si="77">E28+O28+P28</f>
        <v>8</v>
      </c>
      <c r="S28" s="367">
        <f t="shared" ref="S28" si="78">D28-R28</f>
        <v>0</v>
      </c>
    </row>
    <row r="29" spans="2:19" ht="18.899999999999999" customHeight="1" x14ac:dyDescent="0.2">
      <c r="B29" s="1504"/>
      <c r="C29" s="1551"/>
      <c r="D29" s="499"/>
      <c r="E29" s="601">
        <f t="shared" ref="E29" si="79">E28/D28</f>
        <v>0.875</v>
      </c>
      <c r="F29" s="483">
        <f t="shared" ref="F29" si="80">F28/D28</f>
        <v>0.875</v>
      </c>
      <c r="G29" s="483">
        <f t="shared" ref="G29" si="81">G28/D28</f>
        <v>0</v>
      </c>
      <c r="H29" s="483">
        <f t="shared" ref="H29" si="82">H28/D28</f>
        <v>0.375</v>
      </c>
      <c r="I29" s="483">
        <f t="shared" ref="I29" si="83">I28/D28</f>
        <v>0.625</v>
      </c>
      <c r="J29" s="483">
        <f t="shared" ref="J29" si="84">J28/D28</f>
        <v>0</v>
      </c>
      <c r="K29" s="483">
        <f t="shared" ref="K29" si="85">K28/D28</f>
        <v>0</v>
      </c>
      <c r="L29" s="483">
        <f t="shared" ref="L29" si="86">L28/D28</f>
        <v>0</v>
      </c>
      <c r="M29" s="483">
        <f t="shared" ref="M29" si="87">M28/D28</f>
        <v>0.125</v>
      </c>
      <c r="N29" s="484">
        <f t="shared" ref="N29" si="88">N28/D28</f>
        <v>0</v>
      </c>
      <c r="O29" s="603">
        <f t="shared" ref="O29" si="89">O28/D28</f>
        <v>0.125</v>
      </c>
      <c r="P29" s="603">
        <f t="shared" ref="P29" si="90">P28/D28</f>
        <v>0</v>
      </c>
      <c r="R29" s="45">
        <f t="shared" ref="R29" si="91">SUM(E29,O29:P29)</f>
        <v>1</v>
      </c>
      <c r="S29" s="367">
        <f t="shared" ref="S29" si="92">1-R29</f>
        <v>0</v>
      </c>
    </row>
    <row r="30" spans="2:19" ht="18.899999999999999" customHeight="1" x14ac:dyDescent="0.2">
      <c r="B30" s="1504"/>
      <c r="C30" s="1552"/>
      <c r="D30" s="1123"/>
      <c r="E30" s="608"/>
      <c r="F30" s="489">
        <f t="shared" ref="F30" si="93">F28/E28</f>
        <v>1</v>
      </c>
      <c r="G30" s="489">
        <f t="shared" ref="G30" si="94">G28/E28</f>
        <v>0</v>
      </c>
      <c r="H30" s="489">
        <f t="shared" ref="H30" si="95">H28/E28</f>
        <v>0.42857142857142855</v>
      </c>
      <c r="I30" s="489">
        <f t="shared" ref="I30" si="96">I28/E28</f>
        <v>0.7142857142857143</v>
      </c>
      <c r="J30" s="489">
        <f t="shared" ref="J30" si="97">J28/E28</f>
        <v>0</v>
      </c>
      <c r="K30" s="489">
        <f t="shared" ref="K30" si="98">K28/E28</f>
        <v>0</v>
      </c>
      <c r="L30" s="489">
        <f t="shared" ref="L30" si="99">L28/E28</f>
        <v>0</v>
      </c>
      <c r="M30" s="489">
        <f t="shared" ref="M30" si="100">M28/E28</f>
        <v>0.14285714285714285</v>
      </c>
      <c r="N30" s="490">
        <f t="shared" ref="N30" si="101">N28/E28</f>
        <v>0</v>
      </c>
      <c r="O30" s="609"/>
      <c r="P30" s="609"/>
      <c r="R30" s="45"/>
    </row>
    <row r="31" spans="2:19" ht="18.899999999999999" customHeight="1" x14ac:dyDescent="0.2">
      <c r="B31" s="1504"/>
      <c r="C31" s="1591" t="s">
        <v>280</v>
      </c>
      <c r="D31" s="491">
        <v>176</v>
      </c>
      <c r="E31" s="64">
        <f t="shared" ref="E31" si="102">D31-O31-P31</f>
        <v>115</v>
      </c>
      <c r="F31" s="35">
        <v>110</v>
      </c>
      <c r="G31" s="35">
        <v>16</v>
      </c>
      <c r="H31" s="35">
        <v>56</v>
      </c>
      <c r="I31" s="35">
        <v>84</v>
      </c>
      <c r="J31" s="35">
        <v>9</v>
      </c>
      <c r="K31" s="35">
        <v>14</v>
      </c>
      <c r="L31" s="35">
        <v>5</v>
      </c>
      <c r="M31" s="35">
        <v>20</v>
      </c>
      <c r="N31" s="140">
        <v>5</v>
      </c>
      <c r="O31" s="249">
        <v>48</v>
      </c>
      <c r="P31" s="249">
        <v>13</v>
      </c>
      <c r="R31" s="1">
        <f t="shared" ref="R31" si="103">E31+O31+P31</f>
        <v>176</v>
      </c>
      <c r="S31" s="367">
        <f t="shared" ref="S31" si="104">D31-R31</f>
        <v>0</v>
      </c>
    </row>
    <row r="32" spans="2:19" ht="18.899999999999999" customHeight="1" x14ac:dyDescent="0.2">
      <c r="B32" s="1504"/>
      <c r="C32" s="1551"/>
      <c r="D32" s="499"/>
      <c r="E32" s="601">
        <f t="shared" ref="E32" si="105">E31/D31</f>
        <v>0.65340909090909094</v>
      </c>
      <c r="F32" s="483">
        <f t="shared" ref="F32" si="106">F31/D31</f>
        <v>0.625</v>
      </c>
      <c r="G32" s="483">
        <f t="shared" ref="G32" si="107">G31/D31</f>
        <v>9.0909090909090912E-2</v>
      </c>
      <c r="H32" s="483">
        <f t="shared" ref="H32" si="108">H31/D31</f>
        <v>0.31818181818181818</v>
      </c>
      <c r="I32" s="483">
        <f t="shared" ref="I32" si="109">I31/D31</f>
        <v>0.47727272727272729</v>
      </c>
      <c r="J32" s="483">
        <f t="shared" ref="J32" si="110">J31/D31</f>
        <v>5.113636363636364E-2</v>
      </c>
      <c r="K32" s="483">
        <f t="shared" ref="K32" si="111">K31/D31</f>
        <v>7.9545454545454544E-2</v>
      </c>
      <c r="L32" s="483">
        <f t="shared" ref="L32" si="112">L31/D31</f>
        <v>2.8409090909090908E-2</v>
      </c>
      <c r="M32" s="483">
        <f t="shared" ref="M32" si="113">M31/D31</f>
        <v>0.11363636363636363</v>
      </c>
      <c r="N32" s="484">
        <f t="shared" ref="N32" si="114">N31/D31</f>
        <v>2.8409090909090908E-2</v>
      </c>
      <c r="O32" s="603">
        <f t="shared" ref="O32" si="115">O31/D31</f>
        <v>0.27272727272727271</v>
      </c>
      <c r="P32" s="603">
        <f t="shared" ref="P32" si="116">P31/D31</f>
        <v>7.3863636363636367E-2</v>
      </c>
      <c r="R32" s="45">
        <f>SUM(E32,O32:P32)</f>
        <v>1</v>
      </c>
      <c r="S32" s="367">
        <f t="shared" ref="S32" si="117">1-R32</f>
        <v>0</v>
      </c>
    </row>
    <row r="33" spans="2:19" ht="18.899999999999999" customHeight="1" thickBot="1" x14ac:dyDescent="0.25">
      <c r="B33" s="1505"/>
      <c r="C33" s="1655"/>
      <c r="D33" s="1124"/>
      <c r="E33" s="610"/>
      <c r="F33" s="493">
        <f t="shared" ref="F33" si="118">F31/E31</f>
        <v>0.95652173913043481</v>
      </c>
      <c r="G33" s="493">
        <f t="shared" ref="G33" si="119">G31/E31</f>
        <v>0.1391304347826087</v>
      </c>
      <c r="H33" s="493">
        <f t="shared" ref="H33" si="120">H31/E31</f>
        <v>0.48695652173913045</v>
      </c>
      <c r="I33" s="493">
        <f t="shared" ref="I33" si="121">I31/E31</f>
        <v>0.73043478260869565</v>
      </c>
      <c r="J33" s="493">
        <f t="shared" ref="J33" si="122">J31/E31</f>
        <v>7.8260869565217397E-2</v>
      </c>
      <c r="K33" s="493">
        <f t="shared" ref="K33" si="123">K31/E31</f>
        <v>0.12173913043478261</v>
      </c>
      <c r="L33" s="493">
        <f t="shared" ref="L33" si="124">L31/E31</f>
        <v>4.3478260869565216E-2</v>
      </c>
      <c r="M33" s="493">
        <f t="shared" ref="M33" si="125">M31/E31</f>
        <v>0.17391304347826086</v>
      </c>
      <c r="N33" s="494">
        <f t="shared" ref="N33" si="126">N31/E31</f>
        <v>4.3478260869565216E-2</v>
      </c>
      <c r="O33" s="612"/>
      <c r="P33" s="612"/>
      <c r="R33" s="45"/>
    </row>
    <row r="34" spans="2:19" ht="18.899999999999999" customHeight="1" thickTop="1" x14ac:dyDescent="0.2">
      <c r="B34" s="1503" t="s">
        <v>281</v>
      </c>
      <c r="C34" s="1649" t="s">
        <v>282</v>
      </c>
      <c r="D34" s="491">
        <v>106</v>
      </c>
      <c r="E34" s="64">
        <f>D34-O34-P34</f>
        <v>39</v>
      </c>
      <c r="F34" s="35">
        <v>32</v>
      </c>
      <c r="G34" s="35">
        <v>5</v>
      </c>
      <c r="H34" s="35">
        <v>23</v>
      </c>
      <c r="I34" s="35">
        <v>24</v>
      </c>
      <c r="J34" s="35">
        <v>4</v>
      </c>
      <c r="K34" s="35">
        <v>2</v>
      </c>
      <c r="L34" s="35">
        <v>2</v>
      </c>
      <c r="M34" s="35">
        <v>5</v>
      </c>
      <c r="N34" s="140">
        <v>2</v>
      </c>
      <c r="O34" s="249">
        <v>44</v>
      </c>
      <c r="P34" s="249">
        <v>23</v>
      </c>
      <c r="R34" s="1">
        <f t="shared" ref="R34" si="127">E34+O34+P34</f>
        <v>106</v>
      </c>
      <c r="S34" s="367">
        <f t="shared" ref="S34" si="128">D34-R34</f>
        <v>0</v>
      </c>
    </row>
    <row r="35" spans="2:19" ht="18.899999999999999" customHeight="1" x14ac:dyDescent="0.2">
      <c r="B35" s="1504"/>
      <c r="C35" s="1551"/>
      <c r="D35" s="499"/>
      <c r="E35" s="601">
        <f t="shared" ref="E35" si="129">E34/D34</f>
        <v>0.36792452830188677</v>
      </c>
      <c r="F35" s="483">
        <f t="shared" ref="F35" si="130">F34/D34</f>
        <v>0.30188679245283018</v>
      </c>
      <c r="G35" s="483">
        <f t="shared" ref="G35" si="131">G34/D34</f>
        <v>4.716981132075472E-2</v>
      </c>
      <c r="H35" s="483">
        <f t="shared" ref="H35" si="132">H34/D34</f>
        <v>0.21698113207547171</v>
      </c>
      <c r="I35" s="483">
        <f t="shared" ref="I35" si="133">I34/D34</f>
        <v>0.22641509433962265</v>
      </c>
      <c r="J35" s="483">
        <f t="shared" ref="J35" si="134">J34/D34</f>
        <v>3.7735849056603772E-2</v>
      </c>
      <c r="K35" s="483">
        <f t="shared" ref="K35" si="135">K34/D34</f>
        <v>1.8867924528301886E-2</v>
      </c>
      <c r="L35" s="483">
        <f t="shared" ref="L35" si="136">L34/D34</f>
        <v>1.8867924528301886E-2</v>
      </c>
      <c r="M35" s="483">
        <f t="shared" ref="M35" si="137">M34/D34</f>
        <v>4.716981132075472E-2</v>
      </c>
      <c r="N35" s="484">
        <f t="shared" ref="N35" si="138">N34/D34</f>
        <v>1.8867924528301886E-2</v>
      </c>
      <c r="O35" s="603">
        <f t="shared" ref="O35" si="139">O34/D34</f>
        <v>0.41509433962264153</v>
      </c>
      <c r="P35" s="603">
        <f t="shared" ref="P35" si="140">P34/D34</f>
        <v>0.21698113207547171</v>
      </c>
      <c r="R35" s="45">
        <f t="shared" ref="R35" si="141">SUM(E35,O35:P35)</f>
        <v>1</v>
      </c>
      <c r="S35" s="367">
        <f t="shared" ref="S35" si="142">1-R35</f>
        <v>0</v>
      </c>
    </row>
    <row r="36" spans="2:19" ht="18.899999999999999" customHeight="1" x14ac:dyDescent="0.2">
      <c r="B36" s="1504"/>
      <c r="C36" s="1552"/>
      <c r="D36" s="1123"/>
      <c r="E36" s="608"/>
      <c r="F36" s="489">
        <f t="shared" ref="F36" si="143">F34/E34</f>
        <v>0.82051282051282048</v>
      </c>
      <c r="G36" s="489">
        <f t="shared" ref="G36" si="144">G34/E34</f>
        <v>0.12820512820512819</v>
      </c>
      <c r="H36" s="489">
        <f t="shared" ref="H36" si="145">H34/E34</f>
        <v>0.58974358974358976</v>
      </c>
      <c r="I36" s="489">
        <f t="shared" ref="I36" si="146">I34/E34</f>
        <v>0.61538461538461542</v>
      </c>
      <c r="J36" s="489">
        <f t="shared" ref="J36" si="147">J34/E34</f>
        <v>0.10256410256410256</v>
      </c>
      <c r="K36" s="489">
        <f t="shared" ref="K36" si="148">K34/E34</f>
        <v>5.128205128205128E-2</v>
      </c>
      <c r="L36" s="489">
        <f t="shared" ref="L36" si="149">L34/E34</f>
        <v>5.128205128205128E-2</v>
      </c>
      <c r="M36" s="489">
        <f t="shared" ref="M36" si="150">M34/E34</f>
        <v>0.12820512820512819</v>
      </c>
      <c r="N36" s="490">
        <f t="shared" ref="N36" si="151">N34/E34</f>
        <v>5.128205128205128E-2</v>
      </c>
      <c r="O36" s="609"/>
      <c r="P36" s="609"/>
      <c r="R36" s="45"/>
    </row>
    <row r="37" spans="2:19" ht="18.899999999999999" customHeight="1" x14ac:dyDescent="0.2">
      <c r="B37" s="1504"/>
      <c r="C37" s="1591" t="s">
        <v>283</v>
      </c>
      <c r="D37" s="491">
        <v>171</v>
      </c>
      <c r="E37" s="64">
        <f>D37-O37-P37</f>
        <v>107</v>
      </c>
      <c r="F37" s="35">
        <v>89</v>
      </c>
      <c r="G37" s="35">
        <v>16</v>
      </c>
      <c r="H37" s="35">
        <v>55</v>
      </c>
      <c r="I37" s="35">
        <v>68</v>
      </c>
      <c r="J37" s="35">
        <v>15</v>
      </c>
      <c r="K37" s="35">
        <v>3</v>
      </c>
      <c r="L37" s="35">
        <v>1</v>
      </c>
      <c r="M37" s="35">
        <v>23</v>
      </c>
      <c r="N37" s="140">
        <v>4</v>
      </c>
      <c r="O37" s="249">
        <v>58</v>
      </c>
      <c r="P37" s="249">
        <v>6</v>
      </c>
      <c r="R37" s="1">
        <f t="shared" ref="R37" si="152">E37+O37+P37</f>
        <v>171</v>
      </c>
      <c r="S37" s="367">
        <f t="shared" ref="S37" si="153">D37-R37</f>
        <v>0</v>
      </c>
    </row>
    <row r="38" spans="2:19" ht="18.899999999999999" customHeight="1" x14ac:dyDescent="0.2">
      <c r="B38" s="1504"/>
      <c r="C38" s="1551"/>
      <c r="D38" s="499"/>
      <c r="E38" s="601">
        <f t="shared" ref="E38" si="154">E37/D37</f>
        <v>0.6257309941520468</v>
      </c>
      <c r="F38" s="483">
        <f t="shared" ref="F38" si="155">F37/D37</f>
        <v>0.52046783625730997</v>
      </c>
      <c r="G38" s="483">
        <f t="shared" ref="G38" si="156">G37/D37</f>
        <v>9.3567251461988299E-2</v>
      </c>
      <c r="H38" s="483">
        <f t="shared" ref="H38" si="157">H37/D37</f>
        <v>0.32163742690058478</v>
      </c>
      <c r="I38" s="483">
        <f t="shared" ref="I38" si="158">I37/D37</f>
        <v>0.39766081871345027</v>
      </c>
      <c r="J38" s="483">
        <f t="shared" ref="J38" si="159">J37/D37</f>
        <v>8.771929824561403E-2</v>
      </c>
      <c r="K38" s="483">
        <f t="shared" ref="K38" si="160">K37/D37</f>
        <v>1.7543859649122806E-2</v>
      </c>
      <c r="L38" s="483">
        <f t="shared" ref="L38" si="161">L37/D37</f>
        <v>5.8479532163742687E-3</v>
      </c>
      <c r="M38" s="483">
        <f t="shared" ref="M38" si="162">M37/D37</f>
        <v>0.13450292397660818</v>
      </c>
      <c r="N38" s="484">
        <f t="shared" ref="N38" si="163">N37/D37</f>
        <v>2.3391812865497075E-2</v>
      </c>
      <c r="O38" s="603">
        <f t="shared" ref="O38" si="164">O37/D37</f>
        <v>0.33918128654970758</v>
      </c>
      <c r="P38" s="603">
        <f t="shared" ref="P38" si="165">P37/D37</f>
        <v>3.5087719298245612E-2</v>
      </c>
      <c r="R38" s="45">
        <f t="shared" ref="R38" si="166">SUM(E38,O38:P38)</f>
        <v>1</v>
      </c>
      <c r="S38" s="367">
        <f t="shared" ref="S38" si="167">1-R38</f>
        <v>0</v>
      </c>
    </row>
    <row r="39" spans="2:19" ht="18.899999999999999" customHeight="1" x14ac:dyDescent="0.2">
      <c r="B39" s="1504"/>
      <c r="C39" s="1552"/>
      <c r="D39" s="1123"/>
      <c r="E39" s="608"/>
      <c r="F39" s="489">
        <f t="shared" ref="F39" si="168">F37/E37</f>
        <v>0.83177570093457942</v>
      </c>
      <c r="G39" s="489">
        <f t="shared" ref="G39" si="169">G37/E37</f>
        <v>0.14953271028037382</v>
      </c>
      <c r="H39" s="489">
        <f t="shared" ref="H39" si="170">H37/E37</f>
        <v>0.51401869158878499</v>
      </c>
      <c r="I39" s="489">
        <f t="shared" ref="I39" si="171">I37/E37</f>
        <v>0.63551401869158874</v>
      </c>
      <c r="J39" s="489">
        <f t="shared" ref="J39" si="172">J37/E37</f>
        <v>0.14018691588785046</v>
      </c>
      <c r="K39" s="489">
        <f t="shared" ref="K39" si="173">K37/E37</f>
        <v>2.8037383177570093E-2</v>
      </c>
      <c r="L39" s="489">
        <f t="shared" ref="L39" si="174">L37/E37</f>
        <v>9.3457943925233638E-3</v>
      </c>
      <c r="M39" s="489">
        <f t="shared" ref="M39" si="175">M37/E37</f>
        <v>0.21495327102803738</v>
      </c>
      <c r="N39" s="490">
        <f t="shared" ref="N39" si="176">N37/E37</f>
        <v>3.7383177570093455E-2</v>
      </c>
      <c r="O39" s="609"/>
      <c r="P39" s="609"/>
      <c r="R39" s="45"/>
    </row>
    <row r="40" spans="2:19" ht="18.899999999999999" customHeight="1" x14ac:dyDescent="0.2">
      <c r="B40" s="1504"/>
      <c r="C40" s="1591" t="s">
        <v>284</v>
      </c>
      <c r="D40" s="491">
        <v>49</v>
      </c>
      <c r="E40" s="64">
        <f>D40-O40-P40</f>
        <v>32</v>
      </c>
      <c r="F40" s="9">
        <v>31</v>
      </c>
      <c r="G40" s="9">
        <v>5</v>
      </c>
      <c r="H40" s="9">
        <v>16</v>
      </c>
      <c r="I40" s="9">
        <v>24</v>
      </c>
      <c r="J40" s="9">
        <v>3</v>
      </c>
      <c r="K40" s="9">
        <v>2</v>
      </c>
      <c r="L40" s="9">
        <v>0</v>
      </c>
      <c r="M40" s="9">
        <v>9</v>
      </c>
      <c r="N40" s="141">
        <v>0</v>
      </c>
      <c r="O40" s="245">
        <v>13</v>
      </c>
      <c r="P40" s="245">
        <v>4</v>
      </c>
      <c r="R40" s="1">
        <f t="shared" ref="R40" si="177">E40+O40+P40</f>
        <v>49</v>
      </c>
      <c r="S40" s="367">
        <f t="shared" ref="S40" si="178">D40-R40</f>
        <v>0</v>
      </c>
    </row>
    <row r="41" spans="2:19" ht="18.899999999999999" customHeight="1" x14ac:dyDescent="0.2">
      <c r="B41" s="1504"/>
      <c r="C41" s="1551"/>
      <c r="D41" s="499"/>
      <c r="E41" s="601">
        <f t="shared" ref="E41" si="179">E40/D40</f>
        <v>0.65306122448979587</v>
      </c>
      <c r="F41" s="483">
        <f t="shared" ref="F41" si="180">F40/D40</f>
        <v>0.63265306122448983</v>
      </c>
      <c r="G41" s="483">
        <f t="shared" ref="G41" si="181">G40/D40</f>
        <v>0.10204081632653061</v>
      </c>
      <c r="H41" s="483">
        <f t="shared" ref="H41" si="182">H40/D40</f>
        <v>0.32653061224489793</v>
      </c>
      <c r="I41" s="483">
        <f t="shared" ref="I41" si="183">I40/D40</f>
        <v>0.48979591836734693</v>
      </c>
      <c r="J41" s="483">
        <f t="shared" ref="J41" si="184">J40/D40</f>
        <v>6.1224489795918366E-2</v>
      </c>
      <c r="K41" s="483">
        <f t="shared" ref="K41" si="185">K40/D40</f>
        <v>4.0816326530612242E-2</v>
      </c>
      <c r="L41" s="483">
        <f t="shared" ref="L41" si="186">L40/D40</f>
        <v>0</v>
      </c>
      <c r="M41" s="483">
        <f t="shared" ref="M41" si="187">M40/D40</f>
        <v>0.18367346938775511</v>
      </c>
      <c r="N41" s="484">
        <f t="shared" ref="N41" si="188">N40/D40</f>
        <v>0</v>
      </c>
      <c r="O41" s="603">
        <f>O40/D40</f>
        <v>0.26530612244897961</v>
      </c>
      <c r="P41" s="603">
        <f t="shared" ref="P41" si="189">P40/D40</f>
        <v>8.1632653061224483E-2</v>
      </c>
      <c r="R41" s="45">
        <f t="shared" ref="R41" si="190">SUM(E41,O41:P41)</f>
        <v>0.99999999999999989</v>
      </c>
      <c r="S41" s="367">
        <f t="shared" ref="S41" si="191">1-R41</f>
        <v>0</v>
      </c>
    </row>
    <row r="42" spans="2:19" ht="18.899999999999999" customHeight="1" x14ac:dyDescent="0.2">
      <c r="B42" s="1504"/>
      <c r="C42" s="1552"/>
      <c r="D42" s="1123"/>
      <c r="E42" s="608"/>
      <c r="F42" s="489">
        <f t="shared" ref="F42" si="192">F40/E40</f>
        <v>0.96875</v>
      </c>
      <c r="G42" s="489">
        <f t="shared" ref="G42" si="193">G40/E40</f>
        <v>0.15625</v>
      </c>
      <c r="H42" s="489">
        <f t="shared" ref="H42" si="194">H40/E40</f>
        <v>0.5</v>
      </c>
      <c r="I42" s="489">
        <f t="shared" ref="I42" si="195">I40/E40</f>
        <v>0.75</v>
      </c>
      <c r="J42" s="489">
        <f t="shared" ref="J42" si="196">J40/E40</f>
        <v>9.375E-2</v>
      </c>
      <c r="K42" s="489">
        <f t="shared" ref="K42" si="197">K40/E40</f>
        <v>6.25E-2</v>
      </c>
      <c r="L42" s="489">
        <f t="shared" ref="L42" si="198">L40/E40</f>
        <v>0</v>
      </c>
      <c r="M42" s="489">
        <f t="shared" ref="M42" si="199">M40/E40</f>
        <v>0.28125</v>
      </c>
      <c r="N42" s="490">
        <f t="shared" ref="N42" si="200">N40/E40</f>
        <v>0</v>
      </c>
      <c r="O42" s="609"/>
      <c r="P42" s="609"/>
      <c r="R42" s="45"/>
    </row>
    <row r="43" spans="2:19" ht="18.899999999999999" customHeight="1" x14ac:dyDescent="0.2">
      <c r="B43" s="1504"/>
      <c r="C43" s="1591" t="s">
        <v>285</v>
      </c>
      <c r="D43" s="491">
        <v>38</v>
      </c>
      <c r="E43" s="64">
        <f>D43-O43-P43</f>
        <v>32</v>
      </c>
      <c r="F43" s="9">
        <v>31</v>
      </c>
      <c r="G43" s="9">
        <v>3</v>
      </c>
      <c r="H43" s="9">
        <v>18</v>
      </c>
      <c r="I43" s="9">
        <v>21</v>
      </c>
      <c r="J43" s="9">
        <v>2</v>
      </c>
      <c r="K43" s="9">
        <v>0</v>
      </c>
      <c r="L43" s="9">
        <v>0</v>
      </c>
      <c r="M43" s="9">
        <v>4</v>
      </c>
      <c r="N43" s="141">
        <v>1</v>
      </c>
      <c r="O43" s="245">
        <v>6</v>
      </c>
      <c r="P43" s="245">
        <v>0</v>
      </c>
      <c r="R43" s="1">
        <f t="shared" ref="R43" si="201">E43+O43+P43</f>
        <v>38</v>
      </c>
      <c r="S43" s="367">
        <f t="shared" ref="S43" si="202">D43-R43</f>
        <v>0</v>
      </c>
    </row>
    <row r="44" spans="2:19" ht="18.899999999999999" customHeight="1" x14ac:dyDescent="0.2">
      <c r="B44" s="1504"/>
      <c r="C44" s="1551"/>
      <c r="D44" s="499"/>
      <c r="E44" s="601">
        <f t="shared" ref="E44" si="203">E43/D43</f>
        <v>0.84210526315789469</v>
      </c>
      <c r="F44" s="483">
        <f t="shared" ref="F44" si="204">F43/D43</f>
        <v>0.81578947368421051</v>
      </c>
      <c r="G44" s="483">
        <f t="shared" ref="G44" si="205">G43/D43</f>
        <v>7.8947368421052627E-2</v>
      </c>
      <c r="H44" s="483">
        <f t="shared" ref="H44" si="206">H43/D43</f>
        <v>0.47368421052631576</v>
      </c>
      <c r="I44" s="483">
        <f t="shared" ref="I44" si="207">I43/D43</f>
        <v>0.55263157894736847</v>
      </c>
      <c r="J44" s="483">
        <f t="shared" ref="J44" si="208">J43/D43</f>
        <v>5.2631578947368418E-2</v>
      </c>
      <c r="K44" s="483">
        <f t="shared" ref="K44" si="209">K43/D43</f>
        <v>0</v>
      </c>
      <c r="L44" s="483">
        <f t="shared" ref="L44" si="210">L43/D43</f>
        <v>0</v>
      </c>
      <c r="M44" s="483">
        <f t="shared" ref="M44" si="211">M43/D43</f>
        <v>0.10526315789473684</v>
      </c>
      <c r="N44" s="484">
        <f t="shared" ref="N44" si="212">N43/D43</f>
        <v>2.6315789473684209E-2</v>
      </c>
      <c r="O44" s="603">
        <f>O43/D43</f>
        <v>0.15789473684210525</v>
      </c>
      <c r="P44" s="603">
        <f t="shared" ref="P44" si="213">P43/D43</f>
        <v>0</v>
      </c>
      <c r="R44" s="45">
        <f t="shared" ref="R44" si="214">SUM(E44,O44:P44)</f>
        <v>1</v>
      </c>
      <c r="S44" s="367">
        <f t="shared" ref="S44" si="215">1-R44</f>
        <v>0</v>
      </c>
    </row>
    <row r="45" spans="2:19" ht="18.899999999999999" customHeight="1" x14ac:dyDescent="0.2">
      <c r="B45" s="1504"/>
      <c r="C45" s="1552"/>
      <c r="D45" s="1123"/>
      <c r="E45" s="608"/>
      <c r="F45" s="489">
        <f t="shared" ref="F45" si="216">F43/E43</f>
        <v>0.96875</v>
      </c>
      <c r="G45" s="489">
        <f t="shared" ref="G45" si="217">G43/E43</f>
        <v>9.375E-2</v>
      </c>
      <c r="H45" s="489">
        <f t="shared" ref="H45" si="218">H43/E43</f>
        <v>0.5625</v>
      </c>
      <c r="I45" s="489">
        <f t="shared" ref="I45" si="219">I43/E43</f>
        <v>0.65625</v>
      </c>
      <c r="J45" s="489">
        <f t="shared" ref="J45" si="220">J43/E43</f>
        <v>6.25E-2</v>
      </c>
      <c r="K45" s="489">
        <f t="shared" ref="K45" si="221">K43/E43</f>
        <v>0</v>
      </c>
      <c r="L45" s="489">
        <f t="shared" ref="L45" si="222">L43/E43</f>
        <v>0</v>
      </c>
      <c r="M45" s="489">
        <f t="shared" ref="M45" si="223">M43/E43</f>
        <v>0.125</v>
      </c>
      <c r="N45" s="490">
        <f t="shared" ref="N45" si="224">N43/E43</f>
        <v>3.125E-2</v>
      </c>
      <c r="O45" s="609"/>
      <c r="P45" s="609"/>
      <c r="R45" s="45"/>
    </row>
    <row r="46" spans="2:19" ht="18.899999999999999" customHeight="1" x14ac:dyDescent="0.2">
      <c r="B46" s="1504"/>
      <c r="C46" s="1591" t="s">
        <v>286</v>
      </c>
      <c r="D46" s="491">
        <v>33</v>
      </c>
      <c r="E46" s="64">
        <f>D46-O46-P46</f>
        <v>33</v>
      </c>
      <c r="F46" s="9">
        <v>32</v>
      </c>
      <c r="G46" s="9">
        <v>3</v>
      </c>
      <c r="H46" s="9">
        <v>10</v>
      </c>
      <c r="I46" s="9">
        <v>25</v>
      </c>
      <c r="J46" s="9">
        <v>5</v>
      </c>
      <c r="K46" s="9">
        <v>1</v>
      </c>
      <c r="L46" s="9">
        <v>1</v>
      </c>
      <c r="M46" s="9">
        <v>4</v>
      </c>
      <c r="N46" s="141">
        <v>2</v>
      </c>
      <c r="O46" s="245">
        <v>0</v>
      </c>
      <c r="P46" s="245">
        <v>0</v>
      </c>
      <c r="R46" s="1">
        <f t="shared" ref="R46" si="225">E46+O46+P46</f>
        <v>33</v>
      </c>
      <c r="S46" s="367">
        <f t="shared" ref="S46" si="226">D46-R46</f>
        <v>0</v>
      </c>
    </row>
    <row r="47" spans="2:19" ht="18.899999999999999" customHeight="1" x14ac:dyDescent="0.2">
      <c r="B47" s="1504"/>
      <c r="C47" s="1551"/>
      <c r="D47" s="499"/>
      <c r="E47" s="601">
        <f t="shared" ref="E47" si="227">E46/D46</f>
        <v>1</v>
      </c>
      <c r="F47" s="483">
        <f t="shared" ref="F47" si="228">F46/D46</f>
        <v>0.96969696969696972</v>
      </c>
      <c r="G47" s="483">
        <f t="shared" ref="G47" si="229">G46/D46</f>
        <v>9.0909090909090912E-2</v>
      </c>
      <c r="H47" s="483">
        <f t="shared" ref="H47" si="230">H46/D46</f>
        <v>0.30303030303030304</v>
      </c>
      <c r="I47" s="483">
        <f t="shared" ref="I47" si="231">I46/D46</f>
        <v>0.75757575757575757</v>
      </c>
      <c r="J47" s="483">
        <f t="shared" ref="J47" si="232">J46/D46</f>
        <v>0.15151515151515152</v>
      </c>
      <c r="K47" s="483">
        <f t="shared" ref="K47" si="233">K46/D46</f>
        <v>3.0303030303030304E-2</v>
      </c>
      <c r="L47" s="483">
        <f t="shared" ref="L47" si="234">L46/D46</f>
        <v>3.0303030303030304E-2</v>
      </c>
      <c r="M47" s="483">
        <f t="shared" ref="M47" si="235">M46/D46</f>
        <v>0.12121212121212122</v>
      </c>
      <c r="N47" s="484">
        <f t="shared" ref="N47" si="236">N46/D46</f>
        <v>6.0606060606060608E-2</v>
      </c>
      <c r="O47" s="603">
        <f>O46/D46</f>
        <v>0</v>
      </c>
      <c r="P47" s="603">
        <f t="shared" ref="P47" si="237">P46/D46</f>
        <v>0</v>
      </c>
      <c r="R47" s="45">
        <f t="shared" ref="R47" si="238">SUM(E47,O47:P47)</f>
        <v>1</v>
      </c>
      <c r="S47" s="367">
        <f t="shared" ref="S47" si="239">1-R47</f>
        <v>0</v>
      </c>
    </row>
    <row r="48" spans="2:19" ht="18.899999999999999" customHeight="1" x14ac:dyDescent="0.2">
      <c r="B48" s="1504"/>
      <c r="C48" s="1552"/>
      <c r="D48" s="1123"/>
      <c r="E48" s="608"/>
      <c r="F48" s="489">
        <f t="shared" ref="F48" si="240">F46/E46</f>
        <v>0.96969696969696972</v>
      </c>
      <c r="G48" s="489">
        <f t="shared" ref="G48" si="241">G46/E46</f>
        <v>9.0909090909090912E-2</v>
      </c>
      <c r="H48" s="489">
        <f t="shared" ref="H48" si="242">H46/E46</f>
        <v>0.30303030303030304</v>
      </c>
      <c r="I48" s="489">
        <f t="shared" ref="I48" si="243">I46/E46</f>
        <v>0.75757575757575757</v>
      </c>
      <c r="J48" s="489">
        <f t="shared" ref="J48" si="244">J46/E46</f>
        <v>0.15151515151515152</v>
      </c>
      <c r="K48" s="489">
        <f t="shared" ref="K48" si="245">K46/E46</f>
        <v>3.0303030303030304E-2</v>
      </c>
      <c r="L48" s="489">
        <f t="shared" ref="L48" si="246">L46/E46</f>
        <v>3.0303030303030304E-2</v>
      </c>
      <c r="M48" s="489">
        <f t="shared" ref="M48" si="247">M46/E46</f>
        <v>0.12121212121212122</v>
      </c>
      <c r="N48" s="490">
        <f t="shared" ref="N48" si="248">N46/E46</f>
        <v>6.0606060606060608E-2</v>
      </c>
      <c r="O48" s="609"/>
      <c r="P48" s="609"/>
      <c r="R48" s="45"/>
    </row>
    <row r="49" spans="2:19" ht="18.899999999999999" customHeight="1" x14ac:dyDescent="0.2">
      <c r="B49" s="1504"/>
      <c r="C49" s="1591" t="s">
        <v>287</v>
      </c>
      <c r="D49" s="491">
        <v>30</v>
      </c>
      <c r="E49" s="64">
        <f>D49-O49-P49</f>
        <v>30</v>
      </c>
      <c r="F49" s="9">
        <v>30</v>
      </c>
      <c r="G49" s="9">
        <v>9</v>
      </c>
      <c r="H49" s="9">
        <v>16</v>
      </c>
      <c r="I49" s="9">
        <v>28</v>
      </c>
      <c r="J49" s="9">
        <v>10</v>
      </c>
      <c r="K49" s="9">
        <v>9</v>
      </c>
      <c r="L49" s="9">
        <v>7</v>
      </c>
      <c r="M49" s="9">
        <v>12</v>
      </c>
      <c r="N49" s="141">
        <v>2</v>
      </c>
      <c r="O49" s="245">
        <v>0</v>
      </c>
      <c r="P49" s="245">
        <v>0</v>
      </c>
      <c r="R49" s="1">
        <f t="shared" ref="R49" si="249">E49+O49+P49</f>
        <v>30</v>
      </c>
      <c r="S49" s="367">
        <f t="shared" ref="S49" si="250">D49-R49</f>
        <v>0</v>
      </c>
    </row>
    <row r="50" spans="2:19" ht="18.899999999999999" customHeight="1" x14ac:dyDescent="0.2">
      <c r="B50" s="1504"/>
      <c r="C50" s="1551"/>
      <c r="D50" s="499"/>
      <c r="E50" s="601">
        <f>E49/D49</f>
        <v>1</v>
      </c>
      <c r="F50" s="483">
        <f>F49/D49</f>
        <v>1</v>
      </c>
      <c r="G50" s="483">
        <f t="shared" ref="G50" si="251">G49/D49</f>
        <v>0.3</v>
      </c>
      <c r="H50" s="483">
        <f t="shared" ref="H50" si="252">H49/D49</f>
        <v>0.53333333333333333</v>
      </c>
      <c r="I50" s="483">
        <f t="shared" ref="I50" si="253">I49/D49</f>
        <v>0.93333333333333335</v>
      </c>
      <c r="J50" s="483">
        <f t="shared" ref="J50" si="254">J49/D49</f>
        <v>0.33333333333333331</v>
      </c>
      <c r="K50" s="483">
        <f t="shared" ref="K50" si="255">K49/D49</f>
        <v>0.3</v>
      </c>
      <c r="L50" s="483">
        <f t="shared" ref="L50" si="256">L49/D49</f>
        <v>0.23333333333333334</v>
      </c>
      <c r="M50" s="483">
        <f t="shared" ref="M50" si="257">M49/D49</f>
        <v>0.4</v>
      </c>
      <c r="N50" s="484">
        <f>N49/D49</f>
        <v>6.6666666666666666E-2</v>
      </c>
      <c r="O50" s="1165">
        <f>O49/D49</f>
        <v>0</v>
      </c>
      <c r="P50" s="603">
        <f t="shared" ref="P50" si="258">P49/D49</f>
        <v>0</v>
      </c>
      <c r="R50" s="45">
        <f>SUM(E50,O50:P50)</f>
        <v>1</v>
      </c>
      <c r="S50" s="367">
        <f t="shared" ref="S50" si="259">1-R50</f>
        <v>0</v>
      </c>
    </row>
    <row r="51" spans="2:19" ht="18.899999999999999" customHeight="1" thickBot="1" x14ac:dyDescent="0.25">
      <c r="B51" s="1504"/>
      <c r="C51" s="1655"/>
      <c r="D51" s="1124"/>
      <c r="E51" s="610"/>
      <c r="F51" s="493">
        <f t="shared" ref="F51" si="260">F49/E49</f>
        <v>1</v>
      </c>
      <c r="G51" s="493">
        <f t="shared" ref="G51" si="261">G49/E49</f>
        <v>0.3</v>
      </c>
      <c r="H51" s="493">
        <f t="shared" ref="H51" si="262">H49/E49</f>
        <v>0.53333333333333333</v>
      </c>
      <c r="I51" s="493">
        <f t="shared" ref="I51" si="263">I49/E49</f>
        <v>0.93333333333333335</v>
      </c>
      <c r="J51" s="493">
        <f t="shared" ref="J51" si="264">J49/E49</f>
        <v>0.33333333333333331</v>
      </c>
      <c r="K51" s="493">
        <f t="shared" ref="K51" si="265">K49/E49</f>
        <v>0.3</v>
      </c>
      <c r="L51" s="493">
        <f t="shared" ref="L51" si="266">L49/E49</f>
        <v>0.23333333333333334</v>
      </c>
      <c r="M51" s="493">
        <f t="shared" ref="M51" si="267">M49/E49</f>
        <v>0.4</v>
      </c>
      <c r="N51" s="494">
        <f t="shared" ref="N51" si="268">N49/E49</f>
        <v>6.6666666666666666E-2</v>
      </c>
      <c r="O51" s="612"/>
      <c r="P51" s="612"/>
      <c r="R51" s="45"/>
    </row>
    <row r="52" spans="2:19" ht="18.899999999999999" customHeight="1" thickTop="1" x14ac:dyDescent="0.2">
      <c r="B52" s="1504"/>
      <c r="C52" s="38" t="s">
        <v>288</v>
      </c>
      <c r="D52" s="1360">
        <v>291</v>
      </c>
      <c r="E52" s="64">
        <f>E37+E40+E43+E46</f>
        <v>204</v>
      </c>
      <c r="F52" s="35">
        <f>F37+F40+F43+F46</f>
        <v>183</v>
      </c>
      <c r="G52" s="35">
        <f t="shared" ref="G52:M52" si="269">G37+G40+G43+G46</f>
        <v>27</v>
      </c>
      <c r="H52" s="35">
        <f t="shared" si="269"/>
        <v>99</v>
      </c>
      <c r="I52" s="35">
        <f t="shared" si="269"/>
        <v>138</v>
      </c>
      <c r="J52" s="35">
        <f t="shared" si="269"/>
        <v>25</v>
      </c>
      <c r="K52" s="35">
        <f t="shared" si="269"/>
        <v>6</v>
      </c>
      <c r="L52" s="35">
        <f t="shared" si="269"/>
        <v>2</v>
      </c>
      <c r="M52" s="35">
        <f t="shared" si="269"/>
        <v>40</v>
      </c>
      <c r="N52" s="140">
        <f>N37+N40+N43+N46</f>
        <v>7</v>
      </c>
      <c r="O52" s="249">
        <f>O37+O40+O43+O46</f>
        <v>77</v>
      </c>
      <c r="P52" s="249">
        <f>P37+P40+P43+P46</f>
        <v>10</v>
      </c>
      <c r="R52" s="1">
        <f t="shared" ref="R52" si="270">E52+O52+P52</f>
        <v>291</v>
      </c>
      <c r="S52" s="367">
        <f t="shared" ref="S52" si="271">D52-R52</f>
        <v>0</v>
      </c>
    </row>
    <row r="53" spans="2:19" ht="18.899999999999999" customHeight="1" x14ac:dyDescent="0.2">
      <c r="B53" s="1504"/>
      <c r="C53" s="46" t="s">
        <v>289</v>
      </c>
      <c r="D53" s="1370"/>
      <c r="E53" s="601">
        <f>E52/D52</f>
        <v>0.7010309278350515</v>
      </c>
      <c r="F53" s="483">
        <f>F52/D52</f>
        <v>0.62886597938144329</v>
      </c>
      <c r="G53" s="483">
        <f>G52/D52</f>
        <v>9.2783505154639179E-2</v>
      </c>
      <c r="H53" s="483">
        <f>H52/D52</f>
        <v>0.34020618556701032</v>
      </c>
      <c r="I53" s="483">
        <f>I52/D52</f>
        <v>0.47422680412371132</v>
      </c>
      <c r="J53" s="483">
        <f>J52/D52</f>
        <v>8.5910652920962199E-2</v>
      </c>
      <c r="K53" s="483">
        <f>K52/D52</f>
        <v>2.0618556701030927E-2</v>
      </c>
      <c r="L53" s="483">
        <f>L52/D52</f>
        <v>6.8728522336769758E-3</v>
      </c>
      <c r="M53" s="483">
        <f>M52/D52</f>
        <v>0.13745704467353953</v>
      </c>
      <c r="N53" s="484">
        <f>N52/D52</f>
        <v>2.4054982817869417E-2</v>
      </c>
      <c r="O53" s="603">
        <f>O52/D52</f>
        <v>0.26460481099656358</v>
      </c>
      <c r="P53" s="603">
        <f>P52/D52</f>
        <v>3.4364261168384883E-2</v>
      </c>
      <c r="R53" s="45">
        <f t="shared" ref="R53" si="272">SUM(E53,O53:P53)</f>
        <v>0.99999999999999989</v>
      </c>
      <c r="S53" s="367">
        <f t="shared" ref="S53" si="273">1-R53</f>
        <v>0</v>
      </c>
    </row>
    <row r="54" spans="2:19" ht="18.899999999999999" customHeight="1" x14ac:dyDescent="0.2">
      <c r="B54" s="1504"/>
      <c r="C54" s="39"/>
      <c r="D54" s="36"/>
      <c r="E54" s="608"/>
      <c r="F54" s="489">
        <f>F52/E52</f>
        <v>0.8970588235294118</v>
      </c>
      <c r="G54" s="489">
        <f>G52/E52</f>
        <v>0.13235294117647059</v>
      </c>
      <c r="H54" s="489">
        <f>H52/E52</f>
        <v>0.48529411764705882</v>
      </c>
      <c r="I54" s="489">
        <f>I52/E52</f>
        <v>0.67647058823529416</v>
      </c>
      <c r="J54" s="489">
        <f>J52/E52</f>
        <v>0.12254901960784313</v>
      </c>
      <c r="K54" s="489">
        <f>K52/E52</f>
        <v>2.9411764705882353E-2</v>
      </c>
      <c r="L54" s="489">
        <f>L52/E52</f>
        <v>9.8039215686274508E-3</v>
      </c>
      <c r="M54" s="489">
        <f>M52/E52</f>
        <v>0.19607843137254902</v>
      </c>
      <c r="N54" s="490">
        <f>N52/E52</f>
        <v>3.4313725490196081E-2</v>
      </c>
      <c r="O54" s="609"/>
      <c r="P54" s="609"/>
      <c r="R54" s="45"/>
    </row>
    <row r="55" spans="2:19" ht="18.899999999999999" customHeight="1" x14ac:dyDescent="0.2">
      <c r="B55" s="1504"/>
      <c r="C55" s="41" t="s">
        <v>288</v>
      </c>
      <c r="D55" s="1115">
        <v>150</v>
      </c>
      <c r="E55" s="63">
        <f>E40+E43+E46+E49</f>
        <v>127</v>
      </c>
      <c r="F55" s="9">
        <f>F40+F43+F46+F49</f>
        <v>124</v>
      </c>
      <c r="G55" s="9">
        <f t="shared" ref="G55:N55" si="274">G40+G43+G46+G49</f>
        <v>20</v>
      </c>
      <c r="H55" s="9">
        <f t="shared" si="274"/>
        <v>60</v>
      </c>
      <c r="I55" s="9">
        <f t="shared" si="274"/>
        <v>98</v>
      </c>
      <c r="J55" s="9">
        <f t="shared" si="274"/>
        <v>20</v>
      </c>
      <c r="K55" s="9">
        <f t="shared" si="274"/>
        <v>12</v>
      </c>
      <c r="L55" s="9">
        <f t="shared" si="274"/>
        <v>8</v>
      </c>
      <c r="M55" s="9">
        <f t="shared" si="274"/>
        <v>29</v>
      </c>
      <c r="N55" s="141">
        <f t="shared" si="274"/>
        <v>5</v>
      </c>
      <c r="O55" s="245">
        <f>O40+O43+O46+O49</f>
        <v>19</v>
      </c>
      <c r="P55" s="245">
        <f>P40+P43+P46+P49</f>
        <v>4</v>
      </c>
      <c r="R55" s="1">
        <f t="shared" ref="R55" si="275">E55+O55+P55</f>
        <v>150</v>
      </c>
      <c r="S55" s="367">
        <f t="shared" ref="S55" si="276">D55-R55</f>
        <v>0</v>
      </c>
    </row>
    <row r="56" spans="2:19" ht="18.899999999999999" customHeight="1" x14ac:dyDescent="0.2">
      <c r="B56" s="1504"/>
      <c r="C56" s="46" t="s">
        <v>290</v>
      </c>
      <c r="D56" s="1371"/>
      <c r="E56" s="601">
        <f>E55/D55</f>
        <v>0.84666666666666668</v>
      </c>
      <c r="F56" s="483">
        <f>F55/D55</f>
        <v>0.82666666666666666</v>
      </c>
      <c r="G56" s="483">
        <f>G55/D55</f>
        <v>0.13333333333333333</v>
      </c>
      <c r="H56" s="483">
        <f>H55/D55</f>
        <v>0.4</v>
      </c>
      <c r="I56" s="483">
        <f>I55/D55</f>
        <v>0.65333333333333332</v>
      </c>
      <c r="J56" s="483">
        <f>J55/D55</f>
        <v>0.13333333333333333</v>
      </c>
      <c r="K56" s="483">
        <f>K55/D55</f>
        <v>0.08</v>
      </c>
      <c r="L56" s="483">
        <f>L55/D55</f>
        <v>5.3333333333333337E-2</v>
      </c>
      <c r="M56" s="483">
        <f>M55/D55</f>
        <v>0.19333333333333333</v>
      </c>
      <c r="N56" s="484">
        <f>N55/D55</f>
        <v>3.3333333333333333E-2</v>
      </c>
      <c r="O56" s="603">
        <f>O55/D55</f>
        <v>0.12666666666666668</v>
      </c>
      <c r="P56" s="603">
        <f>P55/D55</f>
        <v>2.6666666666666668E-2</v>
      </c>
      <c r="R56" s="45">
        <f t="shared" ref="R56" si="277">SUM(E56,O56:P56)</f>
        <v>1</v>
      </c>
      <c r="S56" s="367">
        <f t="shared" ref="S56" si="278">1-R56</f>
        <v>0</v>
      </c>
    </row>
    <row r="57" spans="2:19" ht="18.899999999999999" customHeight="1" thickBot="1" x14ac:dyDescent="0.25">
      <c r="B57" s="1510"/>
      <c r="C57" s="39"/>
      <c r="D57" s="36"/>
      <c r="E57" s="616"/>
      <c r="F57" s="496">
        <f>F55/E55</f>
        <v>0.97637795275590555</v>
      </c>
      <c r="G57" s="496">
        <f>G55/E55</f>
        <v>0.15748031496062992</v>
      </c>
      <c r="H57" s="496">
        <f>H55/E55</f>
        <v>0.47244094488188976</v>
      </c>
      <c r="I57" s="496">
        <f>I55/E55</f>
        <v>0.77165354330708658</v>
      </c>
      <c r="J57" s="496">
        <f>J55/E55</f>
        <v>0.15748031496062992</v>
      </c>
      <c r="K57" s="496">
        <f>K55/E55</f>
        <v>9.4488188976377951E-2</v>
      </c>
      <c r="L57" s="496">
        <f>L55/E55</f>
        <v>6.2992125984251968E-2</v>
      </c>
      <c r="M57" s="496">
        <f>M55/E55</f>
        <v>0.2283464566929134</v>
      </c>
      <c r="N57" s="497">
        <f>N55/E55</f>
        <v>3.937007874015748E-2</v>
      </c>
      <c r="O57" s="618"/>
      <c r="P57" s="618"/>
      <c r="R57" s="45"/>
    </row>
    <row r="58" spans="2:19" x14ac:dyDescent="0.2">
      <c r="B58" s="22"/>
      <c r="C58" s="27"/>
      <c r="D58" s="23"/>
      <c r="E58" s="24"/>
      <c r="F58" s="28"/>
      <c r="G58" s="28"/>
      <c r="I58" s="28"/>
      <c r="J58" s="28"/>
      <c r="K58" s="28"/>
      <c r="L58" s="28"/>
      <c r="M58" s="28"/>
      <c r="N58" s="28"/>
      <c r="O58" s="28"/>
      <c r="P58" s="28"/>
    </row>
    <row r="59" spans="2:19" x14ac:dyDescent="0.2">
      <c r="B59" s="1" t="s">
        <v>321</v>
      </c>
      <c r="C59" s="27"/>
      <c r="D59" s="1">
        <f>D34+D37+D40+D43+D46+D49</f>
        <v>427</v>
      </c>
      <c r="E59" s="1">
        <f t="shared" ref="E59:P59" si="279">E34+E37+E40+E43+E46+E49</f>
        <v>273</v>
      </c>
      <c r="F59" s="1">
        <f t="shared" si="279"/>
        <v>245</v>
      </c>
      <c r="G59" s="1">
        <f t="shared" si="279"/>
        <v>41</v>
      </c>
      <c r="H59" s="1">
        <f t="shared" si="279"/>
        <v>138</v>
      </c>
      <c r="I59" s="1">
        <f t="shared" si="279"/>
        <v>190</v>
      </c>
      <c r="J59" s="1">
        <f t="shared" si="279"/>
        <v>39</v>
      </c>
      <c r="K59" s="1">
        <f t="shared" si="279"/>
        <v>17</v>
      </c>
      <c r="L59" s="1">
        <f t="shared" si="279"/>
        <v>11</v>
      </c>
      <c r="M59" s="1">
        <f t="shared" si="279"/>
        <v>57</v>
      </c>
      <c r="N59" s="1">
        <f t="shared" si="279"/>
        <v>11</v>
      </c>
      <c r="O59" s="1">
        <f t="shared" si="279"/>
        <v>121</v>
      </c>
      <c r="P59" s="1">
        <f t="shared" si="279"/>
        <v>33</v>
      </c>
    </row>
    <row r="60" spans="2:19" x14ac:dyDescent="0.2">
      <c r="B60" s="45" t="s">
        <v>381</v>
      </c>
      <c r="E60" s="94">
        <f>E59/D59</f>
        <v>0.63934426229508201</v>
      </c>
      <c r="F60" s="94">
        <f>F59/D59</f>
        <v>0.57377049180327866</v>
      </c>
      <c r="G60" s="94">
        <f>G59/D59</f>
        <v>9.6018735362997654E-2</v>
      </c>
      <c r="H60" s="94">
        <f>H59/D59</f>
        <v>0.3231850117096019</v>
      </c>
      <c r="I60" s="94">
        <f>I59/D59</f>
        <v>0.44496487119437939</v>
      </c>
      <c r="J60" s="94">
        <f>J59/D59</f>
        <v>9.1334894613583142E-2</v>
      </c>
      <c r="K60" s="94">
        <f>K59/D59</f>
        <v>3.9812646370023422E-2</v>
      </c>
      <c r="L60" s="94">
        <f>L59/D59</f>
        <v>2.576112412177986E-2</v>
      </c>
      <c r="M60" s="94">
        <f>M59/D59</f>
        <v>0.13348946135831383</v>
      </c>
      <c r="N60" s="94">
        <f>N59/D59</f>
        <v>2.576112412177986E-2</v>
      </c>
      <c r="O60" s="94">
        <f>O59/D59</f>
        <v>0.28337236533957844</v>
      </c>
      <c r="P60" s="94">
        <f>P59/D59</f>
        <v>7.7283372365339581E-2</v>
      </c>
    </row>
    <row r="61" spans="2:19" x14ac:dyDescent="0.2">
      <c r="B61" s="45" t="s">
        <v>632</v>
      </c>
      <c r="E61" s="94"/>
      <c r="F61" s="94">
        <f>F59/E59</f>
        <v>0.89743589743589747</v>
      </c>
      <c r="G61" s="94">
        <f>G59/E59</f>
        <v>0.15018315018315018</v>
      </c>
      <c r="H61" s="94">
        <f>H59/E59</f>
        <v>0.50549450549450547</v>
      </c>
      <c r="I61" s="94">
        <f>I59/E59</f>
        <v>0.69597069597069594</v>
      </c>
      <c r="J61" s="94">
        <f>J59/E59</f>
        <v>0.14285714285714285</v>
      </c>
      <c r="K61" s="94">
        <f>K59/E59</f>
        <v>6.2271062271062272E-2</v>
      </c>
      <c r="L61" s="94">
        <f>L59/E59</f>
        <v>4.0293040293040296E-2</v>
      </c>
      <c r="M61" s="94">
        <f>M59/E59</f>
        <v>0.2087912087912088</v>
      </c>
      <c r="N61" s="94">
        <f>N59/E59</f>
        <v>4.0293040293040296E-2</v>
      </c>
      <c r="O61" s="94"/>
      <c r="P61" s="94"/>
    </row>
    <row r="62" spans="2:19" ht="9.75" customHeight="1" x14ac:dyDescent="0.2">
      <c r="E62" s="94"/>
      <c r="F62" s="94"/>
      <c r="G62" s="94"/>
      <c r="H62" s="94"/>
      <c r="I62" s="94"/>
      <c r="J62" s="94"/>
      <c r="K62" s="94"/>
      <c r="L62" s="94"/>
      <c r="M62" s="94"/>
      <c r="N62" s="94"/>
      <c r="O62" s="94"/>
      <c r="P62" s="94"/>
    </row>
    <row r="63" spans="2:19" x14ac:dyDescent="0.2">
      <c r="B63" s="1" t="s">
        <v>238</v>
      </c>
      <c r="D63" s="96">
        <f>D52+D34+D49</f>
        <v>427</v>
      </c>
      <c r="E63" s="96">
        <f>E52+E34+E49</f>
        <v>273</v>
      </c>
      <c r="F63" s="96">
        <f t="shared" ref="F63:P63" si="280">F52+F34+F49</f>
        <v>245</v>
      </c>
      <c r="G63" s="96">
        <f t="shared" si="280"/>
        <v>41</v>
      </c>
      <c r="H63" s="96">
        <f t="shared" si="280"/>
        <v>138</v>
      </c>
      <c r="I63" s="96">
        <f t="shared" si="280"/>
        <v>190</v>
      </c>
      <c r="J63" s="96">
        <f t="shared" si="280"/>
        <v>39</v>
      </c>
      <c r="K63" s="96">
        <f t="shared" si="280"/>
        <v>17</v>
      </c>
      <c r="L63" s="96">
        <f t="shared" si="280"/>
        <v>11</v>
      </c>
      <c r="M63" s="96">
        <f t="shared" si="280"/>
        <v>57</v>
      </c>
      <c r="N63" s="96">
        <f t="shared" si="280"/>
        <v>11</v>
      </c>
      <c r="O63" s="96">
        <f t="shared" si="280"/>
        <v>121</v>
      </c>
      <c r="P63" s="96">
        <f t="shared" si="280"/>
        <v>33</v>
      </c>
    </row>
    <row r="64" spans="2:19" x14ac:dyDescent="0.2">
      <c r="B64" s="1"/>
      <c r="C64" s="19"/>
      <c r="D64" s="7">
        <f>D55+D34+D37</f>
        <v>427</v>
      </c>
      <c r="E64" s="7">
        <f>E55+E34+E37</f>
        <v>273</v>
      </c>
      <c r="F64" s="7">
        <f t="shared" ref="F64:P64" si="281">F55+F34+F37</f>
        <v>245</v>
      </c>
      <c r="G64" s="7">
        <f t="shared" si="281"/>
        <v>41</v>
      </c>
      <c r="H64" s="7">
        <f t="shared" si="281"/>
        <v>138</v>
      </c>
      <c r="I64" s="7">
        <f t="shared" si="281"/>
        <v>190</v>
      </c>
      <c r="J64" s="7">
        <f t="shared" si="281"/>
        <v>39</v>
      </c>
      <c r="K64" s="7">
        <f t="shared" si="281"/>
        <v>17</v>
      </c>
      <c r="L64" s="7">
        <f t="shared" si="281"/>
        <v>11</v>
      </c>
      <c r="M64" s="7">
        <f t="shared" si="281"/>
        <v>57</v>
      </c>
      <c r="N64" s="7">
        <f t="shared" si="281"/>
        <v>11</v>
      </c>
      <c r="O64" s="7">
        <f t="shared" si="281"/>
        <v>121</v>
      </c>
      <c r="P64" s="7">
        <f t="shared" si="281"/>
        <v>33</v>
      </c>
    </row>
    <row r="65" spans="2:16" ht="13.5" customHeight="1" x14ac:dyDescent="0.2">
      <c r="B65" s="1"/>
      <c r="C65" s="19"/>
      <c r="O65" s="45"/>
    </row>
    <row r="66" spans="2:16" ht="13.5" customHeight="1" x14ac:dyDescent="0.2">
      <c r="B66" s="367" t="s">
        <v>239</v>
      </c>
      <c r="C66" s="19"/>
      <c r="D66" s="367">
        <f>D13-D59</f>
        <v>0</v>
      </c>
      <c r="E66" s="367">
        <f t="shared" ref="E66:P66" si="282">E13-E59</f>
        <v>0</v>
      </c>
      <c r="F66" s="367">
        <f t="shared" si="282"/>
        <v>0</v>
      </c>
      <c r="G66" s="367">
        <f>G13-G59</f>
        <v>0</v>
      </c>
      <c r="H66" s="367">
        <f t="shared" si="282"/>
        <v>0</v>
      </c>
      <c r="I66" s="367">
        <f>I13-I59</f>
        <v>0</v>
      </c>
      <c r="J66" s="367">
        <f t="shared" si="282"/>
        <v>0</v>
      </c>
      <c r="K66" s="367">
        <f t="shared" si="282"/>
        <v>0</v>
      </c>
      <c r="L66" s="367">
        <f t="shared" si="282"/>
        <v>0</v>
      </c>
      <c r="M66" s="367">
        <f t="shared" si="282"/>
        <v>0</v>
      </c>
      <c r="N66" s="367">
        <f t="shared" si="282"/>
        <v>0</v>
      </c>
      <c r="O66" s="367">
        <f t="shared" si="282"/>
        <v>0</v>
      </c>
      <c r="P66" s="367">
        <f t="shared" si="282"/>
        <v>0</v>
      </c>
    </row>
    <row r="67" spans="2:16" ht="11.25" customHeight="1" x14ac:dyDescent="0.2">
      <c r="C67" s="19"/>
      <c r="D67" s="367"/>
      <c r="E67" s="367">
        <f t="shared" ref="E67:O67" si="283">E14-E60</f>
        <v>0</v>
      </c>
      <c r="F67" s="367">
        <f t="shared" si="283"/>
        <v>0</v>
      </c>
      <c r="G67" s="367">
        <f t="shared" si="283"/>
        <v>0</v>
      </c>
      <c r="H67" s="367">
        <f t="shared" si="283"/>
        <v>0</v>
      </c>
      <c r="I67" s="367">
        <f t="shared" si="283"/>
        <v>0</v>
      </c>
      <c r="J67" s="367">
        <f t="shared" si="283"/>
        <v>0</v>
      </c>
      <c r="K67" s="367">
        <f t="shared" si="283"/>
        <v>0</v>
      </c>
      <c r="L67" s="367">
        <f t="shared" si="283"/>
        <v>0</v>
      </c>
      <c r="M67" s="367">
        <f t="shared" si="283"/>
        <v>0</v>
      </c>
      <c r="N67" s="367">
        <f t="shared" si="283"/>
        <v>0</v>
      </c>
      <c r="O67" s="367">
        <f t="shared" si="283"/>
        <v>0</v>
      </c>
      <c r="P67" s="367">
        <f>P14-P60</f>
        <v>0</v>
      </c>
    </row>
    <row r="68" spans="2:16" x14ac:dyDescent="0.2">
      <c r="C68" s="19"/>
      <c r="D68" s="367"/>
      <c r="E68" s="367"/>
      <c r="F68" s="367">
        <f t="shared" ref="F68:N68" si="284">F15-F61</f>
        <v>0</v>
      </c>
      <c r="G68" s="367">
        <f t="shared" si="284"/>
        <v>0</v>
      </c>
      <c r="H68" s="367">
        <f t="shared" si="284"/>
        <v>0</v>
      </c>
      <c r="I68" s="367">
        <f t="shared" si="284"/>
        <v>0</v>
      </c>
      <c r="J68" s="367">
        <f t="shared" si="284"/>
        <v>0</v>
      </c>
      <c r="K68" s="367">
        <f t="shared" si="284"/>
        <v>0</v>
      </c>
      <c r="L68" s="367">
        <f t="shared" si="284"/>
        <v>0</v>
      </c>
      <c r="M68" s="367">
        <f t="shared" si="284"/>
        <v>0</v>
      </c>
      <c r="N68" s="367">
        <f t="shared" si="284"/>
        <v>0</v>
      </c>
      <c r="O68" s="367"/>
      <c r="P68" s="367"/>
    </row>
    <row r="69" spans="2:16" x14ac:dyDescent="0.2">
      <c r="C69" s="19"/>
      <c r="D69" s="367"/>
      <c r="E69" s="367"/>
      <c r="F69" s="367"/>
      <c r="G69" s="367"/>
      <c r="H69" s="367"/>
      <c r="I69" s="367"/>
      <c r="J69" s="367"/>
      <c r="K69" s="367"/>
      <c r="L69" s="367"/>
      <c r="M69" s="367"/>
      <c r="N69" s="367"/>
      <c r="O69" s="367"/>
      <c r="P69" s="367"/>
    </row>
    <row r="70" spans="2:16" x14ac:dyDescent="0.2">
      <c r="C70" s="19"/>
      <c r="D70" s="367">
        <f>D63-D59</f>
        <v>0</v>
      </c>
      <c r="E70" s="367">
        <f t="shared" ref="E70:P70" si="285">E63-E59</f>
        <v>0</v>
      </c>
      <c r="F70" s="367">
        <f t="shared" si="285"/>
        <v>0</v>
      </c>
      <c r="G70" s="367">
        <f t="shared" si="285"/>
        <v>0</v>
      </c>
      <c r="H70" s="367">
        <f t="shared" si="285"/>
        <v>0</v>
      </c>
      <c r="I70" s="367">
        <f t="shared" si="285"/>
        <v>0</v>
      </c>
      <c r="J70" s="367">
        <f t="shared" si="285"/>
        <v>0</v>
      </c>
      <c r="K70" s="367">
        <f t="shared" si="285"/>
        <v>0</v>
      </c>
      <c r="L70" s="367">
        <f t="shared" si="285"/>
        <v>0</v>
      </c>
      <c r="M70" s="367">
        <f t="shared" si="285"/>
        <v>0</v>
      </c>
      <c r="N70" s="367">
        <f t="shared" si="285"/>
        <v>0</v>
      </c>
      <c r="O70" s="367">
        <f t="shared" si="285"/>
        <v>0</v>
      </c>
      <c r="P70" s="367">
        <f t="shared" si="285"/>
        <v>0</v>
      </c>
    </row>
    <row r="71" spans="2:16" x14ac:dyDescent="0.2">
      <c r="C71" s="19"/>
      <c r="D71" s="367">
        <f>D64-D59</f>
        <v>0</v>
      </c>
      <c r="E71" s="367">
        <f t="shared" ref="E71:P71" si="286">E64-E59</f>
        <v>0</v>
      </c>
      <c r="F71" s="367">
        <f t="shared" si="286"/>
        <v>0</v>
      </c>
      <c r="G71" s="367">
        <f t="shared" si="286"/>
        <v>0</v>
      </c>
      <c r="H71" s="367">
        <f t="shared" si="286"/>
        <v>0</v>
      </c>
      <c r="I71" s="367">
        <f t="shared" si="286"/>
        <v>0</v>
      </c>
      <c r="J71" s="367">
        <f t="shared" si="286"/>
        <v>0</v>
      </c>
      <c r="K71" s="367">
        <f t="shared" si="286"/>
        <v>0</v>
      </c>
      <c r="L71" s="367">
        <f t="shared" si="286"/>
        <v>0</v>
      </c>
      <c r="M71" s="367">
        <f t="shared" si="286"/>
        <v>0</v>
      </c>
      <c r="N71" s="367">
        <f t="shared" si="286"/>
        <v>0</v>
      </c>
      <c r="O71" s="367">
        <f t="shared" si="286"/>
        <v>0</v>
      </c>
      <c r="P71" s="367">
        <f t="shared" si="286"/>
        <v>0</v>
      </c>
    </row>
    <row r="72" spans="2:16" x14ac:dyDescent="0.2">
      <c r="C72" s="19"/>
      <c r="D72" s="19"/>
      <c r="F72" s="45"/>
    </row>
    <row r="73" spans="2:16" x14ac:dyDescent="0.2">
      <c r="C73" s="19"/>
      <c r="D73" s="19"/>
    </row>
    <row r="74" spans="2:16" x14ac:dyDescent="0.2">
      <c r="C74" s="19"/>
      <c r="D74" s="19"/>
    </row>
    <row r="75" spans="2:16" x14ac:dyDescent="0.2">
      <c r="C75" s="19"/>
      <c r="D75" s="19"/>
    </row>
    <row r="76" spans="2:16" x14ac:dyDescent="0.2">
      <c r="C76" s="19"/>
      <c r="D76" s="19"/>
    </row>
    <row r="77" spans="2:16" x14ac:dyDescent="0.2">
      <c r="C77" s="19"/>
      <c r="D77" s="19"/>
    </row>
    <row r="78" spans="2:16" x14ac:dyDescent="0.2">
      <c r="C78" s="19"/>
      <c r="D78" s="19"/>
    </row>
    <row r="79" spans="2:16" x14ac:dyDescent="0.2">
      <c r="C79" s="19"/>
      <c r="D79" s="19"/>
    </row>
    <row r="80" spans="2:16" x14ac:dyDescent="0.2">
      <c r="C80" s="19"/>
      <c r="D80" s="19"/>
    </row>
    <row r="81" spans="1:4" x14ac:dyDescent="0.2">
      <c r="C81" s="19"/>
      <c r="D81" s="19"/>
    </row>
    <row r="82" spans="1:4" x14ac:dyDescent="0.2">
      <c r="C82" s="19"/>
      <c r="D82" s="19"/>
    </row>
    <row r="83" spans="1:4" x14ac:dyDescent="0.2">
      <c r="C83" s="19"/>
      <c r="D83" s="19"/>
    </row>
    <row r="84" spans="1:4" x14ac:dyDescent="0.2">
      <c r="C84" s="19"/>
      <c r="D84" s="19"/>
    </row>
    <row r="85" spans="1:4" x14ac:dyDescent="0.2">
      <c r="C85" s="19"/>
      <c r="D85" s="19"/>
    </row>
    <row r="86" spans="1:4" x14ac:dyDescent="0.2">
      <c r="C86" s="19"/>
      <c r="D86" s="19"/>
    </row>
    <row r="87" spans="1:4" x14ac:dyDescent="0.2">
      <c r="C87" s="19"/>
      <c r="D87" s="19"/>
    </row>
    <row r="88" spans="1:4" x14ac:dyDescent="0.2">
      <c r="C88" s="19"/>
      <c r="D88" s="19"/>
    </row>
    <row r="89" spans="1:4" x14ac:dyDescent="0.2">
      <c r="C89" s="19"/>
      <c r="D89" s="19"/>
    </row>
    <row r="90" spans="1:4" x14ac:dyDescent="0.2">
      <c r="C90" s="19"/>
      <c r="D90" s="19"/>
    </row>
    <row r="91" spans="1:4" x14ac:dyDescent="0.2">
      <c r="C91" s="19"/>
      <c r="D91" s="19"/>
    </row>
    <row r="92" spans="1:4" x14ac:dyDescent="0.2">
      <c r="C92" s="19"/>
      <c r="D92" s="19"/>
    </row>
    <row r="93" spans="1:4" x14ac:dyDescent="0.2">
      <c r="C93" s="19"/>
      <c r="D93" s="19"/>
    </row>
    <row r="94" spans="1:4" x14ac:dyDescent="0.2">
      <c r="C94" s="19"/>
      <c r="D94" s="19"/>
    </row>
    <row r="95" spans="1:4" x14ac:dyDescent="0.2">
      <c r="A95" s="1"/>
      <c r="B95" s="1"/>
      <c r="C95" s="19"/>
      <c r="D95" s="19"/>
    </row>
    <row r="96" spans="1:4" x14ac:dyDescent="0.2">
      <c r="A96" s="1" t="e">
        <f>SUM(#REF!)</f>
        <v>#REF!</v>
      </c>
      <c r="B96" s="1" t="e">
        <f>SUM(#REF!)</f>
        <v>#REF!</v>
      </c>
      <c r="C96" s="19"/>
      <c r="D96" s="19"/>
    </row>
  </sheetData>
  <mergeCells count="29">
    <mergeCell ref="P9:P12"/>
    <mergeCell ref="B13:C15"/>
    <mergeCell ref="K10:K12"/>
    <mergeCell ref="H10:H12"/>
    <mergeCell ref="N10:N12"/>
    <mergeCell ref="O9:O12"/>
    <mergeCell ref="B9:C12"/>
    <mergeCell ref="D9:D12"/>
    <mergeCell ref="G10:G12"/>
    <mergeCell ref="F10:F12"/>
    <mergeCell ref="E9:E12"/>
    <mergeCell ref="M10:M12"/>
    <mergeCell ref="I10:I12"/>
    <mergeCell ref="L10:L12"/>
    <mergeCell ref="C25:C27"/>
    <mergeCell ref="J10:J12"/>
    <mergeCell ref="C31:C33"/>
    <mergeCell ref="B16:B33"/>
    <mergeCell ref="C16:C18"/>
    <mergeCell ref="C19:C21"/>
    <mergeCell ref="C22:C24"/>
    <mergeCell ref="C28:C30"/>
    <mergeCell ref="C49:C51"/>
    <mergeCell ref="B34:B57"/>
    <mergeCell ref="C34:C36"/>
    <mergeCell ref="C37:C39"/>
    <mergeCell ref="C40:C42"/>
    <mergeCell ref="C43:C45"/>
    <mergeCell ref="C46:C48"/>
  </mergeCells>
  <phoneticPr fontId="2"/>
  <pageMargins left="0.65" right="0.39" top="0.82677165354330717" bottom="0.39370078740157483" header="0.51181102362204722" footer="0.19685039370078741"/>
  <pageSetup paperSize="9" scale="73"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tabColor rgb="FF00B0F0"/>
  </sheetPr>
  <dimension ref="A2:AH471"/>
  <sheetViews>
    <sheetView view="pageBreakPreview" topLeftCell="A347" zoomScaleNormal="100" zoomScaleSheetLayoutView="100" workbookViewId="0">
      <selection activeCell="B2" sqref="B2"/>
    </sheetView>
  </sheetViews>
  <sheetFormatPr defaultColWidth="9" defaultRowHeight="13.2" x14ac:dyDescent="0.2"/>
  <cols>
    <col min="1" max="1" width="9" style="761"/>
    <col min="2" max="2" width="3.6640625" style="776" customWidth="1"/>
    <col min="3" max="3" width="18.6640625" style="761" customWidth="1"/>
    <col min="4" max="4" width="8.109375" style="761" customWidth="1"/>
    <col min="5" max="9" width="7.6640625" style="761" customWidth="1"/>
    <col min="10" max="10" width="8.109375" style="761" customWidth="1"/>
    <col min="11" max="11" width="7.6640625" style="761" customWidth="1"/>
    <col min="12" max="12" width="8.88671875" style="761" customWidth="1"/>
    <col min="13" max="13" width="8" style="761" customWidth="1"/>
    <col min="14" max="14" width="7.44140625" style="761" customWidth="1"/>
    <col min="15" max="20" width="8.6640625" style="761" customWidth="1"/>
    <col min="21" max="23" width="4.6640625" style="761" customWidth="1"/>
    <col min="24" max="24" width="6.44140625" style="761" customWidth="1"/>
    <col min="25" max="25" width="6.88671875" style="761" customWidth="1"/>
    <col min="26" max="33" width="7.6640625" style="761" customWidth="1"/>
    <col min="34" max="34" width="8" style="761" customWidth="1"/>
    <col min="35" max="40" width="4.6640625" style="761" customWidth="1"/>
    <col min="41" max="16384" width="9" style="761"/>
  </cols>
  <sheetData>
    <row r="2" spans="1:18" ht="14.4" x14ac:dyDescent="0.2">
      <c r="B2" s="762" t="s">
        <v>633</v>
      </c>
      <c r="O2" s="773"/>
      <c r="P2" s="773"/>
      <c r="Q2" s="773"/>
    </row>
    <row r="3" spans="1:18" ht="7.5" customHeight="1" x14ac:dyDescent="0.2">
      <c r="B3" s="761"/>
      <c r="O3" s="773"/>
      <c r="P3" s="773"/>
      <c r="Q3" s="773"/>
    </row>
    <row r="4" spans="1:18" x14ac:dyDescent="0.2">
      <c r="A4" s="776"/>
      <c r="B4" s="761"/>
      <c r="J4" s="763" t="s">
        <v>167</v>
      </c>
      <c r="O4" s="773"/>
      <c r="P4" s="773"/>
    </row>
    <row r="5" spans="1:18" x14ac:dyDescent="0.2">
      <c r="A5" s="776"/>
      <c r="B5" s="761"/>
      <c r="J5" s="763" t="s">
        <v>634</v>
      </c>
      <c r="O5" s="834"/>
      <c r="P5" s="834"/>
    </row>
    <row r="6" spans="1:18" x14ac:dyDescent="0.2">
      <c r="A6" s="776"/>
      <c r="B6" s="761"/>
      <c r="J6" s="763" t="s">
        <v>635</v>
      </c>
      <c r="O6" s="773"/>
      <c r="P6" s="773"/>
    </row>
    <row r="7" spans="1:18" ht="7.5" customHeight="1" x14ac:dyDescent="0.2">
      <c r="A7" s="776"/>
      <c r="B7" s="761"/>
      <c r="J7" s="835"/>
      <c r="O7" s="773"/>
      <c r="P7" s="773"/>
    </row>
    <row r="8" spans="1:18" ht="13.8" thickBot="1" x14ac:dyDescent="0.25">
      <c r="F8" s="836" t="s">
        <v>636</v>
      </c>
      <c r="G8" s="836" t="s">
        <v>637</v>
      </c>
      <c r="H8" s="836" t="s">
        <v>638</v>
      </c>
      <c r="I8" s="836" t="s">
        <v>639</v>
      </c>
      <c r="J8" s="836" t="s">
        <v>640</v>
      </c>
      <c r="K8" s="836"/>
      <c r="M8" s="23"/>
      <c r="N8" s="23" t="s">
        <v>641</v>
      </c>
      <c r="O8" s="834"/>
      <c r="P8" s="834"/>
    </row>
    <row r="9" spans="1:18" ht="13.5" customHeight="1" x14ac:dyDescent="0.2">
      <c r="B9" s="1507" t="s">
        <v>642</v>
      </c>
      <c r="C9" s="1947"/>
      <c r="D9" s="1670" t="s">
        <v>266</v>
      </c>
      <c r="E9" s="1945" t="s">
        <v>643</v>
      </c>
      <c r="F9" s="837"/>
      <c r="G9" s="837"/>
      <c r="H9" s="837"/>
      <c r="I9" s="837"/>
      <c r="J9" s="837"/>
      <c r="K9" s="838"/>
      <c r="L9" s="839"/>
      <c r="M9" s="1942" t="s">
        <v>644</v>
      </c>
      <c r="N9" s="1942" t="s">
        <v>326</v>
      </c>
      <c r="O9" s="773"/>
      <c r="P9" s="773"/>
      <c r="Q9" s="773"/>
    </row>
    <row r="10" spans="1:18" x14ac:dyDescent="0.2">
      <c r="B10" s="1508"/>
      <c r="C10" s="1948"/>
      <c r="D10" s="1671"/>
      <c r="E10" s="1866"/>
      <c r="F10" s="29" t="s">
        <v>645</v>
      </c>
      <c r="G10" s="30"/>
      <c r="H10" s="30"/>
      <c r="I10" s="31"/>
      <c r="J10" s="31"/>
      <c r="K10" s="31"/>
      <c r="L10" s="250"/>
      <c r="M10" s="1943"/>
      <c r="N10" s="1943"/>
      <c r="O10" s="773"/>
      <c r="P10" s="773"/>
    </row>
    <row r="11" spans="1:18" ht="13.5" customHeight="1" x14ac:dyDescent="0.2">
      <c r="B11" s="1508"/>
      <c r="C11" s="1948"/>
      <c r="D11" s="1671"/>
      <c r="E11" s="1866"/>
      <c r="F11" s="1588" t="s">
        <v>646</v>
      </c>
      <c r="G11" s="1588" t="s">
        <v>647</v>
      </c>
      <c r="H11" s="1588" t="s">
        <v>648</v>
      </c>
      <c r="I11" s="1588" t="s">
        <v>649</v>
      </c>
      <c r="J11" s="1621" t="s">
        <v>650</v>
      </c>
      <c r="K11" s="1621" t="s">
        <v>651</v>
      </c>
      <c r="L11" s="251" t="s">
        <v>652</v>
      </c>
      <c r="M11" s="1943"/>
      <c r="N11" s="1943"/>
      <c r="O11" s="834"/>
      <c r="P11" s="834"/>
    </row>
    <row r="12" spans="1:18" ht="13.5" customHeight="1" x14ac:dyDescent="0.2">
      <c r="B12" s="1508"/>
      <c r="C12" s="1948"/>
      <c r="D12" s="1671"/>
      <c r="E12" s="1866"/>
      <c r="F12" s="1594"/>
      <c r="G12" s="1594"/>
      <c r="H12" s="1594"/>
      <c r="I12" s="1594"/>
      <c r="J12" s="1593"/>
      <c r="K12" s="1593"/>
      <c r="L12" s="1950" t="s">
        <v>653</v>
      </c>
      <c r="M12" s="1943"/>
      <c r="N12" s="1943"/>
      <c r="O12" s="773"/>
      <c r="P12" s="773"/>
      <c r="Q12" s="773"/>
    </row>
    <row r="13" spans="1:18" ht="50.25" customHeight="1" x14ac:dyDescent="0.2">
      <c r="B13" s="1610"/>
      <c r="C13" s="1949"/>
      <c r="D13" s="1672"/>
      <c r="E13" s="1946"/>
      <c r="F13" s="1595"/>
      <c r="G13" s="1595"/>
      <c r="H13" s="1595"/>
      <c r="I13" s="1595"/>
      <c r="J13" s="1622"/>
      <c r="K13" s="1622"/>
      <c r="L13" s="1951"/>
      <c r="M13" s="1944"/>
      <c r="N13" s="1944"/>
      <c r="O13" s="761" t="s">
        <v>327</v>
      </c>
      <c r="P13" s="761" t="s">
        <v>643</v>
      </c>
      <c r="Q13" s="770" t="s">
        <v>328</v>
      </c>
    </row>
    <row r="14" spans="1:18" ht="18" customHeight="1" x14ac:dyDescent="0.2">
      <c r="B14" s="1603" t="s">
        <v>597</v>
      </c>
      <c r="C14" s="1628"/>
      <c r="D14" s="234">
        <v>427</v>
      </c>
      <c r="E14" s="842">
        <f>E17+E20+E23+E26+E29+E32</f>
        <v>245</v>
      </c>
      <c r="F14" s="843">
        <f t="shared" ref="F14:N14" si="0">F17+F20+F23+F26+F29+F32</f>
        <v>17</v>
      </c>
      <c r="G14" s="843">
        <f t="shared" si="0"/>
        <v>138</v>
      </c>
      <c r="H14" s="843">
        <f t="shared" si="0"/>
        <v>45</v>
      </c>
      <c r="I14" s="843">
        <f t="shared" si="0"/>
        <v>13</v>
      </c>
      <c r="J14" s="234">
        <f t="shared" si="0"/>
        <v>13</v>
      </c>
      <c r="K14" s="234">
        <f t="shared" si="0"/>
        <v>19</v>
      </c>
      <c r="L14" s="861">
        <f t="shared" si="0"/>
        <v>71</v>
      </c>
      <c r="M14" s="844">
        <f>M17+M20+M23+M26+M29+M32</f>
        <v>142</v>
      </c>
      <c r="N14" s="844">
        <f t="shared" si="0"/>
        <v>40</v>
      </c>
      <c r="O14" s="834">
        <f>E14+M14+N14</f>
        <v>427</v>
      </c>
      <c r="P14" s="834">
        <f>SUM(F14:K14)</f>
        <v>245</v>
      </c>
      <c r="Q14" s="772">
        <f>O14-D14</f>
        <v>0</v>
      </c>
      <c r="R14" s="772">
        <f>P14-E14</f>
        <v>0</v>
      </c>
    </row>
    <row r="15" spans="1:18" ht="18" customHeight="1" x14ac:dyDescent="0.2">
      <c r="B15" s="1605"/>
      <c r="C15" s="1629"/>
      <c r="D15" s="600"/>
      <c r="E15" s="889">
        <f>E14/D14</f>
        <v>0.57377049180327866</v>
      </c>
      <c r="F15" s="847">
        <f>F14/D14</f>
        <v>3.9812646370023422E-2</v>
      </c>
      <c r="G15" s="847">
        <f>G14/D14</f>
        <v>0.3231850117096019</v>
      </c>
      <c r="H15" s="847">
        <f>H14/D14</f>
        <v>0.1053864168618267</v>
      </c>
      <c r="I15" s="847">
        <f>I14/D14</f>
        <v>3.0444964871194378E-2</v>
      </c>
      <c r="J15" s="848">
        <f>J14/D14</f>
        <v>3.0444964871194378E-2</v>
      </c>
      <c r="K15" s="848">
        <f>K14/D14</f>
        <v>4.449648711943794E-2</v>
      </c>
      <c r="L15" s="849">
        <f>L14/D14</f>
        <v>0.16627634660421545</v>
      </c>
      <c r="M15" s="850">
        <f>M14/D14</f>
        <v>0.33255269320843089</v>
      </c>
      <c r="N15" s="850">
        <f>N14/D14</f>
        <v>9.3676814988290405E-2</v>
      </c>
      <c r="O15" s="773">
        <f>E15+M15+N15</f>
        <v>0.99999999999999989</v>
      </c>
      <c r="P15" s="834"/>
      <c r="Q15" s="772">
        <f>1-O15</f>
        <v>0</v>
      </c>
      <c r="R15" s="772"/>
    </row>
    <row r="16" spans="1:18" ht="18" customHeight="1" thickBot="1" x14ac:dyDescent="0.25">
      <c r="B16" s="1607"/>
      <c r="C16" s="1669"/>
      <c r="D16" s="604"/>
      <c r="E16" s="890"/>
      <c r="F16" s="891">
        <f>F14/E14</f>
        <v>6.9387755102040816E-2</v>
      </c>
      <c r="G16" s="891">
        <f>G14/E14</f>
        <v>0.56326530612244896</v>
      </c>
      <c r="H16" s="891">
        <f>H14/E14</f>
        <v>0.18367346938775511</v>
      </c>
      <c r="I16" s="891">
        <f>I14/E14</f>
        <v>5.3061224489795916E-2</v>
      </c>
      <c r="J16" s="892">
        <f>J14/E14</f>
        <v>5.3061224489795916E-2</v>
      </c>
      <c r="K16" s="904">
        <f>K14/E14</f>
        <v>7.7551020408163265E-2</v>
      </c>
      <c r="L16" s="898">
        <f>L14/E14</f>
        <v>0.28979591836734692</v>
      </c>
      <c r="M16" s="854"/>
      <c r="N16" s="854"/>
      <c r="O16" s="773">
        <f>SUM(F16:K16)</f>
        <v>1</v>
      </c>
      <c r="P16" s="773"/>
      <c r="Q16" s="772">
        <f>1-O16</f>
        <v>0</v>
      </c>
      <c r="R16" s="772"/>
    </row>
    <row r="17" spans="2:18" ht="18" customHeight="1" thickTop="1" x14ac:dyDescent="0.2">
      <c r="B17" s="1503" t="s">
        <v>274</v>
      </c>
      <c r="C17" s="1649" t="s">
        <v>184</v>
      </c>
      <c r="D17" s="487">
        <v>49</v>
      </c>
      <c r="E17" s="855">
        <f>SUM(F17:K17)</f>
        <v>23</v>
      </c>
      <c r="F17" s="856">
        <v>1</v>
      </c>
      <c r="G17" s="856">
        <v>15</v>
      </c>
      <c r="H17" s="856">
        <v>4</v>
      </c>
      <c r="I17" s="856">
        <v>0</v>
      </c>
      <c r="J17" s="857">
        <v>2</v>
      </c>
      <c r="K17" s="857">
        <v>1</v>
      </c>
      <c r="L17" s="858">
        <f>H17+I17+J17</f>
        <v>6</v>
      </c>
      <c r="M17" s="859">
        <v>19</v>
      </c>
      <c r="N17" s="859">
        <f>D17-E17-M17</f>
        <v>7</v>
      </c>
      <c r="O17" s="834">
        <f>E17+M17+N17</f>
        <v>49</v>
      </c>
      <c r="P17" s="834">
        <f t="shared" ref="P17" si="1">SUM(F17:K17)</f>
        <v>23</v>
      </c>
      <c r="Q17" s="772">
        <f t="shared" ref="Q17" si="2">O17-D17</f>
        <v>0</v>
      </c>
      <c r="R17" s="772">
        <f t="shared" ref="R17" si="3">P17-E17</f>
        <v>0</v>
      </c>
    </row>
    <row r="18" spans="2:18" ht="18" customHeight="1" x14ac:dyDescent="0.2">
      <c r="B18" s="1504"/>
      <c r="C18" s="1551"/>
      <c r="D18" s="499"/>
      <c r="E18" s="889">
        <f>E17/D17</f>
        <v>0.46938775510204084</v>
      </c>
      <c r="F18" s="847">
        <f>F17/D17</f>
        <v>2.0408163265306121E-2</v>
      </c>
      <c r="G18" s="847">
        <f>G17/D17</f>
        <v>0.30612244897959184</v>
      </c>
      <c r="H18" s="847">
        <f>H17/D17</f>
        <v>8.1632653061224483E-2</v>
      </c>
      <c r="I18" s="847">
        <f>I17/D17</f>
        <v>0</v>
      </c>
      <c r="J18" s="848">
        <f>J17/D17</f>
        <v>4.0816326530612242E-2</v>
      </c>
      <c r="K18" s="848">
        <f>K17/D17</f>
        <v>2.0408163265306121E-2</v>
      </c>
      <c r="L18" s="849">
        <f>L17/D17</f>
        <v>0.12244897959183673</v>
      </c>
      <c r="M18" s="850">
        <f>M17/D17</f>
        <v>0.38775510204081631</v>
      </c>
      <c r="N18" s="850">
        <f t="shared" ref="N18" si="4">N17/D17</f>
        <v>0.14285714285714285</v>
      </c>
      <c r="O18" s="773">
        <f t="shared" ref="O18" si="5">E18+M18+N18</f>
        <v>1</v>
      </c>
      <c r="P18" s="834"/>
      <c r="Q18" s="772">
        <f>1-O18</f>
        <v>0</v>
      </c>
      <c r="R18" s="772"/>
    </row>
    <row r="19" spans="2:18" ht="18" customHeight="1" x14ac:dyDescent="0.2">
      <c r="B19" s="1504"/>
      <c r="C19" s="1552"/>
      <c r="D19" s="307"/>
      <c r="E19" s="895"/>
      <c r="F19" s="891">
        <f>F17/E17</f>
        <v>4.3478260869565216E-2</v>
      </c>
      <c r="G19" s="891">
        <f>G17/E17</f>
        <v>0.65217391304347827</v>
      </c>
      <c r="H19" s="891">
        <f>H17/E17</f>
        <v>0.17391304347826086</v>
      </c>
      <c r="I19" s="891">
        <f>I17/E17</f>
        <v>0</v>
      </c>
      <c r="J19" s="892">
        <f>J17/E17</f>
        <v>8.6956521739130432E-2</v>
      </c>
      <c r="K19" s="892">
        <f>K17/E17</f>
        <v>4.3478260869565216E-2</v>
      </c>
      <c r="L19" s="898">
        <f>L17/E17</f>
        <v>0.2608695652173913</v>
      </c>
      <c r="M19" s="854"/>
      <c r="N19" s="854"/>
      <c r="O19" s="773">
        <f t="shared" ref="O19" si="6">SUM(F19:K19)</f>
        <v>1</v>
      </c>
      <c r="P19" s="773"/>
      <c r="Q19" s="772">
        <f t="shared" ref="Q19" si="7">1-O19</f>
        <v>0</v>
      </c>
      <c r="R19" s="772"/>
    </row>
    <row r="20" spans="2:18" ht="18" customHeight="1" x14ac:dyDescent="0.2">
      <c r="B20" s="1504"/>
      <c r="C20" s="1591" t="s">
        <v>185</v>
      </c>
      <c r="D20" s="480">
        <v>87</v>
      </c>
      <c r="E20" s="842">
        <f>SUM(F20:K20)</f>
        <v>54</v>
      </c>
      <c r="F20" s="843">
        <v>2</v>
      </c>
      <c r="G20" s="843">
        <v>34</v>
      </c>
      <c r="H20" s="843">
        <v>7</v>
      </c>
      <c r="I20" s="843">
        <v>4</v>
      </c>
      <c r="J20" s="234">
        <v>5</v>
      </c>
      <c r="K20" s="234">
        <v>2</v>
      </c>
      <c r="L20" s="861">
        <f t="shared" ref="L20" si="8">H20+I20+J20</f>
        <v>16</v>
      </c>
      <c r="M20" s="844">
        <v>27</v>
      </c>
      <c r="N20" s="844">
        <f>D20-E20-M20</f>
        <v>6</v>
      </c>
      <c r="O20" s="834">
        <f t="shared" ref="O20:O21" si="9">E20+M20+N20</f>
        <v>87</v>
      </c>
      <c r="P20" s="834">
        <f t="shared" ref="P20" si="10">SUM(F20:K20)</f>
        <v>54</v>
      </c>
      <c r="Q20" s="772">
        <f t="shared" ref="Q20" si="11">O20-D20</f>
        <v>0</v>
      </c>
      <c r="R20" s="772">
        <f t="shared" ref="R20" si="12">P20-E20</f>
        <v>0</v>
      </c>
    </row>
    <row r="21" spans="2:18" ht="18" customHeight="1" x14ac:dyDescent="0.2">
      <c r="B21" s="1504"/>
      <c r="C21" s="1551"/>
      <c r="D21" s="499"/>
      <c r="E21" s="889">
        <f t="shared" ref="E21" si="13">E20/D20</f>
        <v>0.62068965517241381</v>
      </c>
      <c r="F21" s="847">
        <f t="shared" ref="F21" si="14">F20/D20</f>
        <v>2.2988505747126436E-2</v>
      </c>
      <c r="G21" s="847">
        <f t="shared" ref="G21" si="15">G20/D20</f>
        <v>0.39080459770114945</v>
      </c>
      <c r="H21" s="847">
        <f t="shared" ref="H21" si="16">H20/D20</f>
        <v>8.0459770114942528E-2</v>
      </c>
      <c r="I21" s="847">
        <f t="shared" ref="I21" si="17">I20/D20</f>
        <v>4.5977011494252873E-2</v>
      </c>
      <c r="J21" s="848">
        <f t="shared" ref="J21" si="18">J20/D20</f>
        <v>5.7471264367816091E-2</v>
      </c>
      <c r="K21" s="848">
        <f t="shared" ref="K21" si="19">K20/D20</f>
        <v>2.2988505747126436E-2</v>
      </c>
      <c r="L21" s="849">
        <f t="shared" ref="L21" si="20">L20/D20</f>
        <v>0.18390804597701149</v>
      </c>
      <c r="M21" s="850">
        <f t="shared" ref="M21" si="21">M20/D20</f>
        <v>0.31034482758620691</v>
      </c>
      <c r="N21" s="850">
        <f t="shared" ref="N21" si="22">N20/D20</f>
        <v>6.8965517241379309E-2</v>
      </c>
      <c r="O21" s="773">
        <f t="shared" si="9"/>
        <v>1</v>
      </c>
      <c r="P21" s="834"/>
      <c r="Q21" s="772">
        <f t="shared" ref="Q21:Q22" si="23">1-O21</f>
        <v>0</v>
      </c>
      <c r="R21" s="772"/>
    </row>
    <row r="22" spans="2:18" ht="18" customHeight="1" x14ac:dyDescent="0.2">
      <c r="B22" s="1504"/>
      <c r="C22" s="1552"/>
      <c r="D22" s="1123"/>
      <c r="E22" s="895"/>
      <c r="F22" s="891">
        <f t="shared" ref="F22" si="24">F20/E20</f>
        <v>3.7037037037037035E-2</v>
      </c>
      <c r="G22" s="891">
        <f t="shared" ref="G22" si="25">G20/E20</f>
        <v>0.62962962962962965</v>
      </c>
      <c r="H22" s="891">
        <f t="shared" ref="H22" si="26">H20/E20</f>
        <v>0.12962962962962962</v>
      </c>
      <c r="I22" s="891">
        <f t="shared" ref="I22" si="27">I20/E20</f>
        <v>7.407407407407407E-2</v>
      </c>
      <c r="J22" s="892">
        <f t="shared" ref="J22" si="28">J20/E20</f>
        <v>9.2592592592592587E-2</v>
      </c>
      <c r="K22" s="892">
        <f t="shared" ref="K22" si="29">K20/E20</f>
        <v>3.7037037037037035E-2</v>
      </c>
      <c r="L22" s="898">
        <f t="shared" ref="L22" si="30">L20/E20</f>
        <v>0.29629629629629628</v>
      </c>
      <c r="M22" s="854"/>
      <c r="N22" s="854"/>
      <c r="O22" s="773">
        <f t="shared" ref="O22" si="31">SUM(F22:K22)</f>
        <v>1</v>
      </c>
      <c r="P22" s="773"/>
      <c r="Q22" s="772">
        <f t="shared" si="23"/>
        <v>0</v>
      </c>
      <c r="R22" s="772"/>
    </row>
    <row r="23" spans="2:18" ht="18" customHeight="1" x14ac:dyDescent="0.2">
      <c r="B23" s="1504"/>
      <c r="C23" s="1588" t="s">
        <v>277</v>
      </c>
      <c r="D23" s="491">
        <v>25</v>
      </c>
      <c r="E23" s="842">
        <f>SUM(F23:K23)</f>
        <v>15</v>
      </c>
      <c r="F23" s="843">
        <v>1</v>
      </c>
      <c r="G23" s="843">
        <v>9</v>
      </c>
      <c r="H23" s="843">
        <v>1</v>
      </c>
      <c r="I23" s="843">
        <v>2</v>
      </c>
      <c r="J23" s="234">
        <v>1</v>
      </c>
      <c r="K23" s="234">
        <v>1</v>
      </c>
      <c r="L23" s="861">
        <f t="shared" ref="L23" si="32">H23+I23+J23</f>
        <v>4</v>
      </c>
      <c r="M23" s="844">
        <v>9</v>
      </c>
      <c r="N23" s="844">
        <f>D23-E23-M23</f>
        <v>1</v>
      </c>
      <c r="O23" s="834">
        <f t="shared" ref="O23:O24" si="33">E23+M23+N23</f>
        <v>25</v>
      </c>
      <c r="P23" s="834">
        <f t="shared" ref="P23" si="34">SUM(F23:K23)</f>
        <v>15</v>
      </c>
      <c r="Q23" s="772">
        <f t="shared" ref="Q23" si="35">O23-D23</f>
        <v>0</v>
      </c>
      <c r="R23" s="772">
        <f t="shared" ref="R23" si="36">P23-E23</f>
        <v>0</v>
      </c>
    </row>
    <row r="24" spans="2:18" ht="18" customHeight="1" x14ac:dyDescent="0.2">
      <c r="B24" s="1504"/>
      <c r="C24" s="1594"/>
      <c r="D24" s="499"/>
      <c r="E24" s="889">
        <f t="shared" ref="E24" si="37">E23/D23</f>
        <v>0.6</v>
      </c>
      <c r="F24" s="847">
        <f t="shared" ref="F24" si="38">F23/D23</f>
        <v>0.04</v>
      </c>
      <c r="G24" s="847">
        <f t="shared" ref="G24" si="39">G23/D23</f>
        <v>0.36</v>
      </c>
      <c r="H24" s="847">
        <f t="shared" ref="H24" si="40">H23/D23</f>
        <v>0.04</v>
      </c>
      <c r="I24" s="847">
        <f t="shared" ref="I24" si="41">I23/D23</f>
        <v>0.08</v>
      </c>
      <c r="J24" s="848">
        <f t="shared" ref="J24" si="42">J23/D23</f>
        <v>0.04</v>
      </c>
      <c r="K24" s="848">
        <f t="shared" ref="K24" si="43">K23/D23</f>
        <v>0.04</v>
      </c>
      <c r="L24" s="849">
        <f t="shared" ref="L24" si="44">L23/D23</f>
        <v>0.16</v>
      </c>
      <c r="M24" s="850">
        <f t="shared" ref="M24" si="45">M23/D23</f>
        <v>0.36</v>
      </c>
      <c r="N24" s="850">
        <f t="shared" ref="N24" si="46">N23/D23</f>
        <v>0.04</v>
      </c>
      <c r="O24" s="773">
        <f t="shared" si="33"/>
        <v>1</v>
      </c>
      <c r="P24" s="834"/>
      <c r="Q24" s="772">
        <f t="shared" ref="Q24:Q25" si="47">1-O24</f>
        <v>0</v>
      </c>
      <c r="R24" s="772"/>
    </row>
    <row r="25" spans="2:18" ht="18" customHeight="1" x14ac:dyDescent="0.2">
      <c r="B25" s="1504"/>
      <c r="C25" s="1594"/>
      <c r="D25" s="1123"/>
      <c r="E25" s="895"/>
      <c r="F25" s="891">
        <f t="shared" ref="F25" si="48">F23/E23</f>
        <v>6.6666666666666666E-2</v>
      </c>
      <c r="G25" s="891">
        <f t="shared" ref="G25" si="49">G23/E23</f>
        <v>0.6</v>
      </c>
      <c r="H25" s="891">
        <f t="shared" ref="H25" si="50">H23/E23</f>
        <v>6.6666666666666666E-2</v>
      </c>
      <c r="I25" s="891">
        <f t="shared" ref="I25" si="51">I23/E23</f>
        <v>0.13333333333333333</v>
      </c>
      <c r="J25" s="892">
        <f t="shared" ref="J25" si="52">J23/E23</f>
        <v>6.6666666666666666E-2</v>
      </c>
      <c r="K25" s="892">
        <f t="shared" ref="K25" si="53">K23/E23</f>
        <v>6.6666666666666666E-2</v>
      </c>
      <c r="L25" s="898">
        <f t="shared" ref="L25" si="54">L23/E23</f>
        <v>0.26666666666666666</v>
      </c>
      <c r="M25" s="854"/>
      <c r="N25" s="854"/>
      <c r="O25" s="773">
        <f t="shared" ref="O25" si="55">SUM(F25:K25)</f>
        <v>0.99999999999999989</v>
      </c>
      <c r="P25" s="773"/>
      <c r="Q25" s="772">
        <f t="shared" si="47"/>
        <v>0</v>
      </c>
      <c r="R25" s="772"/>
    </row>
    <row r="26" spans="2:18" ht="18" customHeight="1" x14ac:dyDescent="0.2">
      <c r="B26" s="1504"/>
      <c r="C26" s="1591" t="s">
        <v>598</v>
      </c>
      <c r="D26" s="491">
        <v>82</v>
      </c>
      <c r="E26" s="842">
        <f>SUM(F26:K26)</f>
        <v>36</v>
      </c>
      <c r="F26" s="843">
        <v>5</v>
      </c>
      <c r="G26" s="843">
        <v>16</v>
      </c>
      <c r="H26" s="843">
        <v>8</v>
      </c>
      <c r="I26" s="843">
        <v>2</v>
      </c>
      <c r="J26" s="234">
        <v>2</v>
      </c>
      <c r="K26" s="234">
        <v>3</v>
      </c>
      <c r="L26" s="861">
        <f t="shared" ref="L26" si="56">H26+I26+J26</f>
        <v>12</v>
      </c>
      <c r="M26" s="844">
        <v>36</v>
      </c>
      <c r="N26" s="844">
        <f>D26-E26-M26</f>
        <v>10</v>
      </c>
      <c r="O26" s="834">
        <f t="shared" ref="O26:O27" si="57">E26+M26+N26</f>
        <v>82</v>
      </c>
      <c r="P26" s="834">
        <f t="shared" ref="P26" si="58">SUM(F26:K26)</f>
        <v>36</v>
      </c>
      <c r="Q26" s="772">
        <f t="shared" ref="Q26" si="59">O26-D26</f>
        <v>0</v>
      </c>
      <c r="R26" s="772">
        <f t="shared" ref="R26" si="60">P26-E26</f>
        <v>0</v>
      </c>
    </row>
    <row r="27" spans="2:18" ht="18" customHeight="1" x14ac:dyDescent="0.2">
      <c r="B27" s="1504"/>
      <c r="C27" s="1551"/>
      <c r="D27" s="499"/>
      <c r="E27" s="889">
        <f t="shared" ref="E27" si="61">E26/D26</f>
        <v>0.43902439024390244</v>
      </c>
      <c r="F27" s="847">
        <f t="shared" ref="F27" si="62">F26/D26</f>
        <v>6.097560975609756E-2</v>
      </c>
      <c r="G27" s="847">
        <f t="shared" ref="G27" si="63">G26/D26</f>
        <v>0.1951219512195122</v>
      </c>
      <c r="H27" s="847">
        <f t="shared" ref="H27" si="64">H26/D26</f>
        <v>9.7560975609756101E-2</v>
      </c>
      <c r="I27" s="847">
        <f t="shared" ref="I27" si="65">I26/D26</f>
        <v>2.4390243902439025E-2</v>
      </c>
      <c r="J27" s="848">
        <f t="shared" ref="J27" si="66">J26/D26</f>
        <v>2.4390243902439025E-2</v>
      </c>
      <c r="K27" s="848">
        <f t="shared" ref="K27" si="67">K26/D26</f>
        <v>3.6585365853658534E-2</v>
      </c>
      <c r="L27" s="849">
        <f t="shared" ref="L27" si="68">L26/D26</f>
        <v>0.14634146341463414</v>
      </c>
      <c r="M27" s="850">
        <f t="shared" ref="M27" si="69">M26/D26</f>
        <v>0.43902439024390244</v>
      </c>
      <c r="N27" s="850">
        <f t="shared" ref="N27" si="70">N26/D26</f>
        <v>0.12195121951219512</v>
      </c>
      <c r="O27" s="773">
        <f t="shared" si="57"/>
        <v>1</v>
      </c>
      <c r="P27" s="834"/>
      <c r="Q27" s="772">
        <f t="shared" ref="Q27:Q28" si="71">1-O27</f>
        <v>0</v>
      </c>
      <c r="R27" s="772"/>
    </row>
    <row r="28" spans="2:18" ht="18" customHeight="1" x14ac:dyDescent="0.2">
      <c r="B28" s="1504"/>
      <c r="C28" s="1552"/>
      <c r="D28" s="1123"/>
      <c r="E28" s="895"/>
      <c r="F28" s="891">
        <f t="shared" ref="F28" si="72">F26/E26</f>
        <v>0.1388888888888889</v>
      </c>
      <c r="G28" s="891">
        <f t="shared" ref="G28" si="73">G26/E26</f>
        <v>0.44444444444444442</v>
      </c>
      <c r="H28" s="891">
        <f t="shared" ref="H28" si="74">H26/E26</f>
        <v>0.22222222222222221</v>
      </c>
      <c r="I28" s="891">
        <f t="shared" ref="I28" si="75">I26/E26</f>
        <v>5.5555555555555552E-2</v>
      </c>
      <c r="J28" s="892">
        <f t="shared" ref="J28" si="76">J26/E26</f>
        <v>5.5555555555555552E-2</v>
      </c>
      <c r="K28" s="892">
        <f t="shared" ref="K28" si="77">K26/E26</f>
        <v>8.3333333333333329E-2</v>
      </c>
      <c r="L28" s="898">
        <f t="shared" ref="L28" si="78">L26/E26</f>
        <v>0.33333333333333331</v>
      </c>
      <c r="M28" s="854"/>
      <c r="N28" s="854"/>
      <c r="O28" s="773">
        <f t="shared" ref="O28" si="79">SUM(F28:K28)</f>
        <v>1</v>
      </c>
      <c r="P28" s="773"/>
      <c r="Q28" s="772">
        <f t="shared" si="71"/>
        <v>0</v>
      </c>
      <c r="R28" s="772"/>
    </row>
    <row r="29" spans="2:18" ht="18" customHeight="1" x14ac:dyDescent="0.2">
      <c r="B29" s="1504"/>
      <c r="C29" s="1591" t="s">
        <v>341</v>
      </c>
      <c r="D29" s="491">
        <v>8</v>
      </c>
      <c r="E29" s="842">
        <f>SUM(F29:K29)</f>
        <v>7</v>
      </c>
      <c r="F29" s="843">
        <v>0</v>
      </c>
      <c r="G29" s="843">
        <v>3</v>
      </c>
      <c r="H29" s="843">
        <v>2</v>
      </c>
      <c r="I29" s="843">
        <v>0</v>
      </c>
      <c r="J29" s="234">
        <v>0</v>
      </c>
      <c r="K29" s="234">
        <v>2</v>
      </c>
      <c r="L29" s="861">
        <f t="shared" ref="L29" si="80">H29+I29+J29</f>
        <v>2</v>
      </c>
      <c r="M29" s="844">
        <v>1</v>
      </c>
      <c r="N29" s="844">
        <f>D29-E29-M29</f>
        <v>0</v>
      </c>
      <c r="O29" s="834">
        <f>E29+M29+N29</f>
        <v>8</v>
      </c>
      <c r="P29" s="834">
        <f t="shared" ref="P29" si="81">SUM(F29:K29)</f>
        <v>7</v>
      </c>
      <c r="Q29" s="772">
        <f>O29-D29</f>
        <v>0</v>
      </c>
      <c r="R29" s="772">
        <f t="shared" ref="R29" si="82">P29-E29</f>
        <v>0</v>
      </c>
    </row>
    <row r="30" spans="2:18" ht="18" customHeight="1" x14ac:dyDescent="0.2">
      <c r="B30" s="1504"/>
      <c r="C30" s="1551"/>
      <c r="D30" s="499"/>
      <c r="E30" s="889">
        <f t="shared" ref="E30" si="83">E29/D29</f>
        <v>0.875</v>
      </c>
      <c r="F30" s="847">
        <f t="shared" ref="F30" si="84">F29/D29</f>
        <v>0</v>
      </c>
      <c r="G30" s="847">
        <f t="shared" ref="G30" si="85">G29/D29</f>
        <v>0.375</v>
      </c>
      <c r="H30" s="847">
        <f t="shared" ref="H30" si="86">H29/D29</f>
        <v>0.25</v>
      </c>
      <c r="I30" s="847">
        <f t="shared" ref="I30" si="87">I29/D29</f>
        <v>0</v>
      </c>
      <c r="J30" s="848">
        <f t="shared" ref="J30" si="88">J29/D29</f>
        <v>0</v>
      </c>
      <c r="K30" s="848">
        <f t="shared" ref="K30" si="89">K29/D29</f>
        <v>0.25</v>
      </c>
      <c r="L30" s="849">
        <f t="shared" ref="L30" si="90">L29/D29</f>
        <v>0.25</v>
      </c>
      <c r="M30" s="850">
        <f t="shared" ref="M30" si="91">M29/D29</f>
        <v>0.125</v>
      </c>
      <c r="N30" s="850">
        <f>N29/D29</f>
        <v>0</v>
      </c>
      <c r="O30" s="773">
        <f t="shared" ref="O30" si="92">E30+M30+N30</f>
        <v>1</v>
      </c>
      <c r="P30" s="834"/>
      <c r="Q30" s="772">
        <f t="shared" ref="Q30:Q31" si="93">1-O30</f>
        <v>0</v>
      </c>
      <c r="R30" s="772"/>
    </row>
    <row r="31" spans="2:18" ht="18" customHeight="1" x14ac:dyDescent="0.2">
      <c r="B31" s="1504"/>
      <c r="C31" s="1552"/>
      <c r="D31" s="1123"/>
      <c r="E31" s="895"/>
      <c r="F31" s="891">
        <f t="shared" ref="F31" si="94">F29/E29</f>
        <v>0</v>
      </c>
      <c r="G31" s="891">
        <f t="shared" ref="G31" si="95">G29/E29</f>
        <v>0.42857142857142855</v>
      </c>
      <c r="H31" s="891">
        <f t="shared" ref="H31" si="96">H29/E29</f>
        <v>0.2857142857142857</v>
      </c>
      <c r="I31" s="891">
        <f t="shared" ref="I31" si="97">I29/E29</f>
        <v>0</v>
      </c>
      <c r="J31" s="892">
        <f t="shared" ref="J31" si="98">J29/E29</f>
        <v>0</v>
      </c>
      <c r="K31" s="892">
        <f t="shared" ref="K31" si="99">K29/E29</f>
        <v>0.2857142857142857</v>
      </c>
      <c r="L31" s="898">
        <f t="shared" ref="L31" si="100">L29/E29</f>
        <v>0.2857142857142857</v>
      </c>
      <c r="M31" s="854"/>
      <c r="N31" s="854"/>
      <c r="O31" s="773">
        <f t="shared" ref="O31" si="101">SUM(F31:K31)</f>
        <v>0.99999999999999989</v>
      </c>
      <c r="P31" s="773"/>
      <c r="Q31" s="772">
        <f t="shared" si="93"/>
        <v>0</v>
      </c>
      <c r="R31" s="772"/>
    </row>
    <row r="32" spans="2:18" ht="18" customHeight="1" x14ac:dyDescent="0.2">
      <c r="B32" s="1504"/>
      <c r="C32" s="1591" t="s">
        <v>189</v>
      </c>
      <c r="D32" s="491">
        <v>176</v>
      </c>
      <c r="E32" s="842">
        <f>SUM(F32:K32)</f>
        <v>110</v>
      </c>
      <c r="F32" s="843">
        <v>8</v>
      </c>
      <c r="G32" s="843">
        <v>61</v>
      </c>
      <c r="H32" s="843">
        <v>23</v>
      </c>
      <c r="I32" s="843">
        <v>5</v>
      </c>
      <c r="J32" s="234">
        <v>3</v>
      </c>
      <c r="K32" s="234">
        <v>10</v>
      </c>
      <c r="L32" s="861">
        <f t="shared" ref="L32" si="102">H32+I32+J32</f>
        <v>31</v>
      </c>
      <c r="M32" s="844">
        <v>50</v>
      </c>
      <c r="N32" s="844">
        <f>D32-E32-M32</f>
        <v>16</v>
      </c>
      <c r="O32" s="834">
        <f>E32+M32+N32</f>
        <v>176</v>
      </c>
      <c r="P32" s="834">
        <f t="shared" ref="P32" si="103">SUM(F32:K32)</f>
        <v>110</v>
      </c>
      <c r="Q32" s="772">
        <f t="shared" ref="Q32" si="104">O32-D32</f>
        <v>0</v>
      </c>
      <c r="R32" s="772">
        <f t="shared" ref="R32" si="105">P32-E32</f>
        <v>0</v>
      </c>
    </row>
    <row r="33" spans="2:34" ht="18" customHeight="1" x14ac:dyDescent="0.2">
      <c r="B33" s="1504"/>
      <c r="C33" s="1551"/>
      <c r="D33" s="499"/>
      <c r="E33" s="889">
        <f t="shared" ref="E33" si="106">E32/D32</f>
        <v>0.625</v>
      </c>
      <c r="F33" s="847">
        <f t="shared" ref="F33" si="107">F32/D32</f>
        <v>4.5454545454545456E-2</v>
      </c>
      <c r="G33" s="847">
        <f t="shared" ref="G33" si="108">G32/D32</f>
        <v>0.34659090909090912</v>
      </c>
      <c r="H33" s="847">
        <f t="shared" ref="H33" si="109">H32/D32</f>
        <v>0.13068181818181818</v>
      </c>
      <c r="I33" s="847">
        <f t="shared" ref="I33" si="110">I32/D32</f>
        <v>2.8409090909090908E-2</v>
      </c>
      <c r="J33" s="848">
        <f t="shared" ref="J33" si="111">J32/D32</f>
        <v>1.7045454545454544E-2</v>
      </c>
      <c r="K33" s="848">
        <f t="shared" ref="K33" si="112">K32/D32</f>
        <v>5.6818181818181816E-2</v>
      </c>
      <c r="L33" s="849">
        <f t="shared" ref="L33" si="113">L32/D32</f>
        <v>0.17613636363636365</v>
      </c>
      <c r="M33" s="850">
        <f t="shared" ref="M33" si="114">M32/D32</f>
        <v>0.28409090909090912</v>
      </c>
      <c r="N33" s="850">
        <f>N32/D32</f>
        <v>9.0909090909090912E-2</v>
      </c>
      <c r="O33" s="773">
        <f t="shared" ref="O33" si="115">E33+M33+N33</f>
        <v>1</v>
      </c>
      <c r="P33" s="834"/>
      <c r="Q33" s="772">
        <f t="shared" ref="Q33:Q34" si="116">1-O33</f>
        <v>0</v>
      </c>
      <c r="R33" s="772"/>
    </row>
    <row r="34" spans="2:34" ht="18" customHeight="1" thickBot="1" x14ac:dyDescent="0.25">
      <c r="B34" s="1505"/>
      <c r="C34" s="1552"/>
      <c r="D34" s="1124"/>
      <c r="E34" s="895"/>
      <c r="F34" s="891">
        <f t="shared" ref="F34" si="117">F32/E32</f>
        <v>7.2727272727272724E-2</v>
      </c>
      <c r="G34" s="891">
        <f t="shared" ref="G34" si="118">G32/E32</f>
        <v>0.55454545454545456</v>
      </c>
      <c r="H34" s="891">
        <f t="shared" ref="H34" si="119">H32/E32</f>
        <v>0.20909090909090908</v>
      </c>
      <c r="I34" s="891">
        <f t="shared" ref="I34" si="120">I32/E32</f>
        <v>4.5454545454545456E-2</v>
      </c>
      <c r="J34" s="892">
        <f t="shared" ref="J34" si="121">J32/E32</f>
        <v>2.7272727272727271E-2</v>
      </c>
      <c r="K34" s="892">
        <f t="shared" ref="K34" si="122">K32/E32</f>
        <v>9.0909090909090912E-2</v>
      </c>
      <c r="L34" s="898">
        <f t="shared" ref="L34" si="123">L32/E32</f>
        <v>0.2818181818181818</v>
      </c>
      <c r="M34" s="854"/>
      <c r="N34" s="854"/>
      <c r="O34" s="773">
        <f t="shared" ref="O34" si="124">SUM(F34:K34)</f>
        <v>1</v>
      </c>
      <c r="P34" s="773"/>
      <c r="Q34" s="772">
        <f t="shared" si="116"/>
        <v>0</v>
      </c>
      <c r="R34" s="772"/>
    </row>
    <row r="35" spans="2:34" ht="18" customHeight="1" thickTop="1" x14ac:dyDescent="0.2">
      <c r="B35" s="1503" t="s">
        <v>281</v>
      </c>
      <c r="C35" s="1649" t="s">
        <v>282</v>
      </c>
      <c r="D35" s="491">
        <v>106</v>
      </c>
      <c r="E35" s="855">
        <f>SUM(F35:K35)</f>
        <v>32</v>
      </c>
      <c r="F35" s="856">
        <v>7</v>
      </c>
      <c r="G35" s="856">
        <v>17</v>
      </c>
      <c r="H35" s="856">
        <v>1</v>
      </c>
      <c r="I35" s="856">
        <v>0</v>
      </c>
      <c r="J35" s="857">
        <v>5</v>
      </c>
      <c r="K35" s="857">
        <v>2</v>
      </c>
      <c r="L35" s="858">
        <f t="shared" ref="L35" si="125">H35+I35+J35</f>
        <v>6</v>
      </c>
      <c r="M35" s="859">
        <v>48</v>
      </c>
      <c r="N35" s="859">
        <f>D35-E35-M35</f>
        <v>26</v>
      </c>
      <c r="O35" s="834">
        <f>E35+M35+N35</f>
        <v>106</v>
      </c>
      <c r="P35" s="834">
        <f t="shared" ref="P35" si="126">SUM(F35:K35)</f>
        <v>32</v>
      </c>
      <c r="Q35" s="772">
        <f t="shared" ref="Q35" si="127">O35-D35</f>
        <v>0</v>
      </c>
      <c r="R35" s="772">
        <f t="shared" ref="R35" si="128">P35-E35</f>
        <v>0</v>
      </c>
    </row>
    <row r="36" spans="2:34" ht="18" customHeight="1" x14ac:dyDescent="0.2">
      <c r="B36" s="1504"/>
      <c r="C36" s="1551"/>
      <c r="D36" s="499"/>
      <c r="E36" s="889">
        <f t="shared" ref="E36" si="129">E35/D35</f>
        <v>0.30188679245283018</v>
      </c>
      <c r="F36" s="847">
        <f t="shared" ref="F36" si="130">F35/D35</f>
        <v>6.6037735849056603E-2</v>
      </c>
      <c r="G36" s="847">
        <f t="shared" ref="G36" si="131">G35/D35</f>
        <v>0.16037735849056603</v>
      </c>
      <c r="H36" s="847">
        <f t="shared" ref="H36" si="132">H35/D35</f>
        <v>9.433962264150943E-3</v>
      </c>
      <c r="I36" s="847">
        <f t="shared" ref="I36" si="133">I35/D35</f>
        <v>0</v>
      </c>
      <c r="J36" s="848">
        <f t="shared" ref="J36" si="134">J35/D35</f>
        <v>4.716981132075472E-2</v>
      </c>
      <c r="K36" s="848">
        <f t="shared" ref="K36" si="135">K35/D35</f>
        <v>1.8867924528301886E-2</v>
      </c>
      <c r="L36" s="849">
        <f t="shared" ref="L36" si="136">L35/D35</f>
        <v>5.6603773584905662E-2</v>
      </c>
      <c r="M36" s="850">
        <f t="shared" ref="M36" si="137">M35/D35</f>
        <v>0.45283018867924529</v>
      </c>
      <c r="N36" s="850">
        <f>N35/D35</f>
        <v>0.24528301886792453</v>
      </c>
      <c r="O36" s="773">
        <f t="shared" ref="O36" si="138">E36+M36+N36</f>
        <v>1</v>
      </c>
      <c r="P36" s="834"/>
      <c r="Q36" s="772">
        <f t="shared" ref="Q36:Q37" si="139">1-O36</f>
        <v>0</v>
      </c>
      <c r="R36" s="772"/>
    </row>
    <row r="37" spans="2:34" ht="18" customHeight="1" x14ac:dyDescent="0.2">
      <c r="B37" s="1504"/>
      <c r="C37" s="1552"/>
      <c r="D37" s="1123"/>
      <c r="E37" s="895"/>
      <c r="F37" s="899">
        <f t="shared" ref="F37" si="140">F35/E35</f>
        <v>0.21875</v>
      </c>
      <c r="G37" s="899">
        <f t="shared" ref="G37" si="141">G35/E35</f>
        <v>0.53125</v>
      </c>
      <c r="H37" s="899">
        <f t="shared" ref="H37" si="142">H35/E35</f>
        <v>3.125E-2</v>
      </c>
      <c r="I37" s="899">
        <f t="shared" ref="I37" si="143">I35/E35</f>
        <v>0</v>
      </c>
      <c r="J37" s="900">
        <f t="shared" ref="J37" si="144">J35/E35</f>
        <v>0.15625</v>
      </c>
      <c r="K37" s="900">
        <f t="shared" ref="K37" si="145">K35/E35</f>
        <v>6.25E-2</v>
      </c>
      <c r="L37" s="901">
        <f t="shared" ref="L37" si="146">L35/E35</f>
        <v>0.1875</v>
      </c>
      <c r="M37" s="864"/>
      <c r="N37" s="864"/>
      <c r="O37" s="773">
        <f t="shared" ref="O37" si="147">SUM(F37:K37)</f>
        <v>1</v>
      </c>
      <c r="P37" s="773"/>
      <c r="Q37" s="772">
        <f t="shared" si="139"/>
        <v>0</v>
      </c>
      <c r="R37" s="772"/>
    </row>
    <row r="38" spans="2:34" ht="18" customHeight="1" x14ac:dyDescent="0.2">
      <c r="B38" s="1504"/>
      <c r="C38" s="1591" t="s">
        <v>283</v>
      </c>
      <c r="D38" s="491">
        <v>171</v>
      </c>
      <c r="E38" s="842">
        <f>SUM(F38:K38)</f>
        <v>89</v>
      </c>
      <c r="F38" s="843">
        <v>4</v>
      </c>
      <c r="G38" s="843">
        <v>52</v>
      </c>
      <c r="H38" s="843">
        <v>16</v>
      </c>
      <c r="I38" s="843">
        <v>3</v>
      </c>
      <c r="J38" s="234">
        <v>5</v>
      </c>
      <c r="K38" s="234">
        <v>9</v>
      </c>
      <c r="L38" s="861">
        <f t="shared" ref="L38" si="148">H38+I38+J38</f>
        <v>24</v>
      </c>
      <c r="M38" s="844">
        <v>74</v>
      </c>
      <c r="N38" s="844">
        <f>D38-E38-M38</f>
        <v>8</v>
      </c>
      <c r="O38" s="834">
        <f t="shared" ref="O38:O39" si="149">E38+M38+N38</f>
        <v>171</v>
      </c>
      <c r="P38" s="834">
        <f t="shared" ref="P38" si="150">SUM(F38:K38)</f>
        <v>89</v>
      </c>
      <c r="Q38" s="772">
        <f t="shared" ref="Q38" si="151">O38-D38</f>
        <v>0</v>
      </c>
      <c r="R38" s="772">
        <f t="shared" ref="R38" si="152">P38-E38</f>
        <v>0</v>
      </c>
    </row>
    <row r="39" spans="2:34" ht="18" customHeight="1" x14ac:dyDescent="0.2">
      <c r="B39" s="1504"/>
      <c r="C39" s="1551"/>
      <c r="D39" s="499"/>
      <c r="E39" s="889">
        <f t="shared" ref="E39" si="153">E38/D38</f>
        <v>0.52046783625730997</v>
      </c>
      <c r="F39" s="847">
        <f t="shared" ref="F39" si="154">F38/D38</f>
        <v>2.3391812865497075E-2</v>
      </c>
      <c r="G39" s="847">
        <f t="shared" ref="G39" si="155">G38/D38</f>
        <v>0.30409356725146197</v>
      </c>
      <c r="H39" s="847">
        <f t="shared" ref="H39" si="156">H38/D38</f>
        <v>9.3567251461988299E-2</v>
      </c>
      <c r="I39" s="847">
        <f t="shared" ref="I39" si="157">I38/D38</f>
        <v>1.7543859649122806E-2</v>
      </c>
      <c r="J39" s="848">
        <f t="shared" ref="J39" si="158">J38/D38</f>
        <v>2.9239766081871343E-2</v>
      </c>
      <c r="K39" s="848">
        <f t="shared" ref="K39" si="159">K38/D38</f>
        <v>5.2631578947368418E-2</v>
      </c>
      <c r="L39" s="849">
        <f t="shared" ref="L39" si="160">L38/D38</f>
        <v>0.14035087719298245</v>
      </c>
      <c r="M39" s="850">
        <f t="shared" ref="M39" si="161">M38/D38</f>
        <v>0.43274853801169588</v>
      </c>
      <c r="N39" s="850">
        <f>N38/D38</f>
        <v>4.6783625730994149E-2</v>
      </c>
      <c r="O39" s="773">
        <f t="shared" si="149"/>
        <v>1</v>
      </c>
      <c r="P39" s="834"/>
      <c r="Q39" s="772">
        <f t="shared" ref="Q39:Q40" si="162">1-O39</f>
        <v>0</v>
      </c>
      <c r="R39" s="772"/>
    </row>
    <row r="40" spans="2:34" ht="18" customHeight="1" x14ac:dyDescent="0.2">
      <c r="B40" s="1504"/>
      <c r="C40" s="1552"/>
      <c r="D40" s="1123"/>
      <c r="E40" s="895"/>
      <c r="F40" s="899">
        <f t="shared" ref="F40" si="163">F38/E38</f>
        <v>4.49438202247191E-2</v>
      </c>
      <c r="G40" s="899">
        <f t="shared" ref="G40" si="164">G38/E38</f>
        <v>0.5842696629213483</v>
      </c>
      <c r="H40" s="899">
        <f t="shared" ref="H40" si="165">H38/E38</f>
        <v>0.1797752808988764</v>
      </c>
      <c r="I40" s="899">
        <f t="shared" ref="I40" si="166">I38/E38</f>
        <v>3.3707865168539325E-2</v>
      </c>
      <c r="J40" s="900">
        <f t="shared" ref="J40" si="167">J38/E38</f>
        <v>5.6179775280898875E-2</v>
      </c>
      <c r="K40" s="900">
        <f t="shared" ref="K40" si="168">K38/E38</f>
        <v>0.10112359550561797</v>
      </c>
      <c r="L40" s="901">
        <f t="shared" ref="L40" si="169">L38/E38</f>
        <v>0.2696629213483146</v>
      </c>
      <c r="M40" s="864"/>
      <c r="N40" s="864"/>
      <c r="O40" s="773">
        <f t="shared" ref="O40" si="170">SUM(F40:K40)</f>
        <v>1</v>
      </c>
      <c r="P40" s="773"/>
      <c r="Q40" s="772">
        <f t="shared" si="162"/>
        <v>0</v>
      </c>
      <c r="R40" s="772"/>
    </row>
    <row r="41" spans="2:34" ht="18" customHeight="1" x14ac:dyDescent="0.2">
      <c r="B41" s="1504"/>
      <c r="C41" s="1591" t="s">
        <v>284</v>
      </c>
      <c r="D41" s="491">
        <v>49</v>
      </c>
      <c r="E41" s="842">
        <f>SUM(F41:K41)</f>
        <v>31</v>
      </c>
      <c r="F41" s="843">
        <v>2</v>
      </c>
      <c r="G41" s="843">
        <v>20</v>
      </c>
      <c r="H41" s="843">
        <v>7</v>
      </c>
      <c r="I41" s="843">
        <v>0</v>
      </c>
      <c r="J41" s="234">
        <v>1</v>
      </c>
      <c r="K41" s="234">
        <v>1</v>
      </c>
      <c r="L41" s="861">
        <f t="shared" ref="L41" si="171">H41+I41+J41</f>
        <v>8</v>
      </c>
      <c r="M41" s="844">
        <v>14</v>
      </c>
      <c r="N41" s="844">
        <f>D41-E41-M41</f>
        <v>4</v>
      </c>
      <c r="O41" s="834">
        <f t="shared" ref="O41:O42" si="172">E41+M41+N41</f>
        <v>49</v>
      </c>
      <c r="P41" s="834">
        <f t="shared" ref="P41" si="173">SUM(F41:K41)</f>
        <v>31</v>
      </c>
      <c r="Q41" s="772">
        <f t="shared" ref="Q41" si="174">O41-D41</f>
        <v>0</v>
      </c>
      <c r="R41" s="772">
        <f t="shared" ref="R41" si="175">P41-E41</f>
        <v>0</v>
      </c>
    </row>
    <row r="42" spans="2:34" ht="18" customHeight="1" x14ac:dyDescent="0.2">
      <c r="B42" s="1504"/>
      <c r="C42" s="1551"/>
      <c r="D42" s="499"/>
      <c r="E42" s="889">
        <f t="shared" ref="E42" si="176">E41/D41</f>
        <v>0.63265306122448983</v>
      </c>
      <c r="F42" s="847">
        <f t="shared" ref="F42" si="177">F41/D41</f>
        <v>4.0816326530612242E-2</v>
      </c>
      <c r="G42" s="847">
        <f t="shared" ref="G42" si="178">G41/D41</f>
        <v>0.40816326530612246</v>
      </c>
      <c r="H42" s="847">
        <f t="shared" ref="H42" si="179">H41/D41</f>
        <v>0.14285714285714285</v>
      </c>
      <c r="I42" s="847">
        <f t="shared" ref="I42" si="180">I41/D41</f>
        <v>0</v>
      </c>
      <c r="J42" s="848">
        <f t="shared" ref="J42" si="181">J41/D41</f>
        <v>2.0408163265306121E-2</v>
      </c>
      <c r="K42" s="848">
        <f t="shared" ref="K42" si="182">K41/D41</f>
        <v>2.0408163265306121E-2</v>
      </c>
      <c r="L42" s="849">
        <f t="shared" ref="L42" si="183">L41/D41</f>
        <v>0.16326530612244897</v>
      </c>
      <c r="M42" s="850">
        <f t="shared" ref="M42" si="184">M41/D41</f>
        <v>0.2857142857142857</v>
      </c>
      <c r="N42" s="850">
        <f t="shared" ref="N42" si="185">N41/D41</f>
        <v>8.1632653061224483E-2</v>
      </c>
      <c r="O42" s="773">
        <f t="shared" si="172"/>
        <v>1</v>
      </c>
      <c r="P42" s="834"/>
      <c r="Q42" s="772">
        <f t="shared" ref="Q42:Q43" si="186">1-O42</f>
        <v>0</v>
      </c>
      <c r="R42" s="772"/>
    </row>
    <row r="43" spans="2:34" ht="18" customHeight="1" x14ac:dyDescent="0.2">
      <c r="B43" s="1504"/>
      <c r="C43" s="1552"/>
      <c r="D43" s="1123"/>
      <c r="E43" s="895"/>
      <c r="F43" s="899">
        <f t="shared" ref="F43" si="187">F41/E41</f>
        <v>6.4516129032258063E-2</v>
      </c>
      <c r="G43" s="899">
        <f t="shared" ref="G43" si="188">G41/E41</f>
        <v>0.64516129032258063</v>
      </c>
      <c r="H43" s="899">
        <f t="shared" ref="H43" si="189">H41/E41</f>
        <v>0.22580645161290322</v>
      </c>
      <c r="I43" s="899">
        <f t="shared" ref="I43" si="190">I41/E41</f>
        <v>0</v>
      </c>
      <c r="J43" s="900">
        <f t="shared" ref="J43" si="191">J41/E41</f>
        <v>3.2258064516129031E-2</v>
      </c>
      <c r="K43" s="900">
        <f t="shared" ref="K43" si="192">K41/E41</f>
        <v>3.2258064516129031E-2</v>
      </c>
      <c r="L43" s="901">
        <f t="shared" ref="L43" si="193">L41/E41</f>
        <v>0.25806451612903225</v>
      </c>
      <c r="M43" s="864"/>
      <c r="N43" s="864"/>
      <c r="O43" s="773">
        <f t="shared" ref="O43" si="194">SUM(F43:K43)</f>
        <v>1</v>
      </c>
      <c r="P43" s="773"/>
      <c r="Q43" s="772">
        <f t="shared" si="186"/>
        <v>0</v>
      </c>
      <c r="R43" s="772"/>
    </row>
    <row r="44" spans="2:34" ht="18" customHeight="1" x14ac:dyDescent="0.2">
      <c r="B44" s="1504"/>
      <c r="C44" s="1591" t="s">
        <v>285</v>
      </c>
      <c r="D44" s="491">
        <v>38</v>
      </c>
      <c r="E44" s="842">
        <f>SUM(F44:K44)</f>
        <v>31</v>
      </c>
      <c r="F44" s="843">
        <v>2</v>
      </c>
      <c r="G44" s="843">
        <v>21</v>
      </c>
      <c r="H44" s="843">
        <v>4</v>
      </c>
      <c r="I44" s="843">
        <v>0</v>
      </c>
      <c r="J44" s="234">
        <v>1</v>
      </c>
      <c r="K44" s="234">
        <v>3</v>
      </c>
      <c r="L44" s="861">
        <f t="shared" ref="L44" si="195">H44+I44+J44</f>
        <v>5</v>
      </c>
      <c r="M44" s="844">
        <v>6</v>
      </c>
      <c r="N44" s="844">
        <f>D44-E44-M44</f>
        <v>1</v>
      </c>
      <c r="O44" s="834">
        <f t="shared" ref="O44:O45" si="196">E44+M44+N44</f>
        <v>38</v>
      </c>
      <c r="P44" s="834">
        <f t="shared" ref="P44" si="197">SUM(F44:K44)</f>
        <v>31</v>
      </c>
      <c r="Q44" s="772">
        <f t="shared" ref="Q44" si="198">O44-D44</f>
        <v>0</v>
      </c>
      <c r="R44" s="772">
        <f t="shared" ref="R44" si="199">P44-E44</f>
        <v>0</v>
      </c>
    </row>
    <row r="45" spans="2:34" ht="18" customHeight="1" x14ac:dyDescent="0.2">
      <c r="B45" s="1504"/>
      <c r="C45" s="1551"/>
      <c r="D45" s="499"/>
      <c r="E45" s="889">
        <f t="shared" ref="E45" si="200">E44/D44</f>
        <v>0.81578947368421051</v>
      </c>
      <c r="F45" s="847">
        <f t="shared" ref="F45" si="201">F44/D44</f>
        <v>5.2631578947368418E-2</v>
      </c>
      <c r="G45" s="847">
        <f t="shared" ref="G45" si="202">G44/D44</f>
        <v>0.55263157894736847</v>
      </c>
      <c r="H45" s="847">
        <f t="shared" ref="H45" si="203">H44/D44</f>
        <v>0.10526315789473684</v>
      </c>
      <c r="I45" s="847">
        <f t="shared" ref="I45" si="204">I44/D44</f>
        <v>0</v>
      </c>
      <c r="J45" s="848">
        <f t="shared" ref="J45" si="205">J44/D44</f>
        <v>2.6315789473684209E-2</v>
      </c>
      <c r="K45" s="848">
        <f t="shared" ref="K45" si="206">K44/D44</f>
        <v>7.8947368421052627E-2</v>
      </c>
      <c r="L45" s="849">
        <f t="shared" ref="L45" si="207">L44/D44</f>
        <v>0.13157894736842105</v>
      </c>
      <c r="M45" s="850">
        <f t="shared" ref="M45" si="208">M44/D44</f>
        <v>0.15789473684210525</v>
      </c>
      <c r="N45" s="850">
        <f t="shared" ref="N45" si="209">N44/D44</f>
        <v>2.6315789473684209E-2</v>
      </c>
      <c r="O45" s="773">
        <f t="shared" si="196"/>
        <v>0.99999999999999989</v>
      </c>
      <c r="P45" s="834"/>
      <c r="Q45" s="772">
        <f t="shared" ref="Q45:Q46" si="210">1-O45</f>
        <v>0</v>
      </c>
      <c r="R45" s="772"/>
    </row>
    <row r="46" spans="2:34" ht="18" customHeight="1" x14ac:dyDescent="0.2">
      <c r="B46" s="1504"/>
      <c r="C46" s="1552"/>
      <c r="D46" s="1123"/>
      <c r="E46" s="895"/>
      <c r="F46" s="899">
        <f t="shared" ref="F46" si="211">F44/E44</f>
        <v>6.4516129032258063E-2</v>
      </c>
      <c r="G46" s="899">
        <f t="shared" ref="G46" si="212">G44/E44</f>
        <v>0.67741935483870963</v>
      </c>
      <c r="H46" s="899">
        <f t="shared" ref="H46" si="213">H44/E44</f>
        <v>0.12903225806451613</v>
      </c>
      <c r="I46" s="899">
        <f t="shared" ref="I46" si="214">I44/E44</f>
        <v>0</v>
      </c>
      <c r="J46" s="900">
        <f t="shared" ref="J46" si="215">J44/E44</f>
        <v>3.2258064516129031E-2</v>
      </c>
      <c r="K46" s="900">
        <f t="shared" ref="K46" si="216">K44/E44</f>
        <v>9.6774193548387094E-2</v>
      </c>
      <c r="L46" s="901">
        <f t="shared" ref="L46" si="217">L44/E44</f>
        <v>0.16129032258064516</v>
      </c>
      <c r="M46" s="864"/>
      <c r="N46" s="864"/>
      <c r="O46" s="773">
        <f t="shared" ref="O46" si="218">SUM(F46:K46)</f>
        <v>1</v>
      </c>
      <c r="P46" s="773"/>
      <c r="Q46" s="772">
        <f t="shared" si="210"/>
        <v>0</v>
      </c>
      <c r="R46" s="772"/>
      <c r="T46" s="761" t="s">
        <v>321</v>
      </c>
      <c r="X46" s="761">
        <f>D50+D47+D44+D41+D38+D35</f>
        <v>427</v>
      </c>
      <c r="Y46" s="761">
        <f t="shared" ref="Y46:AG46" si="219">E50+E47+E44+E41+E38+E35</f>
        <v>245</v>
      </c>
      <c r="Z46" s="761">
        <f t="shared" si="219"/>
        <v>17</v>
      </c>
      <c r="AA46" s="761">
        <f t="shared" si="219"/>
        <v>138</v>
      </c>
      <c r="AB46" s="761">
        <f t="shared" si="219"/>
        <v>45</v>
      </c>
      <c r="AC46" s="761">
        <f t="shared" si="219"/>
        <v>13</v>
      </c>
      <c r="AD46" s="761">
        <f t="shared" si="219"/>
        <v>13</v>
      </c>
      <c r="AE46" s="761">
        <f t="shared" si="219"/>
        <v>19</v>
      </c>
      <c r="AF46" s="761">
        <f t="shared" si="219"/>
        <v>71</v>
      </c>
      <c r="AG46" s="761">
        <f t="shared" si="219"/>
        <v>142</v>
      </c>
      <c r="AH46" s="761">
        <f>N50+N47+N44+N41+N38+N35</f>
        <v>40</v>
      </c>
    </row>
    <row r="47" spans="2:34" ht="18" customHeight="1" x14ac:dyDescent="0.2">
      <c r="B47" s="1504"/>
      <c r="C47" s="1591" t="s">
        <v>286</v>
      </c>
      <c r="D47" s="491">
        <v>33</v>
      </c>
      <c r="E47" s="842">
        <f>SUM(F47:K47)</f>
        <v>32</v>
      </c>
      <c r="F47" s="843">
        <v>2</v>
      </c>
      <c r="G47" s="843">
        <v>18</v>
      </c>
      <c r="H47" s="843">
        <v>8</v>
      </c>
      <c r="I47" s="843">
        <v>3</v>
      </c>
      <c r="J47" s="234">
        <v>0</v>
      </c>
      <c r="K47" s="234">
        <v>1</v>
      </c>
      <c r="L47" s="861">
        <f t="shared" ref="L47" si="220">H47+I47+J47</f>
        <v>11</v>
      </c>
      <c r="M47" s="844">
        <v>0</v>
      </c>
      <c r="N47" s="844">
        <f>D47-E47-M47</f>
        <v>1</v>
      </c>
      <c r="O47" s="834">
        <f t="shared" ref="O47:O48" si="221">E47+M47+N47</f>
        <v>33</v>
      </c>
      <c r="P47" s="834">
        <f t="shared" ref="P47" si="222">SUM(F47:K47)</f>
        <v>32</v>
      </c>
      <c r="Q47" s="772">
        <f t="shared" ref="Q47" si="223">O47-D47</f>
        <v>0</v>
      </c>
      <c r="R47" s="772">
        <f t="shared" ref="R47" si="224">P47-E47</f>
        <v>0</v>
      </c>
      <c r="T47" s="773" t="s">
        <v>381</v>
      </c>
      <c r="Y47" s="773">
        <f>Y46/X46</f>
        <v>0.57377049180327866</v>
      </c>
      <c r="Z47" s="773">
        <f>Z46/X46</f>
        <v>3.9812646370023422E-2</v>
      </c>
      <c r="AA47" s="773">
        <f>AA46/X46</f>
        <v>0.3231850117096019</v>
      </c>
      <c r="AB47" s="773">
        <f>AB46/X46</f>
        <v>0.1053864168618267</v>
      </c>
      <c r="AC47" s="773">
        <f>AC46/X46</f>
        <v>3.0444964871194378E-2</v>
      </c>
      <c r="AD47" s="773">
        <f>AD46/X46</f>
        <v>3.0444964871194378E-2</v>
      </c>
      <c r="AE47" s="773">
        <f>AE46/X46</f>
        <v>4.449648711943794E-2</v>
      </c>
      <c r="AF47" s="773">
        <f>AF46/X46</f>
        <v>0.16627634660421545</v>
      </c>
      <c r="AG47" s="773">
        <f>AG46/X46</f>
        <v>0.33255269320843089</v>
      </c>
      <c r="AH47" s="773">
        <f>AH46/X46</f>
        <v>9.3676814988290405E-2</v>
      </c>
    </row>
    <row r="48" spans="2:34" ht="18" customHeight="1" x14ac:dyDescent="0.2">
      <c r="B48" s="1504"/>
      <c r="C48" s="1551"/>
      <c r="D48" s="499"/>
      <c r="E48" s="889">
        <f t="shared" ref="E48" si="225">E47/D47</f>
        <v>0.96969696969696972</v>
      </c>
      <c r="F48" s="847">
        <f t="shared" ref="F48" si="226">F47/D47</f>
        <v>6.0606060606060608E-2</v>
      </c>
      <c r="G48" s="847">
        <f t="shared" ref="G48" si="227">G47/D47</f>
        <v>0.54545454545454541</v>
      </c>
      <c r="H48" s="847">
        <f t="shared" ref="H48" si="228">H47/D47</f>
        <v>0.24242424242424243</v>
      </c>
      <c r="I48" s="847">
        <f t="shared" ref="I48" si="229">I47/D47</f>
        <v>9.0909090909090912E-2</v>
      </c>
      <c r="J48" s="848">
        <f t="shared" ref="J48" si="230">J47/D47</f>
        <v>0</v>
      </c>
      <c r="K48" s="848">
        <f t="shared" ref="K48" si="231">K47/D47</f>
        <v>3.0303030303030304E-2</v>
      </c>
      <c r="L48" s="849">
        <f t="shared" ref="L48" si="232">L47/D47</f>
        <v>0.33333333333333331</v>
      </c>
      <c r="M48" s="850">
        <f t="shared" ref="M48" si="233">M47/D47</f>
        <v>0</v>
      </c>
      <c r="N48" s="850">
        <f t="shared" ref="N48" si="234">N47/D47</f>
        <v>3.0303030303030304E-2</v>
      </c>
      <c r="O48" s="773">
        <f t="shared" si="221"/>
        <v>1</v>
      </c>
      <c r="P48" s="834"/>
      <c r="Q48" s="772">
        <f t="shared" ref="Q48:Q49" si="235">1-O48</f>
        <v>0</v>
      </c>
      <c r="R48" s="772"/>
      <c r="T48" s="773" t="s">
        <v>654</v>
      </c>
      <c r="Y48" s="773"/>
      <c r="Z48" s="773">
        <f>Z46/Y46</f>
        <v>6.9387755102040816E-2</v>
      </c>
      <c r="AA48" s="773">
        <f>AA46/Y46</f>
        <v>0.56326530612244896</v>
      </c>
      <c r="AB48" s="773">
        <f>AB46/Y46</f>
        <v>0.18367346938775511</v>
      </c>
      <c r="AC48" s="773">
        <f>AC46/Y46</f>
        <v>5.3061224489795916E-2</v>
      </c>
      <c r="AD48" s="773">
        <f>AD46/Y46</f>
        <v>5.3061224489795916E-2</v>
      </c>
      <c r="AE48" s="773">
        <f>AE46/Y46</f>
        <v>7.7551020408163265E-2</v>
      </c>
      <c r="AF48" s="773">
        <f>AF46/Y46</f>
        <v>0.28979591836734692</v>
      </c>
      <c r="AG48" s="773"/>
      <c r="AH48" s="773"/>
    </row>
    <row r="49" spans="1:34" ht="18" customHeight="1" x14ac:dyDescent="0.2">
      <c r="B49" s="1504"/>
      <c r="C49" s="1552"/>
      <c r="D49" s="1123"/>
      <c r="E49" s="895"/>
      <c r="F49" s="899">
        <f t="shared" ref="F49" si="236">F47/E47</f>
        <v>6.25E-2</v>
      </c>
      <c r="G49" s="899">
        <f t="shared" ref="G49" si="237">G47/E47</f>
        <v>0.5625</v>
      </c>
      <c r="H49" s="899">
        <f t="shared" ref="H49" si="238">H47/E47</f>
        <v>0.25</v>
      </c>
      <c r="I49" s="899">
        <f t="shared" ref="I49" si="239">I47/E47</f>
        <v>9.375E-2</v>
      </c>
      <c r="J49" s="900">
        <f t="shared" ref="J49" si="240">J47/E47</f>
        <v>0</v>
      </c>
      <c r="K49" s="900">
        <f t="shared" ref="K49" si="241">K47/E47</f>
        <v>3.125E-2</v>
      </c>
      <c r="L49" s="901">
        <f t="shared" ref="L49" si="242">L47/E47</f>
        <v>0.34375</v>
      </c>
      <c r="M49" s="864"/>
      <c r="N49" s="864"/>
      <c r="O49" s="773">
        <f t="shared" ref="O49" si="243">SUM(F49:K49)</f>
        <v>1</v>
      </c>
      <c r="P49" s="773"/>
      <c r="Q49" s="772">
        <f t="shared" si="235"/>
        <v>0</v>
      </c>
      <c r="R49" s="772"/>
      <c r="T49" s="776"/>
    </row>
    <row r="50" spans="1:34" ht="18" customHeight="1" x14ac:dyDescent="0.2">
      <c r="B50" s="1504"/>
      <c r="C50" s="1591" t="s">
        <v>287</v>
      </c>
      <c r="D50" s="491">
        <v>30</v>
      </c>
      <c r="E50" s="842">
        <f>SUM(F50:K50)</f>
        <v>30</v>
      </c>
      <c r="F50" s="843">
        <v>0</v>
      </c>
      <c r="G50" s="843">
        <v>10</v>
      </c>
      <c r="H50" s="843">
        <v>9</v>
      </c>
      <c r="I50" s="843">
        <v>7</v>
      </c>
      <c r="J50" s="234">
        <v>1</v>
      </c>
      <c r="K50" s="234">
        <v>3</v>
      </c>
      <c r="L50" s="861">
        <f t="shared" ref="L50" si="244">H50+I50+J50</f>
        <v>17</v>
      </c>
      <c r="M50" s="844">
        <v>0</v>
      </c>
      <c r="N50" s="844">
        <f>D50-E50-M50</f>
        <v>0</v>
      </c>
      <c r="O50" s="834">
        <f>E50+M50+N50</f>
        <v>30</v>
      </c>
      <c r="P50" s="834">
        <f t="shared" ref="P50" si="245">SUM(F50:K50)</f>
        <v>30</v>
      </c>
      <c r="Q50" s="772">
        <f t="shared" ref="Q50" si="246">O50-D50</f>
        <v>0</v>
      </c>
      <c r="R50" s="772">
        <f t="shared" ref="R50" si="247">P50-E50</f>
        <v>0</v>
      </c>
      <c r="T50" s="761" t="s">
        <v>238</v>
      </c>
      <c r="X50" s="761">
        <f>D53+D50+D35</f>
        <v>427</v>
      </c>
      <c r="Y50" s="761">
        <f t="shared" ref="Y50:AH50" si="248">E53+E50+E35</f>
        <v>245</v>
      </c>
      <c r="Z50" s="761">
        <f t="shared" si="248"/>
        <v>17</v>
      </c>
      <c r="AA50" s="761">
        <f t="shared" si="248"/>
        <v>138</v>
      </c>
      <c r="AB50" s="761">
        <f t="shared" si="248"/>
        <v>45</v>
      </c>
      <c r="AC50" s="761">
        <f t="shared" si="248"/>
        <v>13</v>
      </c>
      <c r="AD50" s="761">
        <f t="shared" si="248"/>
        <v>13</v>
      </c>
      <c r="AE50" s="761">
        <f t="shared" si="248"/>
        <v>19</v>
      </c>
      <c r="AF50" s="761">
        <f t="shared" si="248"/>
        <v>71</v>
      </c>
      <c r="AG50" s="761">
        <f t="shared" si="248"/>
        <v>142</v>
      </c>
      <c r="AH50" s="761">
        <f t="shared" si="248"/>
        <v>40</v>
      </c>
    </row>
    <row r="51" spans="1:34" ht="18" customHeight="1" x14ac:dyDescent="0.2">
      <c r="B51" s="1504"/>
      <c r="C51" s="1551"/>
      <c r="D51" s="499"/>
      <c r="E51" s="889">
        <f t="shared" ref="E51" si="249">E50/D50</f>
        <v>1</v>
      </c>
      <c r="F51" s="847">
        <f t="shared" ref="F51" si="250">F50/D50</f>
        <v>0</v>
      </c>
      <c r="G51" s="847">
        <f t="shared" ref="G51" si="251">G50/D50</f>
        <v>0.33333333333333331</v>
      </c>
      <c r="H51" s="847">
        <f t="shared" ref="H51" si="252">H50/D50</f>
        <v>0.3</v>
      </c>
      <c r="I51" s="847">
        <f t="shared" ref="I51" si="253">I50/D50</f>
        <v>0.23333333333333334</v>
      </c>
      <c r="J51" s="848">
        <f t="shared" ref="J51" si="254">J50/D50</f>
        <v>3.3333333333333333E-2</v>
      </c>
      <c r="K51" s="848">
        <f t="shared" ref="K51" si="255">K50/D50</f>
        <v>0.1</v>
      </c>
      <c r="L51" s="849">
        <f t="shared" ref="L51" si="256">L50/D50</f>
        <v>0.56666666666666665</v>
      </c>
      <c r="M51" s="850">
        <f t="shared" ref="M51" si="257">M50/D50</f>
        <v>0</v>
      </c>
      <c r="N51" s="850">
        <f t="shared" ref="N51" si="258">N50/D50</f>
        <v>0</v>
      </c>
      <c r="O51" s="773">
        <f t="shared" ref="O51" si="259">E51+M51+N51</f>
        <v>1</v>
      </c>
      <c r="P51" s="834"/>
      <c r="Q51" s="772">
        <f t="shared" ref="Q51:Q52" si="260">1-O51</f>
        <v>0</v>
      </c>
      <c r="R51" s="772"/>
      <c r="X51" s="761">
        <f>D56+D38+D35</f>
        <v>427</v>
      </c>
      <c r="Y51" s="761">
        <f t="shared" ref="Y51:AH51" si="261">E56+E38+E35</f>
        <v>245</v>
      </c>
      <c r="Z51" s="761">
        <f t="shared" si="261"/>
        <v>17</v>
      </c>
      <c r="AA51" s="761">
        <f t="shared" si="261"/>
        <v>138</v>
      </c>
      <c r="AB51" s="761">
        <f t="shared" si="261"/>
        <v>45</v>
      </c>
      <c r="AC51" s="761">
        <f t="shared" si="261"/>
        <v>13</v>
      </c>
      <c r="AD51" s="761">
        <f t="shared" si="261"/>
        <v>13</v>
      </c>
      <c r="AE51" s="761">
        <f t="shared" si="261"/>
        <v>19</v>
      </c>
      <c r="AF51" s="761">
        <f t="shared" si="261"/>
        <v>71</v>
      </c>
      <c r="AG51" s="761">
        <f t="shared" si="261"/>
        <v>142</v>
      </c>
      <c r="AH51" s="761">
        <f t="shared" si="261"/>
        <v>40</v>
      </c>
    </row>
    <row r="52" spans="1:34" ht="18" customHeight="1" thickBot="1" x14ac:dyDescent="0.25">
      <c r="B52" s="1504"/>
      <c r="C52" s="1655"/>
      <c r="D52" s="1124"/>
      <c r="E52" s="902"/>
      <c r="F52" s="903">
        <f t="shared" ref="F52" si="262">F50/E50</f>
        <v>0</v>
      </c>
      <c r="G52" s="903">
        <f t="shared" ref="G52" si="263">G50/E50</f>
        <v>0.33333333333333331</v>
      </c>
      <c r="H52" s="903">
        <f t="shared" ref="H52" si="264">H50/E50</f>
        <v>0.3</v>
      </c>
      <c r="I52" s="903">
        <f t="shared" ref="I52" si="265">I50/E50</f>
        <v>0.23333333333333334</v>
      </c>
      <c r="J52" s="904">
        <f t="shared" ref="J52" si="266">J50/E50</f>
        <v>3.3333333333333333E-2</v>
      </c>
      <c r="K52" s="904">
        <f t="shared" ref="K52" si="267">K50/E50</f>
        <v>0.1</v>
      </c>
      <c r="L52" s="905">
        <f t="shared" ref="L52" si="268">L50/E50</f>
        <v>0.56666666666666665</v>
      </c>
      <c r="M52" s="866"/>
      <c r="N52" s="866"/>
      <c r="O52" s="773">
        <f t="shared" ref="O52" si="269">SUM(F52:K52)</f>
        <v>1</v>
      </c>
      <c r="P52" s="773"/>
      <c r="Q52" s="772">
        <f t="shared" si="260"/>
        <v>0</v>
      </c>
      <c r="R52" s="772"/>
    </row>
    <row r="53" spans="1:34" ht="18" customHeight="1" thickTop="1" x14ac:dyDescent="0.2">
      <c r="B53" s="1504"/>
      <c r="C53" s="44" t="s">
        <v>197</v>
      </c>
      <c r="D53" s="613">
        <v>291</v>
      </c>
      <c r="E53" s="842">
        <f t="shared" ref="E53:N53" si="270">E38+E41+E44+E47</f>
        <v>183</v>
      </c>
      <c r="F53" s="843">
        <f>F38+F41+F44+F47</f>
        <v>10</v>
      </c>
      <c r="G53" s="843">
        <f t="shared" si="270"/>
        <v>111</v>
      </c>
      <c r="H53" s="843">
        <f t="shared" si="270"/>
        <v>35</v>
      </c>
      <c r="I53" s="843">
        <f t="shared" si="270"/>
        <v>6</v>
      </c>
      <c r="J53" s="234">
        <f>J38+J41+J44+J47</f>
        <v>7</v>
      </c>
      <c r="K53" s="234">
        <f t="shared" si="270"/>
        <v>14</v>
      </c>
      <c r="L53" s="861">
        <f t="shared" si="270"/>
        <v>48</v>
      </c>
      <c r="M53" s="844">
        <f>M38+M41+M44+M47</f>
        <v>94</v>
      </c>
      <c r="N53" s="844">
        <f t="shared" si="270"/>
        <v>14</v>
      </c>
      <c r="O53" s="834">
        <f t="shared" ref="O53:O54" si="271">E53+M53+N53</f>
        <v>291</v>
      </c>
      <c r="P53" s="834">
        <f t="shared" ref="P53" si="272">SUM(F53:K53)</f>
        <v>183</v>
      </c>
      <c r="Q53" s="772">
        <f t="shared" ref="Q53" si="273">O53-D53</f>
        <v>0</v>
      </c>
      <c r="R53" s="772">
        <f t="shared" ref="R53" si="274">P53-E53</f>
        <v>0</v>
      </c>
      <c r="T53" s="772" t="s">
        <v>239</v>
      </c>
      <c r="X53" s="794">
        <f t="shared" ref="X53:AG53" si="275">X46-D14</f>
        <v>0</v>
      </c>
      <c r="Y53" s="794">
        <f t="shared" si="275"/>
        <v>0</v>
      </c>
      <c r="Z53" s="794">
        <f t="shared" si="275"/>
        <v>0</v>
      </c>
      <c r="AA53" s="794">
        <f t="shared" si="275"/>
        <v>0</v>
      </c>
      <c r="AB53" s="794">
        <f t="shared" si="275"/>
        <v>0</v>
      </c>
      <c r="AC53" s="794">
        <f t="shared" si="275"/>
        <v>0</v>
      </c>
      <c r="AD53" s="794">
        <f t="shared" si="275"/>
        <v>0</v>
      </c>
      <c r="AE53" s="794">
        <f t="shared" si="275"/>
        <v>0</v>
      </c>
      <c r="AF53" s="794">
        <f t="shared" si="275"/>
        <v>0</v>
      </c>
      <c r="AG53" s="794">
        <f t="shared" si="275"/>
        <v>0</v>
      </c>
      <c r="AH53" s="794">
        <f>AH46-N14</f>
        <v>0</v>
      </c>
    </row>
    <row r="54" spans="1:34" ht="18" customHeight="1" x14ac:dyDescent="0.2">
      <c r="B54" s="1504"/>
      <c r="C54" s="42" t="s">
        <v>198</v>
      </c>
      <c r="D54" s="235"/>
      <c r="E54" s="889">
        <f>E53/D53</f>
        <v>0.62886597938144329</v>
      </c>
      <c r="F54" s="847">
        <f>F53/D53</f>
        <v>3.4364261168384883E-2</v>
      </c>
      <c r="G54" s="847">
        <f>G53/D53</f>
        <v>0.38144329896907214</v>
      </c>
      <c r="H54" s="847">
        <f>H53/D53</f>
        <v>0.12027491408934708</v>
      </c>
      <c r="I54" s="847">
        <f>I53/D53</f>
        <v>2.0618556701030927E-2</v>
      </c>
      <c r="J54" s="848">
        <f>J53/D53</f>
        <v>2.4054982817869417E-2</v>
      </c>
      <c r="K54" s="848">
        <f>K53/D53</f>
        <v>4.8109965635738834E-2</v>
      </c>
      <c r="L54" s="849">
        <f>L53/D53</f>
        <v>0.16494845360824742</v>
      </c>
      <c r="M54" s="850">
        <f>M53/D53</f>
        <v>0.32302405498281789</v>
      </c>
      <c r="N54" s="850">
        <f>N53/D53</f>
        <v>4.8109965635738834E-2</v>
      </c>
      <c r="O54" s="773">
        <f t="shared" si="271"/>
        <v>1</v>
      </c>
      <c r="P54" s="834"/>
      <c r="Q54" s="772">
        <f t="shared" ref="Q54:Q55" si="276">1-O54</f>
        <v>0</v>
      </c>
      <c r="R54" s="772"/>
      <c r="T54" s="776"/>
      <c r="X54" s="794"/>
      <c r="Y54" s="794">
        <f t="shared" ref="Y54:AH54" si="277">Y47-E15</f>
        <v>0</v>
      </c>
      <c r="Z54" s="794">
        <f t="shared" si="277"/>
        <v>0</v>
      </c>
      <c r="AA54" s="794">
        <f t="shared" si="277"/>
        <v>0</v>
      </c>
      <c r="AB54" s="794">
        <f t="shared" si="277"/>
        <v>0</v>
      </c>
      <c r="AC54" s="794">
        <f t="shared" si="277"/>
        <v>0</v>
      </c>
      <c r="AD54" s="794">
        <f t="shared" si="277"/>
        <v>0</v>
      </c>
      <c r="AE54" s="794">
        <f t="shared" si="277"/>
        <v>0</v>
      </c>
      <c r="AF54" s="794">
        <f t="shared" si="277"/>
        <v>0</v>
      </c>
      <c r="AG54" s="794">
        <f t="shared" si="277"/>
        <v>0</v>
      </c>
      <c r="AH54" s="794">
        <f t="shared" si="277"/>
        <v>0</v>
      </c>
    </row>
    <row r="55" spans="1:34" ht="18" customHeight="1" x14ac:dyDescent="0.2">
      <c r="B55" s="1504"/>
      <c r="C55" s="6"/>
      <c r="D55" s="236"/>
      <c r="E55" s="895"/>
      <c r="F55" s="899">
        <f>F53/E53</f>
        <v>5.4644808743169397E-2</v>
      </c>
      <c r="G55" s="899">
        <f>G53/E53</f>
        <v>0.60655737704918034</v>
      </c>
      <c r="H55" s="899">
        <f>H53/E53</f>
        <v>0.19125683060109289</v>
      </c>
      <c r="I55" s="899">
        <f>I53/E53</f>
        <v>3.2786885245901641E-2</v>
      </c>
      <c r="J55" s="900">
        <f>J53/E53</f>
        <v>3.825136612021858E-2</v>
      </c>
      <c r="K55" s="900">
        <f>K53/E53</f>
        <v>7.650273224043716E-2</v>
      </c>
      <c r="L55" s="901">
        <f>L53/E53</f>
        <v>0.26229508196721313</v>
      </c>
      <c r="M55" s="864"/>
      <c r="N55" s="864"/>
      <c r="O55" s="773">
        <f t="shared" ref="O55" si="278">SUM(F55:K55)</f>
        <v>1</v>
      </c>
      <c r="P55" s="773"/>
      <c r="Q55" s="772">
        <f t="shared" si="276"/>
        <v>0</v>
      </c>
      <c r="R55" s="772"/>
      <c r="T55" s="776"/>
      <c r="X55" s="794"/>
      <c r="Y55" s="794"/>
      <c r="Z55" s="794">
        <f t="shared" ref="Z55:AF55" si="279">Z48-F16</f>
        <v>0</v>
      </c>
      <c r="AA55" s="794">
        <f t="shared" si="279"/>
        <v>0</v>
      </c>
      <c r="AB55" s="794">
        <f t="shared" si="279"/>
        <v>0</v>
      </c>
      <c r="AC55" s="794">
        <f t="shared" si="279"/>
        <v>0</v>
      </c>
      <c r="AD55" s="794">
        <f t="shared" si="279"/>
        <v>0</v>
      </c>
      <c r="AE55" s="794">
        <f t="shared" si="279"/>
        <v>0</v>
      </c>
      <c r="AF55" s="794">
        <f t="shared" si="279"/>
        <v>0</v>
      </c>
      <c r="AG55" s="794"/>
      <c r="AH55" s="794"/>
    </row>
    <row r="56" spans="1:34" ht="18" customHeight="1" x14ac:dyDescent="0.2">
      <c r="B56" s="1504"/>
      <c r="C56" s="5" t="s">
        <v>197</v>
      </c>
      <c r="D56" s="614">
        <v>150</v>
      </c>
      <c r="E56" s="842">
        <f t="shared" ref="E56:N56" si="280">E41+E44+E47+E50</f>
        <v>124</v>
      </c>
      <c r="F56" s="843">
        <f t="shared" si="280"/>
        <v>6</v>
      </c>
      <c r="G56" s="843">
        <f t="shared" si="280"/>
        <v>69</v>
      </c>
      <c r="H56" s="843">
        <f t="shared" si="280"/>
        <v>28</v>
      </c>
      <c r="I56" s="843">
        <f t="shared" si="280"/>
        <v>10</v>
      </c>
      <c r="J56" s="234">
        <f t="shared" si="280"/>
        <v>3</v>
      </c>
      <c r="K56" s="234">
        <f t="shared" si="280"/>
        <v>8</v>
      </c>
      <c r="L56" s="861">
        <f t="shared" si="280"/>
        <v>41</v>
      </c>
      <c r="M56" s="844">
        <f t="shared" si="280"/>
        <v>20</v>
      </c>
      <c r="N56" s="844">
        <f t="shared" si="280"/>
        <v>6</v>
      </c>
      <c r="O56" s="834">
        <f t="shared" ref="O56:O57" si="281">E56+M56+N56</f>
        <v>150</v>
      </c>
      <c r="P56" s="834">
        <f t="shared" ref="P56" si="282">SUM(F56:K56)</f>
        <v>124</v>
      </c>
      <c r="Q56" s="772">
        <f t="shared" ref="Q56" si="283">O56-D56</f>
        <v>0</v>
      </c>
      <c r="R56" s="772">
        <f t="shared" ref="R56" si="284">P56-E56</f>
        <v>0</v>
      </c>
      <c r="T56" s="776"/>
      <c r="X56" s="794"/>
      <c r="Y56" s="794"/>
      <c r="Z56" s="794"/>
      <c r="AA56" s="794"/>
      <c r="AB56" s="794"/>
      <c r="AC56" s="794"/>
      <c r="AD56" s="794"/>
      <c r="AE56" s="794"/>
      <c r="AF56" s="794"/>
      <c r="AG56" s="794"/>
      <c r="AH56" s="794"/>
    </row>
    <row r="57" spans="1:34" ht="18" customHeight="1" x14ac:dyDescent="0.2">
      <c r="B57" s="1504"/>
      <c r="C57" s="42" t="s">
        <v>199</v>
      </c>
      <c r="D57" s="615"/>
      <c r="E57" s="889">
        <f>E56/D56</f>
        <v>0.82666666666666666</v>
      </c>
      <c r="F57" s="847">
        <f>F56/D56</f>
        <v>0.04</v>
      </c>
      <c r="G57" s="847">
        <f>G56/D56</f>
        <v>0.46</v>
      </c>
      <c r="H57" s="847">
        <f>H56/D56</f>
        <v>0.18666666666666668</v>
      </c>
      <c r="I57" s="847">
        <f>I56/D56</f>
        <v>6.6666666666666666E-2</v>
      </c>
      <c r="J57" s="848">
        <f>J56/D56</f>
        <v>0.02</v>
      </c>
      <c r="K57" s="848">
        <f>K56/D56</f>
        <v>5.3333333333333337E-2</v>
      </c>
      <c r="L57" s="849">
        <f>L56/D56</f>
        <v>0.27333333333333332</v>
      </c>
      <c r="M57" s="850">
        <f>M56/D56</f>
        <v>0.13333333333333333</v>
      </c>
      <c r="N57" s="850">
        <f>N56/D56</f>
        <v>0.04</v>
      </c>
      <c r="O57" s="773">
        <f t="shared" si="281"/>
        <v>1</v>
      </c>
      <c r="P57" s="834"/>
      <c r="Q57" s="772">
        <f t="shared" ref="Q57:Q58" si="285">1-O57</f>
        <v>0</v>
      </c>
      <c r="R57" s="772"/>
      <c r="T57" s="776"/>
      <c r="X57" s="794">
        <f>X50-X46</f>
        <v>0</v>
      </c>
      <c r="Y57" s="794">
        <f t="shared" ref="Y57:AH57" si="286">Y50-Y46</f>
        <v>0</v>
      </c>
      <c r="Z57" s="794">
        <f t="shared" si="286"/>
        <v>0</v>
      </c>
      <c r="AA57" s="794">
        <f t="shared" si="286"/>
        <v>0</v>
      </c>
      <c r="AB57" s="794">
        <f t="shared" si="286"/>
        <v>0</v>
      </c>
      <c r="AC57" s="794">
        <f t="shared" si="286"/>
        <v>0</v>
      </c>
      <c r="AD57" s="794">
        <f t="shared" si="286"/>
        <v>0</v>
      </c>
      <c r="AE57" s="794">
        <f t="shared" si="286"/>
        <v>0</v>
      </c>
      <c r="AF57" s="794">
        <f t="shared" si="286"/>
        <v>0</v>
      </c>
      <c r="AG57" s="794">
        <f t="shared" si="286"/>
        <v>0</v>
      </c>
      <c r="AH57" s="794">
        <f t="shared" si="286"/>
        <v>0</v>
      </c>
    </row>
    <row r="58" spans="1:34" ht="18" customHeight="1" thickBot="1" x14ac:dyDescent="0.25">
      <c r="B58" s="1510"/>
      <c r="C58" s="6"/>
      <c r="D58" s="236"/>
      <c r="E58" s="908"/>
      <c r="F58" s="909">
        <f>F56/E56</f>
        <v>4.8387096774193547E-2</v>
      </c>
      <c r="G58" s="909">
        <f>G56/E56</f>
        <v>0.55645161290322576</v>
      </c>
      <c r="H58" s="909">
        <f>H56/E56</f>
        <v>0.22580645161290322</v>
      </c>
      <c r="I58" s="909">
        <f>I56/E56</f>
        <v>8.0645161290322578E-2</v>
      </c>
      <c r="J58" s="910">
        <f>J56/E56</f>
        <v>2.4193548387096774E-2</v>
      </c>
      <c r="K58" s="910">
        <f>K56/E56</f>
        <v>6.4516129032258063E-2</v>
      </c>
      <c r="L58" s="915">
        <f>L56/E56</f>
        <v>0.33064516129032256</v>
      </c>
      <c r="M58" s="870"/>
      <c r="N58" s="870"/>
      <c r="O58" s="773">
        <f t="shared" ref="O58" si="287">SUM(F58:K58)</f>
        <v>1</v>
      </c>
      <c r="P58" s="773"/>
      <c r="Q58" s="772">
        <f t="shared" si="285"/>
        <v>0</v>
      </c>
      <c r="R58" s="772"/>
      <c r="T58" s="776"/>
      <c r="X58" s="794">
        <f>X51-X46</f>
        <v>0</v>
      </c>
      <c r="Y58" s="794">
        <f t="shared" ref="Y58:AH58" si="288">Y51-Y46</f>
        <v>0</v>
      </c>
      <c r="Z58" s="794">
        <f t="shared" si="288"/>
        <v>0</v>
      </c>
      <c r="AA58" s="794">
        <f t="shared" si="288"/>
        <v>0</v>
      </c>
      <c r="AB58" s="794">
        <f t="shared" si="288"/>
        <v>0</v>
      </c>
      <c r="AC58" s="794">
        <f t="shared" si="288"/>
        <v>0</v>
      </c>
      <c r="AD58" s="794">
        <f t="shared" si="288"/>
        <v>0</v>
      </c>
      <c r="AE58" s="794">
        <f t="shared" si="288"/>
        <v>0</v>
      </c>
      <c r="AF58" s="794">
        <f t="shared" si="288"/>
        <v>0</v>
      </c>
      <c r="AG58" s="794">
        <f t="shared" si="288"/>
        <v>0</v>
      </c>
      <c r="AH58" s="794">
        <f t="shared" si="288"/>
        <v>0</v>
      </c>
    </row>
    <row r="59" spans="1:34" x14ac:dyDescent="0.2">
      <c r="B59" s="840"/>
      <c r="C59" s="27"/>
      <c r="D59" s="23"/>
      <c r="E59" s="824"/>
      <c r="F59" s="774"/>
      <c r="G59" s="774"/>
      <c r="H59" s="774"/>
      <c r="I59" s="841"/>
      <c r="J59" s="841"/>
      <c r="K59" s="841"/>
      <c r="L59" s="841"/>
      <c r="M59" s="841"/>
      <c r="N59" s="841"/>
      <c r="O59" s="834"/>
      <c r="P59" s="834"/>
      <c r="Q59" s="772"/>
      <c r="R59" s="772"/>
    </row>
    <row r="60" spans="1:34" ht="14.4" x14ac:dyDescent="0.2">
      <c r="B60" s="762" t="s">
        <v>655</v>
      </c>
      <c r="O60" s="773"/>
      <c r="P60" s="834"/>
      <c r="Q60" s="772"/>
      <c r="R60" s="772"/>
    </row>
    <row r="61" spans="1:34" ht="7.5" customHeight="1" x14ac:dyDescent="0.2">
      <c r="B61" s="761"/>
      <c r="O61" s="773"/>
      <c r="P61" s="773"/>
      <c r="Q61" s="772"/>
      <c r="R61" s="772"/>
    </row>
    <row r="62" spans="1:34" x14ac:dyDescent="0.2">
      <c r="A62" s="776"/>
      <c r="B62" s="761"/>
      <c r="J62" s="763" t="s">
        <v>167</v>
      </c>
      <c r="O62" s="834"/>
      <c r="P62" s="834"/>
      <c r="Q62" s="772"/>
      <c r="R62" s="772"/>
    </row>
    <row r="63" spans="1:34" x14ac:dyDescent="0.2">
      <c r="A63" s="776"/>
      <c r="B63" s="761"/>
      <c r="J63" s="763" t="s">
        <v>634</v>
      </c>
      <c r="O63" s="773"/>
      <c r="P63" s="834"/>
      <c r="Q63" s="772"/>
      <c r="R63" s="772"/>
    </row>
    <row r="64" spans="1:34" x14ac:dyDescent="0.2">
      <c r="A64" s="776"/>
      <c r="B64" s="761"/>
      <c r="J64" s="763" t="s">
        <v>635</v>
      </c>
      <c r="O64" s="773"/>
      <c r="P64" s="773"/>
      <c r="Q64" s="772"/>
      <c r="R64" s="772"/>
    </row>
    <row r="65" spans="1:18" ht="7.5" customHeight="1" x14ac:dyDescent="0.2">
      <c r="A65" s="776"/>
      <c r="B65" s="761"/>
      <c r="J65" s="835"/>
      <c r="O65" s="834"/>
      <c r="P65" s="834"/>
      <c r="Q65" s="772"/>
      <c r="R65" s="772"/>
    </row>
    <row r="66" spans="1:18" ht="13.8" thickBot="1" x14ac:dyDescent="0.25">
      <c r="F66" s="836" t="s">
        <v>636</v>
      </c>
      <c r="G66" s="836" t="s">
        <v>637</v>
      </c>
      <c r="H66" s="836" t="s">
        <v>638</v>
      </c>
      <c r="I66" s="836" t="s">
        <v>639</v>
      </c>
      <c r="J66" s="836" t="s">
        <v>640</v>
      </c>
      <c r="K66" s="836"/>
      <c r="M66" s="23"/>
      <c r="N66" s="23" t="s">
        <v>641</v>
      </c>
      <c r="O66" s="773"/>
      <c r="P66" s="834"/>
      <c r="Q66" s="772"/>
      <c r="R66" s="772"/>
    </row>
    <row r="67" spans="1:18" ht="13.5" customHeight="1" x14ac:dyDescent="0.2">
      <c r="B67" s="1507" t="s">
        <v>656</v>
      </c>
      <c r="C67" s="1947"/>
      <c r="D67" s="1621" t="s">
        <v>266</v>
      </c>
      <c r="E67" s="1945" t="s">
        <v>643</v>
      </c>
      <c r="F67" s="837"/>
      <c r="G67" s="837"/>
      <c r="H67" s="837"/>
      <c r="I67" s="837"/>
      <c r="J67" s="837"/>
      <c r="K67" s="837"/>
      <c r="L67" s="839"/>
      <c r="M67" s="1942" t="s">
        <v>644</v>
      </c>
      <c r="N67" s="1942" t="s">
        <v>326</v>
      </c>
      <c r="O67" s="773"/>
      <c r="P67" s="773"/>
      <c r="Q67" s="772"/>
      <c r="R67" s="772"/>
    </row>
    <row r="68" spans="1:18" x14ac:dyDescent="0.2">
      <c r="B68" s="1508"/>
      <c r="C68" s="1948"/>
      <c r="D68" s="1593"/>
      <c r="E68" s="1866"/>
      <c r="F68" s="29" t="s">
        <v>645</v>
      </c>
      <c r="G68" s="30"/>
      <c r="H68" s="30"/>
      <c r="I68" s="31"/>
      <c r="J68" s="31"/>
      <c r="K68" s="31"/>
      <c r="L68" s="250"/>
      <c r="M68" s="1943"/>
      <c r="N68" s="1943"/>
      <c r="O68" s="834"/>
      <c r="P68" s="834"/>
      <c r="Q68" s="772"/>
      <c r="R68" s="772"/>
    </row>
    <row r="69" spans="1:18" ht="13.5" customHeight="1" x14ac:dyDescent="0.2">
      <c r="B69" s="1508"/>
      <c r="C69" s="1948"/>
      <c r="D69" s="1593"/>
      <c r="E69" s="1866"/>
      <c r="F69" s="1588" t="s">
        <v>646</v>
      </c>
      <c r="G69" s="1588" t="s">
        <v>647</v>
      </c>
      <c r="H69" s="1588" t="s">
        <v>648</v>
      </c>
      <c r="I69" s="1588" t="s">
        <v>649</v>
      </c>
      <c r="J69" s="1621" t="s">
        <v>650</v>
      </c>
      <c r="K69" s="1621" t="s">
        <v>651</v>
      </c>
      <c r="L69" s="251" t="s">
        <v>652</v>
      </c>
      <c r="M69" s="1943"/>
      <c r="N69" s="1943"/>
      <c r="O69" s="773"/>
      <c r="P69" s="834"/>
      <c r="Q69" s="772"/>
      <c r="R69" s="772"/>
    </row>
    <row r="70" spans="1:18" ht="13.5" customHeight="1" x14ac:dyDescent="0.2">
      <c r="B70" s="1508"/>
      <c r="C70" s="1948"/>
      <c r="D70" s="1593"/>
      <c r="E70" s="1866"/>
      <c r="F70" s="1594"/>
      <c r="G70" s="1594"/>
      <c r="H70" s="1594"/>
      <c r="I70" s="1594"/>
      <c r="J70" s="1593"/>
      <c r="K70" s="1593"/>
      <c r="L70" s="1950" t="s">
        <v>653</v>
      </c>
      <c r="M70" s="1943"/>
      <c r="N70" s="1943"/>
      <c r="O70" s="773"/>
      <c r="P70" s="773"/>
      <c r="Q70" s="772"/>
      <c r="R70" s="772"/>
    </row>
    <row r="71" spans="1:18" ht="40.5" customHeight="1" x14ac:dyDescent="0.2">
      <c r="B71" s="1610"/>
      <c r="C71" s="1949"/>
      <c r="D71" s="1622"/>
      <c r="E71" s="1946"/>
      <c r="F71" s="1595"/>
      <c r="G71" s="1595"/>
      <c r="H71" s="1595"/>
      <c r="I71" s="1595"/>
      <c r="J71" s="1622"/>
      <c r="K71" s="1622"/>
      <c r="L71" s="1951"/>
      <c r="M71" s="1944"/>
      <c r="N71" s="1944"/>
      <c r="O71" s="834"/>
      <c r="P71" s="834"/>
      <c r="Q71" s="772"/>
      <c r="R71" s="772"/>
    </row>
    <row r="72" spans="1:18" ht="17.25" customHeight="1" x14ac:dyDescent="0.2">
      <c r="B72" s="1603" t="s">
        <v>597</v>
      </c>
      <c r="C72" s="1628"/>
      <c r="D72" s="234">
        <f>D75+D78+D81+D84+D87+D90</f>
        <v>427</v>
      </c>
      <c r="E72" s="842">
        <f>E75+E78+E81+E84+E87+E90</f>
        <v>41</v>
      </c>
      <c r="F72" s="843">
        <f t="shared" ref="F72:N72" si="289">F75+F78+F81+F84+F87+F90</f>
        <v>4</v>
      </c>
      <c r="G72" s="843">
        <f t="shared" si="289"/>
        <v>11</v>
      </c>
      <c r="H72" s="843">
        <f t="shared" si="289"/>
        <v>8</v>
      </c>
      <c r="I72" s="843">
        <f t="shared" si="289"/>
        <v>3</v>
      </c>
      <c r="J72" s="234">
        <f t="shared" si="289"/>
        <v>9</v>
      </c>
      <c r="K72" s="234">
        <f t="shared" si="289"/>
        <v>6</v>
      </c>
      <c r="L72" s="861">
        <f t="shared" si="289"/>
        <v>20</v>
      </c>
      <c r="M72" s="844">
        <f t="shared" si="289"/>
        <v>319</v>
      </c>
      <c r="N72" s="844">
        <f t="shared" si="289"/>
        <v>67</v>
      </c>
      <c r="O72" s="834">
        <f>E72+M72+N72</f>
        <v>427</v>
      </c>
      <c r="P72" s="834">
        <f>SUM(F72:K72)</f>
        <v>41</v>
      </c>
      <c r="Q72" s="772">
        <f>O72-D72</f>
        <v>0</v>
      </c>
      <c r="R72" s="772">
        <f>P72-E72</f>
        <v>0</v>
      </c>
    </row>
    <row r="73" spans="1:18" ht="17.25" customHeight="1" x14ac:dyDescent="0.2">
      <c r="B73" s="1605"/>
      <c r="C73" s="1629"/>
      <c r="D73" s="600"/>
      <c r="E73" s="889">
        <f>E72/D72</f>
        <v>9.6018735362997654E-2</v>
      </c>
      <c r="F73" s="847">
        <f>F72/D72</f>
        <v>9.3676814988290398E-3</v>
      </c>
      <c r="G73" s="847">
        <f>G72/D72</f>
        <v>2.576112412177986E-2</v>
      </c>
      <c r="H73" s="847">
        <f>H72/D72</f>
        <v>1.873536299765808E-2</v>
      </c>
      <c r="I73" s="847">
        <f>I72/D72</f>
        <v>7.0257611241217799E-3</v>
      </c>
      <c r="J73" s="848">
        <f>J72/D72</f>
        <v>2.1077283372365339E-2</v>
      </c>
      <c r="K73" s="848">
        <f>K72/D72</f>
        <v>1.405152224824356E-2</v>
      </c>
      <c r="L73" s="849">
        <f>L72/D72</f>
        <v>4.6838407494145202E-2</v>
      </c>
      <c r="M73" s="850">
        <f>M72/D72</f>
        <v>0.74707259953161598</v>
      </c>
      <c r="N73" s="850">
        <f>N72/D72</f>
        <v>0.15690866510538642</v>
      </c>
      <c r="O73" s="773">
        <f>E73+M73+N73</f>
        <v>1</v>
      </c>
      <c r="P73" s="834"/>
      <c r="Q73" s="772">
        <f>1-O73</f>
        <v>0</v>
      </c>
      <c r="R73" s="772"/>
    </row>
    <row r="74" spans="1:18" ht="17.25" customHeight="1" thickBot="1" x14ac:dyDescent="0.25">
      <c r="B74" s="1607"/>
      <c r="C74" s="1669"/>
      <c r="D74" s="604"/>
      <c r="E74" s="890"/>
      <c r="F74" s="891">
        <f>F72/E72</f>
        <v>9.7560975609756101E-2</v>
      </c>
      <c r="G74" s="891">
        <f>G72/E72</f>
        <v>0.26829268292682928</v>
      </c>
      <c r="H74" s="891">
        <f>H72/E72</f>
        <v>0.1951219512195122</v>
      </c>
      <c r="I74" s="891">
        <f>I72/E72</f>
        <v>7.3170731707317069E-2</v>
      </c>
      <c r="J74" s="892">
        <f>J72/E72</f>
        <v>0.21951219512195122</v>
      </c>
      <c r="K74" s="904">
        <f>K72/E72</f>
        <v>0.14634146341463414</v>
      </c>
      <c r="L74" s="898">
        <f>L72/E72</f>
        <v>0.48780487804878048</v>
      </c>
      <c r="M74" s="854"/>
      <c r="N74" s="854"/>
      <c r="O74" s="773">
        <f>SUM(F74:K74)</f>
        <v>1</v>
      </c>
      <c r="P74" s="773"/>
      <c r="Q74" s="772">
        <f>1-O74</f>
        <v>0</v>
      </c>
      <c r="R74" s="772"/>
    </row>
    <row r="75" spans="1:18" ht="17.25" customHeight="1" thickTop="1" x14ac:dyDescent="0.2">
      <c r="B75" s="1503" t="s">
        <v>274</v>
      </c>
      <c r="C75" s="1649" t="s">
        <v>184</v>
      </c>
      <c r="D75" s="487">
        <v>49</v>
      </c>
      <c r="E75" s="855">
        <f>SUM(F75:K75)</f>
        <v>3</v>
      </c>
      <c r="F75" s="856">
        <v>0</v>
      </c>
      <c r="G75" s="856">
        <v>2</v>
      </c>
      <c r="H75" s="856">
        <v>1</v>
      </c>
      <c r="I75" s="856">
        <v>0</v>
      </c>
      <c r="J75" s="857">
        <v>0</v>
      </c>
      <c r="K75" s="857">
        <v>0</v>
      </c>
      <c r="L75" s="858">
        <f>H75+I75+J75</f>
        <v>1</v>
      </c>
      <c r="M75" s="859">
        <v>37</v>
      </c>
      <c r="N75" s="859">
        <f>D75-E75-M75</f>
        <v>9</v>
      </c>
      <c r="O75" s="834">
        <f>E75+M75+N75</f>
        <v>49</v>
      </c>
      <c r="P75" s="834">
        <f t="shared" ref="P75" si="290">SUM(F75:K75)</f>
        <v>3</v>
      </c>
      <c r="Q75" s="772">
        <f>O75-D75</f>
        <v>0</v>
      </c>
      <c r="R75" s="772">
        <f t="shared" ref="R75" si="291">P75-E75</f>
        <v>0</v>
      </c>
    </row>
    <row r="76" spans="1:18" ht="17.25" customHeight="1" x14ac:dyDescent="0.2">
      <c r="B76" s="1504"/>
      <c r="C76" s="1551"/>
      <c r="D76" s="499"/>
      <c r="E76" s="889">
        <f>E75/D75</f>
        <v>6.1224489795918366E-2</v>
      </c>
      <c r="F76" s="847">
        <f>F75/D75</f>
        <v>0</v>
      </c>
      <c r="G76" s="847">
        <f>G75/D75</f>
        <v>4.0816326530612242E-2</v>
      </c>
      <c r="H76" s="847">
        <f>H75/D75</f>
        <v>2.0408163265306121E-2</v>
      </c>
      <c r="I76" s="847">
        <f>I75/D75</f>
        <v>0</v>
      </c>
      <c r="J76" s="848">
        <f>J75/D75</f>
        <v>0</v>
      </c>
      <c r="K76" s="848">
        <f>K75/D75</f>
        <v>0</v>
      </c>
      <c r="L76" s="849">
        <f>L75/D75</f>
        <v>2.0408163265306121E-2</v>
      </c>
      <c r="M76" s="850">
        <f>M75/D75</f>
        <v>0.75510204081632648</v>
      </c>
      <c r="N76" s="850">
        <f>N75/D75</f>
        <v>0.18367346938775511</v>
      </c>
      <c r="O76" s="773">
        <f t="shared" ref="O76" si="292">E76+M76+N76</f>
        <v>0.99999999999999989</v>
      </c>
      <c r="P76" s="834"/>
      <c r="Q76" s="772">
        <f t="shared" ref="Q76:Q77" si="293">1-O76</f>
        <v>0</v>
      </c>
      <c r="R76" s="772"/>
    </row>
    <row r="77" spans="1:18" ht="17.25" customHeight="1" x14ac:dyDescent="0.2">
      <c r="B77" s="1504"/>
      <c r="C77" s="1552"/>
      <c r="D77" s="307"/>
      <c r="E77" s="895"/>
      <c r="F77" s="891">
        <f>F75/E75</f>
        <v>0</v>
      </c>
      <c r="G77" s="891">
        <f>G75/E75</f>
        <v>0.66666666666666663</v>
      </c>
      <c r="H77" s="891">
        <f>H75/E75</f>
        <v>0.33333333333333331</v>
      </c>
      <c r="I77" s="891">
        <f>I75/E75</f>
        <v>0</v>
      </c>
      <c r="J77" s="892">
        <f>J75/E75</f>
        <v>0</v>
      </c>
      <c r="K77" s="892">
        <f>K75/E75</f>
        <v>0</v>
      </c>
      <c r="L77" s="898">
        <f>L75/E75</f>
        <v>0.33333333333333331</v>
      </c>
      <c r="M77" s="854"/>
      <c r="N77" s="854"/>
      <c r="O77" s="773">
        <f t="shared" ref="O77" si="294">SUM(F77:K77)</f>
        <v>1</v>
      </c>
      <c r="P77" s="773"/>
      <c r="Q77" s="772">
        <f t="shared" si="293"/>
        <v>0</v>
      </c>
      <c r="R77" s="772"/>
    </row>
    <row r="78" spans="1:18" ht="17.25" customHeight="1" x14ac:dyDescent="0.2">
      <c r="B78" s="1504"/>
      <c r="C78" s="1591" t="s">
        <v>185</v>
      </c>
      <c r="D78" s="480">
        <v>87</v>
      </c>
      <c r="E78" s="842">
        <f>SUM(F78:K78)</f>
        <v>8</v>
      </c>
      <c r="F78" s="843">
        <v>0</v>
      </c>
      <c r="G78" s="843">
        <v>2</v>
      </c>
      <c r="H78" s="843">
        <v>0</v>
      </c>
      <c r="I78" s="843">
        <v>1</v>
      </c>
      <c r="J78" s="234">
        <v>5</v>
      </c>
      <c r="K78" s="234">
        <v>0</v>
      </c>
      <c r="L78" s="861">
        <f t="shared" ref="L78" si="295">H78+I78+J78</f>
        <v>6</v>
      </c>
      <c r="M78" s="844">
        <v>68</v>
      </c>
      <c r="N78" s="844">
        <f>D78-E78-M78</f>
        <v>11</v>
      </c>
      <c r="O78" s="834">
        <f>E78+M78+N78</f>
        <v>87</v>
      </c>
      <c r="P78" s="834">
        <f t="shared" ref="P78" si="296">SUM(F78:K78)</f>
        <v>8</v>
      </c>
      <c r="Q78" s="772">
        <f>O78-D78</f>
        <v>0</v>
      </c>
      <c r="R78" s="772">
        <f>P78-E78</f>
        <v>0</v>
      </c>
    </row>
    <row r="79" spans="1:18" ht="17.25" customHeight="1" x14ac:dyDescent="0.2">
      <c r="B79" s="1504"/>
      <c r="C79" s="1551"/>
      <c r="D79" s="499"/>
      <c r="E79" s="889">
        <f t="shared" ref="E79" si="297">E78/D78</f>
        <v>9.1954022988505746E-2</v>
      </c>
      <c r="F79" s="847">
        <f t="shared" ref="F79" si="298">F78/D78</f>
        <v>0</v>
      </c>
      <c r="G79" s="847">
        <f t="shared" ref="G79" si="299">G78/D78</f>
        <v>2.2988505747126436E-2</v>
      </c>
      <c r="H79" s="847">
        <f t="shared" ref="H79" si="300">H78/D78</f>
        <v>0</v>
      </c>
      <c r="I79" s="847">
        <f t="shared" ref="I79" si="301">I78/D78</f>
        <v>1.1494252873563218E-2</v>
      </c>
      <c r="J79" s="848">
        <f t="shared" ref="J79" si="302">J78/D78</f>
        <v>5.7471264367816091E-2</v>
      </c>
      <c r="K79" s="848">
        <f t="shared" ref="K79" si="303">K78/D78</f>
        <v>0</v>
      </c>
      <c r="L79" s="849">
        <f t="shared" ref="L79" si="304">L78/D78</f>
        <v>6.8965517241379309E-2</v>
      </c>
      <c r="M79" s="850">
        <f t="shared" ref="M79" si="305">M78/D78</f>
        <v>0.7816091954022989</v>
      </c>
      <c r="N79" s="850">
        <f t="shared" ref="N79" si="306">N78/D78</f>
        <v>0.12643678160919541</v>
      </c>
      <c r="O79" s="773">
        <f t="shared" ref="O79" si="307">E79+M79+N79</f>
        <v>1</v>
      </c>
      <c r="P79" s="834"/>
      <c r="Q79" s="772">
        <f t="shared" ref="Q79" si="308">1-O79</f>
        <v>0</v>
      </c>
      <c r="R79" s="772"/>
    </row>
    <row r="80" spans="1:18" ht="17.25" customHeight="1" x14ac:dyDescent="0.2">
      <c r="B80" s="1504"/>
      <c r="C80" s="1552"/>
      <c r="D80" s="1123"/>
      <c r="E80" s="895"/>
      <c r="F80" s="891">
        <f t="shared" ref="F80" si="309">F78/E78</f>
        <v>0</v>
      </c>
      <c r="G80" s="891">
        <f t="shared" ref="G80" si="310">G78/E78</f>
        <v>0.25</v>
      </c>
      <c r="H80" s="891">
        <f t="shared" ref="H80" si="311">H78/E78</f>
        <v>0</v>
      </c>
      <c r="I80" s="891">
        <f t="shared" ref="I80" si="312">I78/E78</f>
        <v>0.125</v>
      </c>
      <c r="J80" s="892">
        <f t="shared" ref="J80" si="313">J78/E78</f>
        <v>0.625</v>
      </c>
      <c r="K80" s="892">
        <f t="shared" ref="K80" si="314">K78/E78</f>
        <v>0</v>
      </c>
      <c r="L80" s="898">
        <f t="shared" ref="L80" si="315">L78/E78</f>
        <v>0.75</v>
      </c>
      <c r="M80" s="854"/>
      <c r="N80" s="854"/>
      <c r="O80" s="773">
        <f t="shared" ref="O80" si="316">SUM(F80:K80)</f>
        <v>1</v>
      </c>
      <c r="P80" s="773"/>
      <c r="Q80" s="772">
        <f>1-O80</f>
        <v>0</v>
      </c>
      <c r="R80" s="772"/>
    </row>
    <row r="81" spans="2:18" ht="17.25" customHeight="1" x14ac:dyDescent="0.2">
      <c r="B81" s="1504"/>
      <c r="C81" s="1588" t="s">
        <v>277</v>
      </c>
      <c r="D81" s="491">
        <v>25</v>
      </c>
      <c r="E81" s="842">
        <f>SUM(F81:K81)</f>
        <v>3</v>
      </c>
      <c r="F81" s="843">
        <v>0</v>
      </c>
      <c r="G81" s="843">
        <v>1</v>
      </c>
      <c r="H81" s="843">
        <v>0</v>
      </c>
      <c r="I81" s="843">
        <v>0</v>
      </c>
      <c r="J81" s="234">
        <v>2</v>
      </c>
      <c r="K81" s="234">
        <v>0</v>
      </c>
      <c r="L81" s="861">
        <f t="shared" ref="L81" si="317">H81+I81+J81</f>
        <v>2</v>
      </c>
      <c r="M81" s="844">
        <v>19</v>
      </c>
      <c r="N81" s="844">
        <f>D81-E81-M81</f>
        <v>3</v>
      </c>
      <c r="O81" s="834">
        <f t="shared" ref="O81:O82" si="318">E81+M81+N81</f>
        <v>25</v>
      </c>
      <c r="P81" s="834">
        <f t="shared" ref="P81" si="319">SUM(F81:K81)</f>
        <v>3</v>
      </c>
      <c r="Q81" s="772">
        <f t="shared" ref="Q81" si="320">O81-D81</f>
        <v>0</v>
      </c>
      <c r="R81" s="772">
        <f t="shared" ref="R81" si="321">P81-E81</f>
        <v>0</v>
      </c>
    </row>
    <row r="82" spans="2:18" ht="17.25" customHeight="1" x14ac:dyDescent="0.2">
      <c r="B82" s="1504"/>
      <c r="C82" s="1594"/>
      <c r="D82" s="499"/>
      <c r="E82" s="889">
        <f>E81/D81</f>
        <v>0.12</v>
      </c>
      <c r="F82" s="847">
        <f t="shared" ref="F82" si="322">F81/D81</f>
        <v>0</v>
      </c>
      <c r="G82" s="847">
        <f t="shared" ref="G82" si="323">G81/D81</f>
        <v>0.04</v>
      </c>
      <c r="H82" s="847">
        <f t="shared" ref="H82" si="324">H81/D81</f>
        <v>0</v>
      </c>
      <c r="I82" s="847">
        <f t="shared" ref="I82" si="325">I81/D81</f>
        <v>0</v>
      </c>
      <c r="J82" s="848">
        <f t="shared" ref="J82" si="326">J81/D81</f>
        <v>0.08</v>
      </c>
      <c r="K82" s="848">
        <f t="shared" ref="K82" si="327">K81/D81</f>
        <v>0</v>
      </c>
      <c r="L82" s="849">
        <f t="shared" ref="L82" si="328">L81/D81</f>
        <v>0.08</v>
      </c>
      <c r="M82" s="850">
        <f t="shared" ref="M82" si="329">M81/D81</f>
        <v>0.76</v>
      </c>
      <c r="N82" s="850">
        <f t="shared" ref="N82" si="330">N81/D81</f>
        <v>0.12</v>
      </c>
      <c r="O82" s="773">
        <f t="shared" si="318"/>
        <v>1</v>
      </c>
      <c r="P82" s="834"/>
      <c r="Q82" s="772">
        <f t="shared" ref="Q82:Q83" si="331">1-O82</f>
        <v>0</v>
      </c>
      <c r="R82" s="772"/>
    </row>
    <row r="83" spans="2:18" ht="17.25" customHeight="1" x14ac:dyDescent="0.2">
      <c r="B83" s="1504"/>
      <c r="C83" s="1594"/>
      <c r="D83" s="1123"/>
      <c r="E83" s="895"/>
      <c r="F83" s="891">
        <f t="shared" ref="F83" si="332">F81/E81</f>
        <v>0</v>
      </c>
      <c r="G83" s="891">
        <f t="shared" ref="G83" si="333">G81/E81</f>
        <v>0.33333333333333331</v>
      </c>
      <c r="H83" s="891">
        <f t="shared" ref="H83" si="334">H81/E81</f>
        <v>0</v>
      </c>
      <c r="I83" s="891">
        <f t="shared" ref="I83" si="335">I81/E81</f>
        <v>0</v>
      </c>
      <c r="J83" s="892">
        <f t="shared" ref="J83" si="336">J81/E81</f>
        <v>0.66666666666666663</v>
      </c>
      <c r="K83" s="892">
        <f t="shared" ref="K83" si="337">K81/E81</f>
        <v>0</v>
      </c>
      <c r="L83" s="898">
        <f t="shared" ref="L83" si="338">L81/E81</f>
        <v>0.66666666666666663</v>
      </c>
      <c r="M83" s="854"/>
      <c r="N83" s="854"/>
      <c r="O83" s="773">
        <f t="shared" ref="O83" si="339">SUM(F83:K83)</f>
        <v>1</v>
      </c>
      <c r="P83" s="773"/>
      <c r="Q83" s="772">
        <f t="shared" si="331"/>
        <v>0</v>
      </c>
      <c r="R83" s="772"/>
    </row>
    <row r="84" spans="2:18" ht="17.25" customHeight="1" x14ac:dyDescent="0.2">
      <c r="B84" s="1504"/>
      <c r="C84" s="1591" t="s">
        <v>598</v>
      </c>
      <c r="D84" s="491">
        <v>82</v>
      </c>
      <c r="E84" s="842">
        <f>SUM(F84:K84)</f>
        <v>11</v>
      </c>
      <c r="F84" s="843">
        <v>2</v>
      </c>
      <c r="G84" s="843">
        <v>0</v>
      </c>
      <c r="H84" s="843">
        <v>3</v>
      </c>
      <c r="I84" s="843">
        <v>2</v>
      </c>
      <c r="J84" s="234">
        <v>1</v>
      </c>
      <c r="K84" s="234">
        <v>3</v>
      </c>
      <c r="L84" s="861">
        <f t="shared" ref="L84" si="340">H84+I84+J84</f>
        <v>6</v>
      </c>
      <c r="M84" s="844">
        <v>60</v>
      </c>
      <c r="N84" s="844">
        <f>D84-E84-M84</f>
        <v>11</v>
      </c>
      <c r="O84" s="834">
        <f t="shared" ref="O84:O85" si="341">E84+M84+N84</f>
        <v>82</v>
      </c>
      <c r="P84" s="834">
        <f t="shared" ref="P84" si="342">SUM(F84:K84)</f>
        <v>11</v>
      </c>
      <c r="Q84" s="772">
        <f t="shared" ref="Q84" si="343">O84-D84</f>
        <v>0</v>
      </c>
      <c r="R84" s="772">
        <f t="shared" ref="R84" si="344">P84-E84</f>
        <v>0</v>
      </c>
    </row>
    <row r="85" spans="2:18" ht="17.25" customHeight="1" x14ac:dyDescent="0.2">
      <c r="B85" s="1504"/>
      <c r="C85" s="1551"/>
      <c r="D85" s="499"/>
      <c r="E85" s="889">
        <f>E84/D84</f>
        <v>0.13414634146341464</v>
      </c>
      <c r="F85" s="847">
        <f t="shared" ref="F85" si="345">F84/D84</f>
        <v>2.4390243902439025E-2</v>
      </c>
      <c r="G85" s="847">
        <f t="shared" ref="G85" si="346">G84/D84</f>
        <v>0</v>
      </c>
      <c r="H85" s="847">
        <f t="shared" ref="H85" si="347">H84/D84</f>
        <v>3.6585365853658534E-2</v>
      </c>
      <c r="I85" s="847">
        <f t="shared" ref="I85" si="348">I84/D84</f>
        <v>2.4390243902439025E-2</v>
      </c>
      <c r="J85" s="848">
        <f t="shared" ref="J85" si="349">J84/D84</f>
        <v>1.2195121951219513E-2</v>
      </c>
      <c r="K85" s="848">
        <f t="shared" ref="K85" si="350">K84/D84</f>
        <v>3.6585365853658534E-2</v>
      </c>
      <c r="L85" s="849">
        <f t="shared" ref="L85" si="351">L84/D84</f>
        <v>7.3170731707317069E-2</v>
      </c>
      <c r="M85" s="850">
        <f t="shared" ref="M85" si="352">M84/D84</f>
        <v>0.73170731707317072</v>
      </c>
      <c r="N85" s="850">
        <f t="shared" ref="N85" si="353">N84/D84</f>
        <v>0.13414634146341464</v>
      </c>
      <c r="O85" s="773">
        <f t="shared" si="341"/>
        <v>1</v>
      </c>
      <c r="P85" s="834"/>
      <c r="Q85" s="772">
        <f t="shared" ref="Q85:Q86" si="354">1-O85</f>
        <v>0</v>
      </c>
      <c r="R85" s="772"/>
    </row>
    <row r="86" spans="2:18" ht="17.25" customHeight="1" x14ac:dyDescent="0.2">
      <c r="B86" s="1504"/>
      <c r="C86" s="1552"/>
      <c r="D86" s="1123"/>
      <c r="E86" s="895"/>
      <c r="F86" s="891">
        <f t="shared" ref="F86" si="355">F84/E84</f>
        <v>0.18181818181818182</v>
      </c>
      <c r="G86" s="891">
        <f t="shared" ref="G86" si="356">G84/E84</f>
        <v>0</v>
      </c>
      <c r="H86" s="891">
        <f t="shared" ref="H86" si="357">H84/E84</f>
        <v>0.27272727272727271</v>
      </c>
      <c r="I86" s="891">
        <f t="shared" ref="I86" si="358">I84/E84</f>
        <v>0.18181818181818182</v>
      </c>
      <c r="J86" s="892">
        <f t="shared" ref="J86" si="359">J84/E84</f>
        <v>9.0909090909090912E-2</v>
      </c>
      <c r="K86" s="892">
        <f t="shared" ref="K86" si="360">K84/E84</f>
        <v>0.27272727272727271</v>
      </c>
      <c r="L86" s="898">
        <f t="shared" ref="L86" si="361">L84/E84</f>
        <v>0.54545454545454541</v>
      </c>
      <c r="M86" s="854"/>
      <c r="N86" s="854"/>
      <c r="O86" s="773">
        <f t="shared" ref="O86" si="362">SUM(F86:K86)</f>
        <v>1</v>
      </c>
      <c r="P86" s="773"/>
      <c r="Q86" s="772">
        <f t="shared" si="354"/>
        <v>0</v>
      </c>
      <c r="R86" s="772"/>
    </row>
    <row r="87" spans="2:18" ht="17.25" customHeight="1" x14ac:dyDescent="0.2">
      <c r="B87" s="1504"/>
      <c r="C87" s="1591" t="s">
        <v>341</v>
      </c>
      <c r="D87" s="491">
        <v>8</v>
      </c>
      <c r="E87" s="842">
        <f>SUM(F87:K87)</f>
        <v>0</v>
      </c>
      <c r="F87" s="843">
        <v>0</v>
      </c>
      <c r="G87" s="843">
        <v>0</v>
      </c>
      <c r="H87" s="843">
        <v>0</v>
      </c>
      <c r="I87" s="843">
        <v>0</v>
      </c>
      <c r="J87" s="234">
        <v>0</v>
      </c>
      <c r="K87" s="234">
        <v>0</v>
      </c>
      <c r="L87" s="861">
        <f t="shared" ref="L87" si="363">H87+I87+J87</f>
        <v>0</v>
      </c>
      <c r="M87" s="844">
        <v>7</v>
      </c>
      <c r="N87" s="844">
        <f>D87-E87-M87</f>
        <v>1</v>
      </c>
      <c r="O87" s="834">
        <f t="shared" ref="O87:O88" si="364">E87+M87+N87</f>
        <v>8</v>
      </c>
      <c r="P87" s="834">
        <f t="shared" ref="P87" si="365">SUM(F87:K87)</f>
        <v>0</v>
      </c>
      <c r="Q87" s="772">
        <f t="shared" ref="Q87" si="366">O87-D87</f>
        <v>0</v>
      </c>
      <c r="R87" s="772">
        <f t="shared" ref="R87" si="367">P87-E87</f>
        <v>0</v>
      </c>
    </row>
    <row r="88" spans="2:18" ht="17.25" customHeight="1" x14ac:dyDescent="0.2">
      <c r="B88" s="1504"/>
      <c r="C88" s="1551"/>
      <c r="D88" s="499"/>
      <c r="E88" s="889">
        <f t="shared" ref="E88" si="368">E87/D87</f>
        <v>0</v>
      </c>
      <c r="F88" s="847">
        <f t="shared" ref="F88" si="369">F87/D87</f>
        <v>0</v>
      </c>
      <c r="G88" s="847">
        <f t="shared" ref="G88" si="370">G87/D87</f>
        <v>0</v>
      </c>
      <c r="H88" s="847">
        <f t="shared" ref="H88" si="371">H87/D87</f>
        <v>0</v>
      </c>
      <c r="I88" s="847">
        <f t="shared" ref="I88" si="372">I87/D87</f>
        <v>0</v>
      </c>
      <c r="J88" s="848">
        <f t="shared" ref="J88" si="373">J87/D87</f>
        <v>0</v>
      </c>
      <c r="K88" s="848">
        <f t="shared" ref="K88" si="374">K87/D87</f>
        <v>0</v>
      </c>
      <c r="L88" s="849">
        <f t="shared" ref="L88" si="375">L87/D87</f>
        <v>0</v>
      </c>
      <c r="M88" s="850">
        <f t="shared" ref="M88" si="376">M87/D87</f>
        <v>0.875</v>
      </c>
      <c r="N88" s="850">
        <f t="shared" ref="N88" si="377">N87/D87</f>
        <v>0.125</v>
      </c>
      <c r="O88" s="773">
        <f t="shared" si="364"/>
        <v>1</v>
      </c>
      <c r="P88" s="834"/>
      <c r="Q88" s="772">
        <f t="shared" ref="Q88:Q89" si="378">1-O88</f>
        <v>0</v>
      </c>
      <c r="R88" s="772"/>
    </row>
    <row r="89" spans="2:18" ht="17.25" customHeight="1" x14ac:dyDescent="0.2">
      <c r="B89" s="1504"/>
      <c r="C89" s="1552"/>
      <c r="D89" s="1123"/>
      <c r="E89" s="895"/>
      <c r="F89" s="891">
        <f>IFERROR(F87/$E$87,0)</f>
        <v>0</v>
      </c>
      <c r="G89" s="891">
        <f t="shared" ref="G89:L89" si="379">IFERROR(G87/$E$87,0)</f>
        <v>0</v>
      </c>
      <c r="H89" s="891">
        <f t="shared" si="379"/>
        <v>0</v>
      </c>
      <c r="I89" s="891">
        <f t="shared" si="379"/>
        <v>0</v>
      </c>
      <c r="J89" s="891">
        <f t="shared" si="379"/>
        <v>0</v>
      </c>
      <c r="K89" s="892">
        <f t="shared" si="379"/>
        <v>0</v>
      </c>
      <c r="L89" s="1339">
        <f t="shared" si="379"/>
        <v>0</v>
      </c>
      <c r="M89" s="854"/>
      <c r="N89" s="854"/>
      <c r="O89" s="773">
        <f t="shared" ref="O89" si="380">SUM(F89:K89)</f>
        <v>0</v>
      </c>
      <c r="P89" s="773"/>
      <c r="Q89" s="772">
        <f t="shared" si="378"/>
        <v>1</v>
      </c>
      <c r="R89" s="772"/>
    </row>
    <row r="90" spans="2:18" ht="17.25" customHeight="1" x14ac:dyDescent="0.2">
      <c r="B90" s="1504"/>
      <c r="C90" s="1591" t="s">
        <v>189</v>
      </c>
      <c r="D90" s="491">
        <v>176</v>
      </c>
      <c r="E90" s="842">
        <f>SUM(F90:K90)</f>
        <v>16</v>
      </c>
      <c r="F90" s="843">
        <v>2</v>
      </c>
      <c r="G90" s="843">
        <v>6</v>
      </c>
      <c r="H90" s="843">
        <v>4</v>
      </c>
      <c r="I90" s="843">
        <v>0</v>
      </c>
      <c r="J90" s="234">
        <v>1</v>
      </c>
      <c r="K90" s="234">
        <v>3</v>
      </c>
      <c r="L90" s="1114">
        <f t="shared" ref="L90" si="381">H90+I90+J90</f>
        <v>5</v>
      </c>
      <c r="M90" s="844">
        <v>128</v>
      </c>
      <c r="N90" s="844">
        <f>D90-E90-M90</f>
        <v>32</v>
      </c>
      <c r="O90" s="834">
        <f t="shared" ref="O90:O91" si="382">E90+M90+N90</f>
        <v>176</v>
      </c>
      <c r="P90" s="834">
        <f t="shared" ref="P90" si="383">SUM(F90:K90)</f>
        <v>16</v>
      </c>
      <c r="Q90" s="772">
        <f t="shared" ref="Q90" si="384">O90-D90</f>
        <v>0</v>
      </c>
      <c r="R90" s="772">
        <f t="shared" ref="R90" si="385">P90-E90</f>
        <v>0</v>
      </c>
    </row>
    <row r="91" spans="2:18" ht="17.25" customHeight="1" x14ac:dyDescent="0.2">
      <c r="B91" s="1504"/>
      <c r="C91" s="1551"/>
      <c r="D91" s="499"/>
      <c r="E91" s="889">
        <f t="shared" ref="E91" si="386">E90/D90</f>
        <v>9.0909090909090912E-2</v>
      </c>
      <c r="F91" s="847">
        <f t="shared" ref="F91" si="387">F90/D90</f>
        <v>1.1363636363636364E-2</v>
      </c>
      <c r="G91" s="847">
        <f t="shared" ref="G91" si="388">G90/D90</f>
        <v>3.4090909090909088E-2</v>
      </c>
      <c r="H91" s="847">
        <f t="shared" ref="H91" si="389">H90/D90</f>
        <v>2.2727272727272728E-2</v>
      </c>
      <c r="I91" s="847">
        <f t="shared" ref="I91" si="390">I90/D90</f>
        <v>0</v>
      </c>
      <c r="J91" s="848">
        <f t="shared" ref="J91" si="391">J90/D90</f>
        <v>5.681818181818182E-3</v>
      </c>
      <c r="K91" s="848">
        <f t="shared" ref="K91" si="392">K90/D90</f>
        <v>1.7045454545454544E-2</v>
      </c>
      <c r="L91" s="849">
        <f t="shared" ref="L91" si="393">L90/D90</f>
        <v>2.8409090909090908E-2</v>
      </c>
      <c r="M91" s="850">
        <f t="shared" ref="M91" si="394">M90/D90</f>
        <v>0.72727272727272729</v>
      </c>
      <c r="N91" s="850">
        <f t="shared" ref="N91" si="395">N90/D90</f>
        <v>0.18181818181818182</v>
      </c>
      <c r="O91" s="773">
        <f t="shared" si="382"/>
        <v>1</v>
      </c>
      <c r="P91" s="834"/>
      <c r="Q91" s="772">
        <f t="shared" ref="Q91:Q92" si="396">1-O91</f>
        <v>0</v>
      </c>
      <c r="R91" s="772"/>
    </row>
    <row r="92" spans="2:18" ht="17.25" customHeight="1" thickBot="1" x14ac:dyDescent="0.25">
      <c r="B92" s="1505"/>
      <c r="C92" s="1552"/>
      <c r="D92" s="1124"/>
      <c r="E92" s="895"/>
      <c r="F92" s="891">
        <f t="shared" ref="F92" si="397">F90/E90</f>
        <v>0.125</v>
      </c>
      <c r="G92" s="891">
        <f t="shared" ref="G92" si="398">G90/E90</f>
        <v>0.375</v>
      </c>
      <c r="H92" s="891">
        <f t="shared" ref="H92" si="399">H90/E90</f>
        <v>0.25</v>
      </c>
      <c r="I92" s="891">
        <f t="shared" ref="I92" si="400">I90/E90</f>
        <v>0</v>
      </c>
      <c r="J92" s="892">
        <f t="shared" ref="J92" si="401">J90/E90</f>
        <v>6.25E-2</v>
      </c>
      <c r="K92" s="892">
        <f t="shared" ref="K92" si="402">K90/E90</f>
        <v>0.1875</v>
      </c>
      <c r="L92" s="898">
        <f t="shared" ref="L92" si="403">L90/E90</f>
        <v>0.3125</v>
      </c>
      <c r="M92" s="854"/>
      <c r="N92" s="854"/>
      <c r="O92" s="773">
        <f t="shared" ref="O92" si="404">SUM(F92:K92)</f>
        <v>1</v>
      </c>
      <c r="P92" s="773"/>
      <c r="Q92" s="772">
        <f t="shared" si="396"/>
        <v>0</v>
      </c>
      <c r="R92" s="772"/>
    </row>
    <row r="93" spans="2:18" ht="17.25" customHeight="1" thickTop="1" x14ac:dyDescent="0.2">
      <c r="B93" s="1503" t="s">
        <v>281</v>
      </c>
      <c r="C93" s="1649" t="s">
        <v>282</v>
      </c>
      <c r="D93" s="491">
        <v>106</v>
      </c>
      <c r="E93" s="855">
        <f>SUM(F93:K93)</f>
        <v>5</v>
      </c>
      <c r="F93" s="856">
        <v>2</v>
      </c>
      <c r="G93" s="856">
        <v>3</v>
      </c>
      <c r="H93" s="856">
        <v>0</v>
      </c>
      <c r="I93" s="856">
        <v>0</v>
      </c>
      <c r="J93" s="857">
        <v>0</v>
      </c>
      <c r="K93" s="857">
        <v>0</v>
      </c>
      <c r="L93" s="858">
        <f t="shared" ref="L93" si="405">H93+I93+J93</f>
        <v>0</v>
      </c>
      <c r="M93" s="859">
        <v>73</v>
      </c>
      <c r="N93" s="859">
        <f>D93-E93-M93</f>
        <v>28</v>
      </c>
      <c r="O93" s="834">
        <f t="shared" ref="O93:O94" si="406">E93+M93+N93</f>
        <v>106</v>
      </c>
      <c r="P93" s="834">
        <f t="shared" ref="P93" si="407">SUM(F93:K93)</f>
        <v>5</v>
      </c>
      <c r="Q93" s="772">
        <f>O93-D93</f>
        <v>0</v>
      </c>
      <c r="R93" s="772">
        <f t="shared" ref="R93" si="408">P93-E93</f>
        <v>0</v>
      </c>
    </row>
    <row r="94" spans="2:18" ht="17.25" customHeight="1" x14ac:dyDescent="0.2">
      <c r="B94" s="1504"/>
      <c r="C94" s="1551"/>
      <c r="D94" s="499"/>
      <c r="E94" s="889">
        <f t="shared" ref="E94" si="409">E93/D93</f>
        <v>4.716981132075472E-2</v>
      </c>
      <c r="F94" s="847">
        <f t="shared" ref="F94" si="410">F93/D93</f>
        <v>1.8867924528301886E-2</v>
      </c>
      <c r="G94" s="847">
        <f t="shared" ref="G94" si="411">G93/D93</f>
        <v>2.8301886792452831E-2</v>
      </c>
      <c r="H94" s="847">
        <f t="shared" ref="H94" si="412">H93/D93</f>
        <v>0</v>
      </c>
      <c r="I94" s="847">
        <f t="shared" ref="I94" si="413">I93/D93</f>
        <v>0</v>
      </c>
      <c r="J94" s="848">
        <f t="shared" ref="J94" si="414">J93/D93</f>
        <v>0</v>
      </c>
      <c r="K94" s="848">
        <f t="shared" ref="K94" si="415">K93/D93</f>
        <v>0</v>
      </c>
      <c r="L94" s="849">
        <f t="shared" ref="L94" si="416">L93/D93</f>
        <v>0</v>
      </c>
      <c r="M94" s="850">
        <f t="shared" ref="M94" si="417">M93/D93</f>
        <v>0.68867924528301883</v>
      </c>
      <c r="N94" s="850">
        <f t="shared" ref="N94" si="418">N93/D93</f>
        <v>0.26415094339622641</v>
      </c>
      <c r="O94" s="773">
        <f t="shared" si="406"/>
        <v>1</v>
      </c>
      <c r="P94" s="834"/>
      <c r="Q94" s="772">
        <f>1-O94</f>
        <v>0</v>
      </c>
      <c r="R94" s="772"/>
    </row>
    <row r="95" spans="2:18" ht="17.25" customHeight="1" x14ac:dyDescent="0.2">
      <c r="B95" s="1504"/>
      <c r="C95" s="1552"/>
      <c r="D95" s="1123"/>
      <c r="E95" s="957"/>
      <c r="F95" s="899">
        <f t="shared" ref="F95" si="419">F93/E93</f>
        <v>0.4</v>
      </c>
      <c r="G95" s="899">
        <f t="shared" ref="G95" si="420">G93/E93</f>
        <v>0.6</v>
      </c>
      <c r="H95" s="899">
        <f t="shared" ref="H95" si="421">H93/E93</f>
        <v>0</v>
      </c>
      <c r="I95" s="899">
        <f t="shared" ref="I95" si="422">I93/E93</f>
        <v>0</v>
      </c>
      <c r="J95" s="900">
        <f t="shared" ref="J95" si="423">J93/E93</f>
        <v>0</v>
      </c>
      <c r="K95" s="900">
        <f t="shared" ref="K95" si="424">K93/E93</f>
        <v>0</v>
      </c>
      <c r="L95" s="901">
        <f t="shared" ref="L95" si="425">L93/E93</f>
        <v>0</v>
      </c>
      <c r="M95" s="864"/>
      <c r="N95" s="864"/>
      <c r="O95" s="773">
        <f t="shared" ref="O95" si="426">SUM(F95:K95)</f>
        <v>1</v>
      </c>
      <c r="P95" s="773"/>
      <c r="Q95" s="772">
        <f t="shared" ref="Q95" si="427">1-O95</f>
        <v>0</v>
      </c>
      <c r="R95" s="772"/>
    </row>
    <row r="96" spans="2:18" ht="17.25" customHeight="1" x14ac:dyDescent="0.2">
      <c r="B96" s="1504"/>
      <c r="C96" s="1591" t="s">
        <v>283</v>
      </c>
      <c r="D96" s="491">
        <v>171</v>
      </c>
      <c r="E96" s="950">
        <f>SUM(F96:K96)</f>
        <v>16</v>
      </c>
      <c r="F96" s="843">
        <v>1</v>
      </c>
      <c r="G96" s="843">
        <v>4</v>
      </c>
      <c r="H96" s="843">
        <v>5</v>
      </c>
      <c r="I96" s="843">
        <v>1</v>
      </c>
      <c r="J96" s="234">
        <v>3</v>
      </c>
      <c r="K96" s="234">
        <v>2</v>
      </c>
      <c r="L96" s="861">
        <f t="shared" ref="L96" si="428">H96+I96+J96</f>
        <v>9</v>
      </c>
      <c r="M96" s="844">
        <v>132</v>
      </c>
      <c r="N96" s="844">
        <f>D96-E96-M96</f>
        <v>23</v>
      </c>
      <c r="O96" s="834">
        <f t="shared" ref="O96:O97" si="429">E96+M96+N96</f>
        <v>171</v>
      </c>
      <c r="P96" s="834">
        <f t="shared" ref="P96" si="430">SUM(F96:K96)</f>
        <v>16</v>
      </c>
      <c r="Q96" s="772">
        <f>O96-D96</f>
        <v>0</v>
      </c>
      <c r="R96" s="772">
        <f t="shared" ref="R96" si="431">P96-E96</f>
        <v>0</v>
      </c>
    </row>
    <row r="97" spans="2:34" ht="17.25" customHeight="1" x14ac:dyDescent="0.2">
      <c r="B97" s="1504"/>
      <c r="C97" s="1551"/>
      <c r="D97" s="499"/>
      <c r="E97" s="889">
        <f t="shared" ref="E97" si="432">E96/D96</f>
        <v>9.3567251461988299E-2</v>
      </c>
      <c r="F97" s="847">
        <f t="shared" ref="F97" si="433">F96/D96</f>
        <v>5.8479532163742687E-3</v>
      </c>
      <c r="G97" s="847">
        <f t="shared" ref="G97" si="434">G96/D96</f>
        <v>2.3391812865497075E-2</v>
      </c>
      <c r="H97" s="847">
        <f t="shared" ref="H97" si="435">H96/D96</f>
        <v>2.9239766081871343E-2</v>
      </c>
      <c r="I97" s="847">
        <f t="shared" ref="I97" si="436">I96/D96</f>
        <v>5.8479532163742687E-3</v>
      </c>
      <c r="J97" s="848">
        <f t="shared" ref="J97" si="437">J96/D96</f>
        <v>1.7543859649122806E-2</v>
      </c>
      <c r="K97" s="848">
        <f t="shared" ref="K97" si="438">K96/D96</f>
        <v>1.1695906432748537E-2</v>
      </c>
      <c r="L97" s="849">
        <f t="shared" ref="L97" si="439">L96/D96</f>
        <v>5.2631578947368418E-2</v>
      </c>
      <c r="M97" s="850">
        <f t="shared" ref="M97" si="440">M96/D96</f>
        <v>0.77192982456140347</v>
      </c>
      <c r="N97" s="850">
        <f t="shared" ref="N97" si="441">N96/D96</f>
        <v>0.13450292397660818</v>
      </c>
      <c r="O97" s="773">
        <f t="shared" si="429"/>
        <v>1</v>
      </c>
      <c r="P97" s="834"/>
      <c r="Q97" s="772">
        <f t="shared" ref="Q97:Q98" si="442">1-O97</f>
        <v>0</v>
      </c>
      <c r="R97" s="772"/>
    </row>
    <row r="98" spans="2:34" ht="17.25" customHeight="1" x14ac:dyDescent="0.2">
      <c r="B98" s="1504"/>
      <c r="C98" s="1552"/>
      <c r="D98" s="1123"/>
      <c r="E98" s="895"/>
      <c r="F98" s="899">
        <f t="shared" ref="F98" si="443">F96/E96</f>
        <v>6.25E-2</v>
      </c>
      <c r="G98" s="899">
        <f t="shared" ref="G98" si="444">G96/E96</f>
        <v>0.25</v>
      </c>
      <c r="H98" s="899">
        <f t="shared" ref="H98" si="445">H96/E96</f>
        <v>0.3125</v>
      </c>
      <c r="I98" s="899">
        <f t="shared" ref="I98" si="446">I96/E96</f>
        <v>6.25E-2</v>
      </c>
      <c r="J98" s="900">
        <f t="shared" ref="J98" si="447">J96/E96</f>
        <v>0.1875</v>
      </c>
      <c r="K98" s="900">
        <f t="shared" ref="K98" si="448">K96/E96</f>
        <v>0.125</v>
      </c>
      <c r="L98" s="901">
        <f t="shared" ref="L98" si="449">L96/E96</f>
        <v>0.5625</v>
      </c>
      <c r="M98" s="864"/>
      <c r="N98" s="864"/>
      <c r="O98" s="773">
        <f t="shared" ref="O98" si="450">SUM(F98:K98)</f>
        <v>1</v>
      </c>
      <c r="P98" s="773"/>
      <c r="Q98" s="772">
        <f t="shared" si="442"/>
        <v>0</v>
      </c>
      <c r="R98" s="772"/>
    </row>
    <row r="99" spans="2:34" ht="17.25" customHeight="1" x14ac:dyDescent="0.2">
      <c r="B99" s="1504"/>
      <c r="C99" s="1591" t="s">
        <v>284</v>
      </c>
      <c r="D99" s="491">
        <v>49</v>
      </c>
      <c r="E99" s="842">
        <f>SUM(F99:K99)</f>
        <v>5</v>
      </c>
      <c r="F99" s="843">
        <v>1</v>
      </c>
      <c r="G99" s="843">
        <v>0</v>
      </c>
      <c r="H99" s="843">
        <v>2</v>
      </c>
      <c r="I99" s="843">
        <v>1</v>
      </c>
      <c r="J99" s="234">
        <v>1</v>
      </c>
      <c r="K99" s="234">
        <v>0</v>
      </c>
      <c r="L99" s="861">
        <f t="shared" ref="L99" si="451">H99+I99+J99</f>
        <v>4</v>
      </c>
      <c r="M99" s="844">
        <v>37</v>
      </c>
      <c r="N99" s="844">
        <f>D99-E99-M99</f>
        <v>7</v>
      </c>
      <c r="O99" s="834">
        <f t="shared" ref="O99:O100" si="452">E99+M99+N99</f>
        <v>49</v>
      </c>
      <c r="P99" s="834">
        <f t="shared" ref="P99" si="453">SUM(F99:K99)</f>
        <v>5</v>
      </c>
      <c r="Q99" s="772">
        <f t="shared" ref="Q99" si="454">O99-D99</f>
        <v>0</v>
      </c>
      <c r="R99" s="772">
        <f t="shared" ref="R99" si="455">P99-E99</f>
        <v>0</v>
      </c>
    </row>
    <row r="100" spans="2:34" ht="17.25" customHeight="1" x14ac:dyDescent="0.2">
      <c r="B100" s="1504"/>
      <c r="C100" s="1551"/>
      <c r="D100" s="499"/>
      <c r="E100" s="889">
        <f t="shared" ref="E100" si="456">E99/D99</f>
        <v>0.10204081632653061</v>
      </c>
      <c r="F100" s="847">
        <f t="shared" ref="F100" si="457">F99/D99</f>
        <v>2.0408163265306121E-2</v>
      </c>
      <c r="G100" s="847">
        <f t="shared" ref="G100" si="458">G99/D99</f>
        <v>0</v>
      </c>
      <c r="H100" s="847">
        <f t="shared" ref="H100" si="459">H99/D99</f>
        <v>4.0816326530612242E-2</v>
      </c>
      <c r="I100" s="847">
        <f t="shared" ref="I100" si="460">I99/D99</f>
        <v>2.0408163265306121E-2</v>
      </c>
      <c r="J100" s="848">
        <f t="shared" ref="J100" si="461">J99/D99</f>
        <v>2.0408163265306121E-2</v>
      </c>
      <c r="K100" s="848">
        <f t="shared" ref="K100" si="462">K99/D99</f>
        <v>0</v>
      </c>
      <c r="L100" s="849">
        <f t="shared" ref="L100" si="463">L99/D99</f>
        <v>8.1632653061224483E-2</v>
      </c>
      <c r="M100" s="850">
        <f t="shared" ref="M100" si="464">M99/D99</f>
        <v>0.75510204081632648</v>
      </c>
      <c r="N100" s="850">
        <f t="shared" ref="N100" si="465">N99/D99</f>
        <v>0.14285714285714285</v>
      </c>
      <c r="O100" s="773">
        <f t="shared" si="452"/>
        <v>1</v>
      </c>
      <c r="P100" s="834"/>
      <c r="Q100" s="772">
        <f t="shared" ref="Q100:Q101" si="466">1-O100</f>
        <v>0</v>
      </c>
      <c r="R100" s="772"/>
    </row>
    <row r="101" spans="2:34" ht="17.25" customHeight="1" x14ac:dyDescent="0.2">
      <c r="B101" s="1504"/>
      <c r="C101" s="1552"/>
      <c r="D101" s="1123"/>
      <c r="E101" s="895"/>
      <c r="F101" s="899">
        <f t="shared" ref="F101" si="467">F99/E99</f>
        <v>0.2</v>
      </c>
      <c r="G101" s="899">
        <f t="shared" ref="G101" si="468">G99/E99</f>
        <v>0</v>
      </c>
      <c r="H101" s="899">
        <f t="shared" ref="H101" si="469">H99/E99</f>
        <v>0.4</v>
      </c>
      <c r="I101" s="899">
        <f t="shared" ref="I101" si="470">I99/E99</f>
        <v>0.2</v>
      </c>
      <c r="J101" s="900">
        <f t="shared" ref="J101" si="471">J99/E99</f>
        <v>0.2</v>
      </c>
      <c r="K101" s="900">
        <f t="shared" ref="K101" si="472">K99/E99</f>
        <v>0</v>
      </c>
      <c r="L101" s="901">
        <f t="shared" ref="L101" si="473">L99/E99</f>
        <v>0.8</v>
      </c>
      <c r="M101" s="864"/>
      <c r="N101" s="864"/>
      <c r="O101" s="773">
        <f t="shared" ref="O101" si="474">SUM(F101:K101)</f>
        <v>1</v>
      </c>
      <c r="P101" s="773"/>
      <c r="Q101" s="772">
        <f t="shared" si="466"/>
        <v>0</v>
      </c>
      <c r="R101" s="772"/>
    </row>
    <row r="102" spans="2:34" ht="17.25" customHeight="1" x14ac:dyDescent="0.2">
      <c r="B102" s="1504"/>
      <c r="C102" s="1591" t="s">
        <v>285</v>
      </c>
      <c r="D102" s="491">
        <v>38</v>
      </c>
      <c r="E102" s="842">
        <f>SUM(F102:K102)</f>
        <v>3</v>
      </c>
      <c r="F102" s="843">
        <v>0</v>
      </c>
      <c r="G102" s="843">
        <v>1</v>
      </c>
      <c r="H102" s="843">
        <v>0</v>
      </c>
      <c r="I102" s="843">
        <v>0</v>
      </c>
      <c r="J102" s="234">
        <v>0</v>
      </c>
      <c r="K102" s="234">
        <v>2</v>
      </c>
      <c r="L102" s="861">
        <f t="shared" ref="L102" si="475">H102+I102+J102</f>
        <v>0</v>
      </c>
      <c r="M102" s="844">
        <v>32</v>
      </c>
      <c r="N102" s="844">
        <f>D102-E102-M102</f>
        <v>3</v>
      </c>
      <c r="O102" s="834">
        <f t="shared" ref="O102:O103" si="476">E102+M102+N102</f>
        <v>38</v>
      </c>
      <c r="P102" s="834">
        <f t="shared" ref="P102" si="477">SUM(F102:K102)</f>
        <v>3</v>
      </c>
      <c r="Q102" s="772">
        <f t="shared" ref="Q102" si="478">O102-D102</f>
        <v>0</v>
      </c>
      <c r="R102" s="772">
        <f t="shared" ref="R102" si="479">P102-E102</f>
        <v>0</v>
      </c>
    </row>
    <row r="103" spans="2:34" ht="17.25" customHeight="1" x14ac:dyDescent="0.2">
      <c r="B103" s="1504"/>
      <c r="C103" s="1551"/>
      <c r="D103" s="499"/>
      <c r="E103" s="889">
        <f t="shared" ref="E103" si="480">E102/D102</f>
        <v>7.8947368421052627E-2</v>
      </c>
      <c r="F103" s="847">
        <f t="shared" ref="F103" si="481">F102/D102</f>
        <v>0</v>
      </c>
      <c r="G103" s="847">
        <f t="shared" ref="G103" si="482">G102/D102</f>
        <v>2.6315789473684209E-2</v>
      </c>
      <c r="H103" s="847">
        <f t="shared" ref="H103" si="483">H102/D102</f>
        <v>0</v>
      </c>
      <c r="I103" s="847">
        <f t="shared" ref="I103" si="484">I102/D102</f>
        <v>0</v>
      </c>
      <c r="J103" s="848">
        <f t="shared" ref="J103" si="485">J102/D102</f>
        <v>0</v>
      </c>
      <c r="K103" s="848">
        <f t="shared" ref="K103" si="486">K102/D102</f>
        <v>5.2631578947368418E-2</v>
      </c>
      <c r="L103" s="849">
        <f t="shared" ref="L103" si="487">L102/D102</f>
        <v>0</v>
      </c>
      <c r="M103" s="850">
        <f>M102/D102</f>
        <v>0.84210526315789469</v>
      </c>
      <c r="N103" s="850">
        <f t="shared" ref="N103" si="488">N102/D102</f>
        <v>7.8947368421052627E-2</v>
      </c>
      <c r="O103" s="773">
        <f t="shared" si="476"/>
        <v>1</v>
      </c>
      <c r="P103" s="834"/>
      <c r="Q103" s="772">
        <f t="shared" ref="Q103:Q104" si="489">1-O103</f>
        <v>0</v>
      </c>
      <c r="R103" s="772"/>
    </row>
    <row r="104" spans="2:34" ht="17.25" customHeight="1" x14ac:dyDescent="0.2">
      <c r="B104" s="1504"/>
      <c r="C104" s="1552"/>
      <c r="D104" s="1123"/>
      <c r="E104" s="895"/>
      <c r="F104" s="899">
        <f t="shared" ref="F104" si="490">F102/E102</f>
        <v>0</v>
      </c>
      <c r="G104" s="899">
        <f t="shared" ref="G104" si="491">G102/E102</f>
        <v>0.33333333333333331</v>
      </c>
      <c r="H104" s="899">
        <f t="shared" ref="H104" si="492">H102/E102</f>
        <v>0</v>
      </c>
      <c r="I104" s="899">
        <f t="shared" ref="I104" si="493">I102/E102</f>
        <v>0</v>
      </c>
      <c r="J104" s="900">
        <f t="shared" ref="J104" si="494">J102/E102</f>
        <v>0</v>
      </c>
      <c r="K104" s="900">
        <f t="shared" ref="K104" si="495">K102/E102</f>
        <v>0.66666666666666663</v>
      </c>
      <c r="L104" s="901">
        <f t="shared" ref="L104" si="496">L102/E102</f>
        <v>0</v>
      </c>
      <c r="M104" s="864"/>
      <c r="N104" s="864"/>
      <c r="O104" s="773">
        <f t="shared" ref="O104" si="497">SUM(F104:K104)</f>
        <v>1</v>
      </c>
      <c r="P104" s="773"/>
      <c r="Q104" s="772">
        <f t="shared" si="489"/>
        <v>0</v>
      </c>
      <c r="R104" s="772"/>
      <c r="T104" s="761" t="s">
        <v>321</v>
      </c>
      <c r="X104" s="761">
        <f>D108+D105+D102+D99+D96+D93</f>
        <v>427</v>
      </c>
      <c r="Y104" s="761">
        <f t="shared" ref="Y104" si="498">E108+E105+E102+E99+E96+E93</f>
        <v>41</v>
      </c>
      <c r="Z104" s="761">
        <f t="shared" ref="Z104" si="499">F108+F105+F102+F99+F96+F93</f>
        <v>4</v>
      </c>
      <c r="AA104" s="761">
        <f t="shared" ref="AA104" si="500">G108+G105+G102+G99+G96+G93</f>
        <v>11</v>
      </c>
      <c r="AB104" s="761">
        <f t="shared" ref="AB104" si="501">H108+H105+H102+H99+H96+H93</f>
        <v>8</v>
      </c>
      <c r="AC104" s="761">
        <f t="shared" ref="AC104" si="502">I108+I105+I102+I99+I96+I93</f>
        <v>3</v>
      </c>
      <c r="AD104" s="761">
        <f t="shared" ref="AD104" si="503">J108+J105+J102+J99+J96+J93</f>
        <v>9</v>
      </c>
      <c r="AE104" s="761">
        <f t="shared" ref="AE104" si="504">K108+K105+K102+K99+K96+K93</f>
        <v>6</v>
      </c>
      <c r="AF104" s="761">
        <f t="shared" ref="AF104" si="505">L108+L105+L102+L99+L96+L93</f>
        <v>20</v>
      </c>
      <c r="AG104" s="761">
        <f t="shared" ref="AG104" si="506">M108+M105+M102+M99+M96+M93</f>
        <v>319</v>
      </c>
      <c r="AH104" s="761">
        <f t="shared" ref="AH104" si="507">N108+N105+N102+N99+N96+N93</f>
        <v>67</v>
      </c>
    </row>
    <row r="105" spans="2:34" ht="17.25" customHeight="1" x14ac:dyDescent="0.2">
      <c r="B105" s="1504"/>
      <c r="C105" s="1591" t="s">
        <v>286</v>
      </c>
      <c r="D105" s="491">
        <v>33</v>
      </c>
      <c r="E105" s="842">
        <f>SUM(F105:K105)</f>
        <v>3</v>
      </c>
      <c r="F105" s="843">
        <v>0</v>
      </c>
      <c r="G105" s="843">
        <v>1</v>
      </c>
      <c r="H105" s="843">
        <v>0</v>
      </c>
      <c r="I105" s="843">
        <v>0</v>
      </c>
      <c r="J105" s="234">
        <v>1</v>
      </c>
      <c r="K105" s="234">
        <v>1</v>
      </c>
      <c r="L105" s="861">
        <f t="shared" ref="L105" si="508">H105+I105+J105</f>
        <v>1</v>
      </c>
      <c r="M105" s="844">
        <v>28</v>
      </c>
      <c r="N105" s="844">
        <f>D105-E105-M105</f>
        <v>2</v>
      </c>
      <c r="O105" s="834">
        <f t="shared" ref="O105:O106" si="509">E105+M105+N105</f>
        <v>33</v>
      </c>
      <c r="P105" s="834">
        <f t="shared" ref="P105" si="510">SUM(F105:K105)</f>
        <v>3</v>
      </c>
      <c r="Q105" s="772">
        <f t="shared" ref="Q105" si="511">O105-D105</f>
        <v>0</v>
      </c>
      <c r="R105" s="772">
        <f t="shared" ref="R105" si="512">P105-E105</f>
        <v>0</v>
      </c>
      <c r="T105" s="773" t="s">
        <v>381</v>
      </c>
      <c r="Y105" s="773">
        <f>Y104/X104</f>
        <v>9.6018735362997654E-2</v>
      </c>
      <c r="Z105" s="773">
        <f>Z104/X104</f>
        <v>9.3676814988290398E-3</v>
      </c>
      <c r="AA105" s="773">
        <f>AA104/X104</f>
        <v>2.576112412177986E-2</v>
      </c>
      <c r="AB105" s="773">
        <f>AB104/X104</f>
        <v>1.873536299765808E-2</v>
      </c>
      <c r="AC105" s="773">
        <f>AC104/X104</f>
        <v>7.0257611241217799E-3</v>
      </c>
      <c r="AD105" s="773">
        <f>AD104/X104</f>
        <v>2.1077283372365339E-2</v>
      </c>
      <c r="AE105" s="773">
        <f>AE104/X104</f>
        <v>1.405152224824356E-2</v>
      </c>
      <c r="AF105" s="773">
        <f>AF104/X104</f>
        <v>4.6838407494145202E-2</v>
      </c>
      <c r="AG105" s="773">
        <f>AG104/X104</f>
        <v>0.74707259953161598</v>
      </c>
      <c r="AH105" s="773">
        <f>AH104/X104</f>
        <v>0.15690866510538642</v>
      </c>
    </row>
    <row r="106" spans="2:34" ht="17.25" customHeight="1" x14ac:dyDescent="0.2">
      <c r="B106" s="1504"/>
      <c r="C106" s="1551"/>
      <c r="D106" s="499"/>
      <c r="E106" s="889">
        <f t="shared" ref="E106" si="513">E105/D105</f>
        <v>9.0909090909090912E-2</v>
      </c>
      <c r="F106" s="847">
        <f t="shared" ref="F106" si="514">F105/D105</f>
        <v>0</v>
      </c>
      <c r="G106" s="847">
        <f t="shared" ref="G106" si="515">G105/D105</f>
        <v>3.0303030303030304E-2</v>
      </c>
      <c r="H106" s="847">
        <f t="shared" ref="H106" si="516">H105/D105</f>
        <v>0</v>
      </c>
      <c r="I106" s="847">
        <f t="shared" ref="I106" si="517">I105/D105</f>
        <v>0</v>
      </c>
      <c r="J106" s="848">
        <f t="shared" ref="J106" si="518">J105/D105</f>
        <v>3.0303030303030304E-2</v>
      </c>
      <c r="K106" s="848">
        <f t="shared" ref="K106" si="519">K105/D105</f>
        <v>3.0303030303030304E-2</v>
      </c>
      <c r="L106" s="849">
        <f t="shared" ref="L106" si="520">L105/D105</f>
        <v>3.0303030303030304E-2</v>
      </c>
      <c r="M106" s="850">
        <f>M105/D105</f>
        <v>0.84848484848484851</v>
      </c>
      <c r="N106" s="850">
        <f t="shared" ref="N106" si="521">N105/D105</f>
        <v>6.0606060606060608E-2</v>
      </c>
      <c r="O106" s="773">
        <f t="shared" si="509"/>
        <v>1</v>
      </c>
      <c r="P106" s="834"/>
      <c r="Q106" s="772">
        <f t="shared" ref="Q106:Q107" si="522">1-O106</f>
        <v>0</v>
      </c>
      <c r="R106" s="772"/>
      <c r="T106" s="773" t="s">
        <v>654</v>
      </c>
      <c r="Y106" s="773"/>
      <c r="Z106" s="773">
        <f>Z104/Y104</f>
        <v>9.7560975609756101E-2</v>
      </c>
      <c r="AA106" s="773">
        <f>AA104/Y104</f>
        <v>0.26829268292682928</v>
      </c>
      <c r="AB106" s="773">
        <f>AB104/Y104</f>
        <v>0.1951219512195122</v>
      </c>
      <c r="AC106" s="773">
        <f>AC104/Y104</f>
        <v>7.3170731707317069E-2</v>
      </c>
      <c r="AD106" s="773">
        <f>AD104/Y104</f>
        <v>0.21951219512195122</v>
      </c>
      <c r="AE106" s="773">
        <f>AE104/Y104</f>
        <v>0.14634146341463414</v>
      </c>
      <c r="AF106" s="773">
        <f>AF104/Y104</f>
        <v>0.48780487804878048</v>
      </c>
      <c r="AG106" s="773"/>
      <c r="AH106" s="773"/>
    </row>
    <row r="107" spans="2:34" ht="17.25" customHeight="1" x14ac:dyDescent="0.2">
      <c r="B107" s="1504"/>
      <c r="C107" s="1552"/>
      <c r="D107" s="1123"/>
      <c r="E107" s="895"/>
      <c r="F107" s="899">
        <f t="shared" ref="F107" si="523">F105/E105</f>
        <v>0</v>
      </c>
      <c r="G107" s="899">
        <f t="shared" ref="G107" si="524">G105/E105</f>
        <v>0.33333333333333331</v>
      </c>
      <c r="H107" s="899">
        <f t="shared" ref="H107" si="525">H105/E105</f>
        <v>0</v>
      </c>
      <c r="I107" s="899">
        <f t="shared" ref="I107" si="526">I105/E105</f>
        <v>0</v>
      </c>
      <c r="J107" s="900">
        <f t="shared" ref="J107" si="527">J105/E105</f>
        <v>0.33333333333333331</v>
      </c>
      <c r="K107" s="900">
        <f t="shared" ref="K107" si="528">K105/E105</f>
        <v>0.33333333333333331</v>
      </c>
      <c r="L107" s="901">
        <f t="shared" ref="L107" si="529">L105/E105</f>
        <v>0.33333333333333331</v>
      </c>
      <c r="M107" s="864"/>
      <c r="N107" s="864"/>
      <c r="O107" s="773">
        <f t="shared" ref="O107" si="530">SUM(F107:K107)</f>
        <v>1</v>
      </c>
      <c r="P107" s="773"/>
      <c r="Q107" s="772">
        <f t="shared" si="522"/>
        <v>0</v>
      </c>
      <c r="R107" s="772"/>
      <c r="T107" s="776"/>
    </row>
    <row r="108" spans="2:34" ht="17.25" customHeight="1" x14ac:dyDescent="0.2">
      <c r="B108" s="1504"/>
      <c r="C108" s="1591" t="s">
        <v>287</v>
      </c>
      <c r="D108" s="491">
        <v>30</v>
      </c>
      <c r="E108" s="842">
        <f>SUM(F108:K108)</f>
        <v>9</v>
      </c>
      <c r="F108" s="843">
        <v>0</v>
      </c>
      <c r="G108" s="843">
        <v>2</v>
      </c>
      <c r="H108" s="843">
        <v>1</v>
      </c>
      <c r="I108" s="843">
        <v>1</v>
      </c>
      <c r="J108" s="234">
        <v>4</v>
      </c>
      <c r="K108" s="234">
        <v>1</v>
      </c>
      <c r="L108" s="861">
        <f t="shared" ref="L108" si="531">H108+I108+J108</f>
        <v>6</v>
      </c>
      <c r="M108" s="844">
        <v>17</v>
      </c>
      <c r="N108" s="844">
        <f>D108-E108-M108</f>
        <v>4</v>
      </c>
      <c r="O108" s="834">
        <f t="shared" ref="O108:O109" si="532">E108+M108+N108</f>
        <v>30</v>
      </c>
      <c r="P108" s="834">
        <f t="shared" ref="P108" si="533">SUM(F108:K108)</f>
        <v>9</v>
      </c>
      <c r="Q108" s="772">
        <f t="shared" ref="Q108" si="534">O108-D108</f>
        <v>0</v>
      </c>
      <c r="R108" s="772">
        <f t="shared" ref="R108" si="535">P108-E108</f>
        <v>0</v>
      </c>
      <c r="T108" s="761" t="s">
        <v>238</v>
      </c>
      <c r="X108" s="761">
        <f>D111+D108+D93</f>
        <v>427</v>
      </c>
      <c r="Y108" s="761">
        <f t="shared" ref="Y108" si="536">E111+E108+E93</f>
        <v>41</v>
      </c>
      <c r="Z108" s="761">
        <f t="shared" ref="Z108" si="537">F111+F108+F93</f>
        <v>4</v>
      </c>
      <c r="AA108" s="761">
        <f t="shared" ref="AA108" si="538">G111+G108+G93</f>
        <v>11</v>
      </c>
      <c r="AB108" s="761">
        <f t="shared" ref="AB108" si="539">H111+H108+H93</f>
        <v>8</v>
      </c>
      <c r="AC108" s="761">
        <f t="shared" ref="AC108" si="540">I111+I108+I93</f>
        <v>3</v>
      </c>
      <c r="AD108" s="761">
        <f t="shared" ref="AD108" si="541">J111+J108+J93</f>
        <v>9</v>
      </c>
      <c r="AE108" s="761">
        <f t="shared" ref="AE108" si="542">K111+K108+K93</f>
        <v>6</v>
      </c>
      <c r="AF108" s="761">
        <f t="shared" ref="AF108" si="543">L111+L108+L93</f>
        <v>20</v>
      </c>
      <c r="AG108" s="761">
        <f t="shared" ref="AG108" si="544">M111+M108+M93</f>
        <v>319</v>
      </c>
      <c r="AH108" s="761">
        <f t="shared" ref="AH108" si="545">N111+N108+N93</f>
        <v>67</v>
      </c>
    </row>
    <row r="109" spans="2:34" ht="17.25" customHeight="1" x14ac:dyDescent="0.2">
      <c r="B109" s="1504"/>
      <c r="C109" s="1551"/>
      <c r="D109" s="499"/>
      <c r="E109" s="889">
        <f t="shared" ref="E109" si="546">E108/D108</f>
        <v>0.3</v>
      </c>
      <c r="F109" s="847">
        <f t="shared" ref="F109" si="547">F108/D108</f>
        <v>0</v>
      </c>
      <c r="G109" s="847">
        <f t="shared" ref="G109" si="548">G108/D108</f>
        <v>6.6666666666666666E-2</v>
      </c>
      <c r="H109" s="847">
        <f t="shared" ref="H109" si="549">H108/D108</f>
        <v>3.3333333333333333E-2</v>
      </c>
      <c r="I109" s="847">
        <f t="shared" ref="I109" si="550">I108/D108</f>
        <v>3.3333333333333333E-2</v>
      </c>
      <c r="J109" s="848">
        <f t="shared" ref="J109" si="551">J108/D108</f>
        <v>0.13333333333333333</v>
      </c>
      <c r="K109" s="848">
        <f t="shared" ref="K109" si="552">K108/D108</f>
        <v>3.3333333333333333E-2</v>
      </c>
      <c r="L109" s="849">
        <f>L108/D108</f>
        <v>0.2</v>
      </c>
      <c r="M109" s="850">
        <f>M108/D108</f>
        <v>0.56666666666666665</v>
      </c>
      <c r="N109" s="850">
        <f t="shared" ref="N109" si="553">N108/D108</f>
        <v>0.13333333333333333</v>
      </c>
      <c r="O109" s="773">
        <f t="shared" si="532"/>
        <v>1</v>
      </c>
      <c r="P109" s="834"/>
      <c r="Q109" s="772">
        <f t="shared" ref="Q109:Q110" si="554">1-O109</f>
        <v>0</v>
      </c>
      <c r="R109" s="772"/>
      <c r="X109" s="761">
        <f>D114+D96+D93</f>
        <v>427</v>
      </c>
      <c r="Y109" s="761">
        <f t="shared" ref="Y109" si="555">E114+E96+E93</f>
        <v>41</v>
      </c>
      <c r="Z109" s="761">
        <f t="shared" ref="Z109" si="556">F114+F96+F93</f>
        <v>4</v>
      </c>
      <c r="AA109" s="761">
        <f t="shared" ref="AA109" si="557">G114+G96+G93</f>
        <v>11</v>
      </c>
      <c r="AB109" s="761">
        <f t="shared" ref="AB109" si="558">H114+H96+H93</f>
        <v>8</v>
      </c>
      <c r="AC109" s="761">
        <f t="shared" ref="AC109" si="559">I114+I96+I93</f>
        <v>3</v>
      </c>
      <c r="AD109" s="761">
        <f t="shared" ref="AD109" si="560">J114+J96+J93</f>
        <v>9</v>
      </c>
      <c r="AE109" s="761">
        <f t="shared" ref="AE109" si="561">K114+K96+K93</f>
        <v>6</v>
      </c>
      <c r="AF109" s="761">
        <f t="shared" ref="AF109" si="562">L114+L96+L93</f>
        <v>20</v>
      </c>
      <c r="AG109" s="761">
        <f t="shared" ref="AG109" si="563">M114+M96+M93</f>
        <v>319</v>
      </c>
      <c r="AH109" s="761">
        <f t="shared" ref="AH109" si="564">N114+N96+N93</f>
        <v>67</v>
      </c>
    </row>
    <row r="110" spans="2:34" ht="17.25" customHeight="1" thickBot="1" x14ac:dyDescent="0.25">
      <c r="B110" s="1504"/>
      <c r="C110" s="1655"/>
      <c r="D110" s="1124"/>
      <c r="E110" s="902"/>
      <c r="F110" s="903">
        <f t="shared" ref="F110" si="565">F108/E108</f>
        <v>0</v>
      </c>
      <c r="G110" s="903">
        <f t="shared" ref="G110" si="566">G108/E108</f>
        <v>0.22222222222222221</v>
      </c>
      <c r="H110" s="903">
        <f t="shared" ref="H110" si="567">H108/E108</f>
        <v>0.1111111111111111</v>
      </c>
      <c r="I110" s="903">
        <f t="shared" ref="I110" si="568">I108/E108</f>
        <v>0.1111111111111111</v>
      </c>
      <c r="J110" s="904">
        <f t="shared" ref="J110" si="569">J108/E108</f>
        <v>0.44444444444444442</v>
      </c>
      <c r="K110" s="904">
        <f t="shared" ref="K110" si="570">K108/E108</f>
        <v>0.1111111111111111</v>
      </c>
      <c r="L110" s="905">
        <f t="shared" ref="L110" si="571">L108/E108</f>
        <v>0.66666666666666663</v>
      </c>
      <c r="M110" s="866"/>
      <c r="N110" s="866"/>
      <c r="O110" s="773">
        <f t="shared" ref="O110" si="572">SUM(F110:K110)</f>
        <v>1</v>
      </c>
      <c r="P110" s="773"/>
      <c r="Q110" s="772">
        <f t="shared" si="554"/>
        <v>0</v>
      </c>
      <c r="R110" s="772"/>
    </row>
    <row r="111" spans="2:34" ht="17.25" customHeight="1" thickTop="1" x14ac:dyDescent="0.2">
      <c r="B111" s="1504"/>
      <c r="C111" s="44" t="s">
        <v>197</v>
      </c>
      <c r="D111" s="613">
        <f>D96+D99+D102+D105</f>
        <v>291</v>
      </c>
      <c r="E111" s="842">
        <f t="shared" ref="E111:N111" si="573">E96+E99+E102+E105</f>
        <v>27</v>
      </c>
      <c r="F111" s="843">
        <f t="shared" si="573"/>
        <v>2</v>
      </c>
      <c r="G111" s="843">
        <f t="shared" si="573"/>
        <v>6</v>
      </c>
      <c r="H111" s="843">
        <f t="shared" si="573"/>
        <v>7</v>
      </c>
      <c r="I111" s="843">
        <f t="shared" si="573"/>
        <v>2</v>
      </c>
      <c r="J111" s="234">
        <f t="shared" si="573"/>
        <v>5</v>
      </c>
      <c r="K111" s="234">
        <f t="shared" si="573"/>
        <v>5</v>
      </c>
      <c r="L111" s="861">
        <f t="shared" si="573"/>
        <v>14</v>
      </c>
      <c r="M111" s="844">
        <f t="shared" si="573"/>
        <v>229</v>
      </c>
      <c r="N111" s="844">
        <f t="shared" si="573"/>
        <v>35</v>
      </c>
      <c r="O111" s="834">
        <f t="shared" ref="O111:O112" si="574">E111+M111+N111</f>
        <v>291</v>
      </c>
      <c r="P111" s="834">
        <f t="shared" ref="P111" si="575">SUM(F111:K111)</f>
        <v>27</v>
      </c>
      <c r="Q111" s="772">
        <f t="shared" ref="Q111" si="576">O111-D111</f>
        <v>0</v>
      </c>
      <c r="R111" s="772">
        <f t="shared" ref="R111" si="577">P111-E111</f>
        <v>0</v>
      </c>
      <c r="T111" s="772" t="s">
        <v>239</v>
      </c>
      <c r="X111" s="794">
        <f t="shared" ref="X111:AH111" si="578">X104-D72</f>
        <v>0</v>
      </c>
      <c r="Y111" s="794">
        <f t="shared" si="578"/>
        <v>0</v>
      </c>
      <c r="Z111" s="794">
        <f t="shared" si="578"/>
        <v>0</v>
      </c>
      <c r="AA111" s="794">
        <f t="shared" si="578"/>
        <v>0</v>
      </c>
      <c r="AB111" s="794">
        <f t="shared" si="578"/>
        <v>0</v>
      </c>
      <c r="AC111" s="794">
        <f t="shared" si="578"/>
        <v>0</v>
      </c>
      <c r="AD111" s="794">
        <f t="shared" si="578"/>
        <v>0</v>
      </c>
      <c r="AE111" s="794">
        <f t="shared" si="578"/>
        <v>0</v>
      </c>
      <c r="AF111" s="794">
        <f t="shared" si="578"/>
        <v>0</v>
      </c>
      <c r="AG111" s="794">
        <f t="shared" si="578"/>
        <v>0</v>
      </c>
      <c r="AH111" s="794">
        <f t="shared" si="578"/>
        <v>0</v>
      </c>
    </row>
    <row r="112" spans="2:34" ht="17.25" customHeight="1" x14ac:dyDescent="0.2">
      <c r="B112" s="1504"/>
      <c r="C112" s="42" t="s">
        <v>198</v>
      </c>
      <c r="D112" s="235"/>
      <c r="E112" s="889">
        <f>E111/D111</f>
        <v>9.2783505154639179E-2</v>
      </c>
      <c r="F112" s="847">
        <f>F111/D111</f>
        <v>6.8728522336769758E-3</v>
      </c>
      <c r="G112" s="847">
        <f>G111/D111</f>
        <v>2.0618556701030927E-2</v>
      </c>
      <c r="H112" s="847">
        <f>H111/D111</f>
        <v>2.4054982817869417E-2</v>
      </c>
      <c r="I112" s="847">
        <f>I111/D111</f>
        <v>6.8728522336769758E-3</v>
      </c>
      <c r="J112" s="848">
        <f>J111/D111</f>
        <v>1.7182130584192441E-2</v>
      </c>
      <c r="K112" s="848">
        <f>K111/D111</f>
        <v>1.7182130584192441E-2</v>
      </c>
      <c r="L112" s="849">
        <f>L111/D111</f>
        <v>4.8109965635738834E-2</v>
      </c>
      <c r="M112" s="850">
        <f>M111/D111</f>
        <v>0.78694158075601373</v>
      </c>
      <c r="N112" s="850">
        <f>N111/D111</f>
        <v>0.12027491408934708</v>
      </c>
      <c r="O112" s="773">
        <f t="shared" si="574"/>
        <v>1</v>
      </c>
      <c r="P112" s="834"/>
      <c r="Q112" s="772">
        <f t="shared" ref="Q112:Q113" si="579">1-O112</f>
        <v>0</v>
      </c>
      <c r="R112" s="772"/>
      <c r="T112" s="776"/>
      <c r="X112" s="794"/>
      <c r="Y112" s="794">
        <f t="shared" ref="Y112:AH112" si="580">Y105-E73</f>
        <v>0</v>
      </c>
      <c r="Z112" s="794">
        <f t="shared" si="580"/>
        <v>0</v>
      </c>
      <c r="AA112" s="794">
        <f t="shared" si="580"/>
        <v>0</v>
      </c>
      <c r="AB112" s="794">
        <f t="shared" si="580"/>
        <v>0</v>
      </c>
      <c r="AC112" s="794">
        <f t="shared" si="580"/>
        <v>0</v>
      </c>
      <c r="AD112" s="794">
        <f t="shared" si="580"/>
        <v>0</v>
      </c>
      <c r="AE112" s="794">
        <f t="shared" si="580"/>
        <v>0</v>
      </c>
      <c r="AF112" s="794">
        <f t="shared" si="580"/>
        <v>0</v>
      </c>
      <c r="AG112" s="794">
        <f t="shared" si="580"/>
        <v>0</v>
      </c>
      <c r="AH112" s="794">
        <f t="shared" si="580"/>
        <v>0</v>
      </c>
    </row>
    <row r="113" spans="1:34" ht="17.25" customHeight="1" x14ac:dyDescent="0.2">
      <c r="B113" s="1504"/>
      <c r="C113" s="6"/>
      <c r="D113" s="236"/>
      <c r="E113" s="895"/>
      <c r="F113" s="899">
        <f>F111/E111</f>
        <v>7.407407407407407E-2</v>
      </c>
      <c r="G113" s="899">
        <f>G111/E111</f>
        <v>0.22222222222222221</v>
      </c>
      <c r="H113" s="899">
        <f>H111/E111</f>
        <v>0.25925925925925924</v>
      </c>
      <c r="I113" s="899">
        <f>I111/E111</f>
        <v>7.407407407407407E-2</v>
      </c>
      <c r="J113" s="900">
        <f>J111/E111</f>
        <v>0.18518518518518517</v>
      </c>
      <c r="K113" s="900">
        <f>K111/E111</f>
        <v>0.18518518518518517</v>
      </c>
      <c r="L113" s="901">
        <f>L111/E111</f>
        <v>0.51851851851851849</v>
      </c>
      <c r="M113" s="864"/>
      <c r="N113" s="864"/>
      <c r="O113" s="773">
        <f t="shared" ref="O113" si="581">SUM(F113:K113)</f>
        <v>1</v>
      </c>
      <c r="P113" s="773"/>
      <c r="Q113" s="772">
        <f t="shared" si="579"/>
        <v>0</v>
      </c>
      <c r="R113" s="772"/>
      <c r="T113" s="776"/>
      <c r="X113" s="794"/>
      <c r="Y113" s="794"/>
      <c r="Z113" s="794">
        <f t="shared" ref="Z113:AF113" si="582">Z106-F74</f>
        <v>0</v>
      </c>
      <c r="AA113" s="794">
        <f t="shared" si="582"/>
        <v>0</v>
      </c>
      <c r="AB113" s="794">
        <f t="shared" si="582"/>
        <v>0</v>
      </c>
      <c r="AC113" s="794">
        <f t="shared" si="582"/>
        <v>0</v>
      </c>
      <c r="AD113" s="794">
        <f t="shared" si="582"/>
        <v>0</v>
      </c>
      <c r="AE113" s="794">
        <f t="shared" si="582"/>
        <v>0</v>
      </c>
      <c r="AF113" s="794">
        <f t="shared" si="582"/>
        <v>0</v>
      </c>
      <c r="AG113" s="794"/>
      <c r="AH113" s="794"/>
    </row>
    <row r="114" spans="1:34" ht="17.25" customHeight="1" x14ac:dyDescent="0.2">
      <c r="B114" s="1504"/>
      <c r="C114" s="5" t="s">
        <v>197</v>
      </c>
      <c r="D114" s="614">
        <f>SUM(D99:D108)</f>
        <v>150</v>
      </c>
      <c r="E114" s="842">
        <f t="shared" ref="E114:N114" si="583">E99+E102+E105+E108</f>
        <v>20</v>
      </c>
      <c r="F114" s="843">
        <f t="shared" si="583"/>
        <v>1</v>
      </c>
      <c r="G114" s="843">
        <f t="shared" si="583"/>
        <v>4</v>
      </c>
      <c r="H114" s="843">
        <f t="shared" si="583"/>
        <v>3</v>
      </c>
      <c r="I114" s="843">
        <f t="shared" si="583"/>
        <v>2</v>
      </c>
      <c r="J114" s="234">
        <f t="shared" si="583"/>
        <v>6</v>
      </c>
      <c r="K114" s="234">
        <f t="shared" si="583"/>
        <v>4</v>
      </c>
      <c r="L114" s="861">
        <f t="shared" si="583"/>
        <v>11</v>
      </c>
      <c r="M114" s="844">
        <f t="shared" si="583"/>
        <v>114</v>
      </c>
      <c r="N114" s="844">
        <f t="shared" si="583"/>
        <v>16</v>
      </c>
      <c r="O114" s="834">
        <f t="shared" ref="O114:O115" si="584">E114+M114+N114</f>
        <v>150</v>
      </c>
      <c r="P114" s="834">
        <f t="shared" ref="P114" si="585">SUM(F114:K114)</f>
        <v>20</v>
      </c>
      <c r="Q114" s="772">
        <f t="shared" ref="Q114" si="586">O114-D114</f>
        <v>0</v>
      </c>
      <c r="R114" s="772">
        <f t="shared" ref="R114" si="587">P114-E114</f>
        <v>0</v>
      </c>
      <c r="T114" s="776"/>
      <c r="X114" s="794"/>
      <c r="Y114" s="794"/>
      <c r="Z114" s="794"/>
      <c r="AA114" s="794"/>
      <c r="AB114" s="794"/>
      <c r="AC114" s="794"/>
      <c r="AD114" s="794"/>
      <c r="AE114" s="794"/>
      <c r="AF114" s="794"/>
      <c r="AG114" s="794"/>
      <c r="AH114" s="794"/>
    </row>
    <row r="115" spans="1:34" ht="17.25" customHeight="1" x14ac:dyDescent="0.2">
      <c r="B115" s="1504"/>
      <c r="C115" s="42" t="s">
        <v>199</v>
      </c>
      <c r="D115" s="615"/>
      <c r="E115" s="889">
        <f>E114/D114</f>
        <v>0.13333333333333333</v>
      </c>
      <c r="F115" s="847">
        <f>F114/D114</f>
        <v>6.6666666666666671E-3</v>
      </c>
      <c r="G115" s="847">
        <f>G114/D114</f>
        <v>2.6666666666666668E-2</v>
      </c>
      <c r="H115" s="847">
        <f>H114/D114</f>
        <v>0.02</v>
      </c>
      <c r="I115" s="847">
        <f>I114/D114</f>
        <v>1.3333333333333334E-2</v>
      </c>
      <c r="J115" s="848">
        <f>J114/D114</f>
        <v>0.04</v>
      </c>
      <c r="K115" s="848">
        <f>K114/D114</f>
        <v>2.6666666666666668E-2</v>
      </c>
      <c r="L115" s="849">
        <f>L114/D114</f>
        <v>7.3333333333333334E-2</v>
      </c>
      <c r="M115" s="850">
        <f>M114/D114</f>
        <v>0.76</v>
      </c>
      <c r="N115" s="850">
        <f>N114/D114</f>
        <v>0.10666666666666667</v>
      </c>
      <c r="O115" s="773">
        <f t="shared" si="584"/>
        <v>1</v>
      </c>
      <c r="P115" s="834"/>
      <c r="Q115" s="772">
        <f t="shared" ref="Q115:Q116" si="588">1-O115</f>
        <v>0</v>
      </c>
      <c r="R115" s="772"/>
      <c r="T115" s="776"/>
      <c r="X115" s="794">
        <f>X108-X104</f>
        <v>0</v>
      </c>
      <c r="Y115" s="794">
        <f t="shared" ref="Y115:AH115" si="589">Y108-Y104</f>
        <v>0</v>
      </c>
      <c r="Z115" s="794">
        <f t="shared" si="589"/>
        <v>0</v>
      </c>
      <c r="AA115" s="794">
        <f t="shared" si="589"/>
        <v>0</v>
      </c>
      <c r="AB115" s="794">
        <f t="shared" si="589"/>
        <v>0</v>
      </c>
      <c r="AC115" s="794">
        <f t="shared" si="589"/>
        <v>0</v>
      </c>
      <c r="AD115" s="794">
        <f t="shared" si="589"/>
        <v>0</v>
      </c>
      <c r="AE115" s="794">
        <f t="shared" si="589"/>
        <v>0</v>
      </c>
      <c r="AF115" s="794">
        <f t="shared" si="589"/>
        <v>0</v>
      </c>
      <c r="AG115" s="794">
        <f t="shared" si="589"/>
        <v>0</v>
      </c>
      <c r="AH115" s="794">
        <f t="shared" si="589"/>
        <v>0</v>
      </c>
    </row>
    <row r="116" spans="1:34" ht="17.25" customHeight="1" thickBot="1" x14ac:dyDescent="0.25">
      <c r="B116" s="1510"/>
      <c r="C116" s="6"/>
      <c r="D116" s="236"/>
      <c r="E116" s="908"/>
      <c r="F116" s="909">
        <f>F114/E114</f>
        <v>0.05</v>
      </c>
      <c r="G116" s="909">
        <f>G114/E114</f>
        <v>0.2</v>
      </c>
      <c r="H116" s="909">
        <f>H114/E114</f>
        <v>0.15</v>
      </c>
      <c r="I116" s="909">
        <f>I114/E114</f>
        <v>0.1</v>
      </c>
      <c r="J116" s="910">
        <f>J114/E114</f>
        <v>0.3</v>
      </c>
      <c r="K116" s="910">
        <f>K114/E114</f>
        <v>0.2</v>
      </c>
      <c r="L116" s="915">
        <f>L114/E114</f>
        <v>0.55000000000000004</v>
      </c>
      <c r="M116" s="870"/>
      <c r="N116" s="870"/>
      <c r="O116" s="773">
        <f t="shared" ref="O116" si="590">SUM(F116:K116)</f>
        <v>1</v>
      </c>
      <c r="P116" s="773"/>
      <c r="Q116" s="772">
        <f t="shared" si="588"/>
        <v>0</v>
      </c>
      <c r="R116" s="772"/>
      <c r="T116" s="776"/>
      <c r="X116" s="794">
        <f>X109-X104</f>
        <v>0</v>
      </c>
      <c r="Y116" s="794">
        <f t="shared" ref="Y116:AH116" si="591">Y109-Y104</f>
        <v>0</v>
      </c>
      <c r="Z116" s="794">
        <f t="shared" si="591"/>
        <v>0</v>
      </c>
      <c r="AA116" s="794">
        <f t="shared" si="591"/>
        <v>0</v>
      </c>
      <c r="AB116" s="794">
        <f t="shared" si="591"/>
        <v>0</v>
      </c>
      <c r="AC116" s="794">
        <f t="shared" si="591"/>
        <v>0</v>
      </c>
      <c r="AD116" s="794">
        <f t="shared" si="591"/>
        <v>0</v>
      </c>
      <c r="AE116" s="794">
        <f t="shared" si="591"/>
        <v>0</v>
      </c>
      <c r="AF116" s="794">
        <f t="shared" si="591"/>
        <v>0</v>
      </c>
      <c r="AG116" s="794">
        <f t="shared" si="591"/>
        <v>0</v>
      </c>
      <c r="AH116" s="794">
        <f t="shared" si="591"/>
        <v>0</v>
      </c>
    </row>
    <row r="117" spans="1:34" x14ac:dyDescent="0.2">
      <c r="B117" s="840"/>
      <c r="C117" s="27"/>
      <c r="D117" s="23"/>
      <c r="E117" s="824"/>
      <c r="F117" s="774"/>
      <c r="G117" s="774"/>
      <c r="H117" s="774"/>
      <c r="I117" s="841"/>
      <c r="J117" s="841"/>
      <c r="K117" s="841"/>
      <c r="L117" s="841"/>
      <c r="M117" s="841"/>
      <c r="N117" s="841"/>
      <c r="O117" s="773"/>
      <c r="P117" s="834"/>
      <c r="Q117" s="772"/>
      <c r="R117" s="772"/>
    </row>
    <row r="118" spans="1:34" ht="14.4" x14ac:dyDescent="0.2">
      <c r="B118" s="762" t="s">
        <v>657</v>
      </c>
      <c r="O118" s="773"/>
      <c r="P118" s="773"/>
      <c r="Q118" s="772"/>
      <c r="R118" s="772"/>
    </row>
    <row r="119" spans="1:34" ht="7.5" customHeight="1" x14ac:dyDescent="0.2">
      <c r="B119" s="761"/>
      <c r="O119" s="834"/>
      <c r="P119" s="834"/>
      <c r="Q119" s="772"/>
      <c r="R119" s="772"/>
    </row>
    <row r="120" spans="1:34" x14ac:dyDescent="0.2">
      <c r="A120" s="776"/>
      <c r="B120" s="761"/>
      <c r="J120" s="763" t="s">
        <v>167</v>
      </c>
      <c r="O120" s="773"/>
      <c r="P120" s="834"/>
      <c r="Q120" s="772"/>
      <c r="R120" s="772"/>
    </row>
    <row r="121" spans="1:34" x14ac:dyDescent="0.2">
      <c r="A121" s="776"/>
      <c r="B121" s="761"/>
      <c r="J121" s="763" t="s">
        <v>634</v>
      </c>
      <c r="O121" s="773"/>
      <c r="P121" s="773"/>
      <c r="Q121" s="772"/>
      <c r="R121" s="772"/>
    </row>
    <row r="122" spans="1:34" x14ac:dyDescent="0.2">
      <c r="A122" s="776"/>
      <c r="B122" s="761"/>
      <c r="J122" s="763" t="s">
        <v>635</v>
      </c>
      <c r="O122" s="834"/>
      <c r="P122" s="834"/>
      <c r="Q122" s="772"/>
      <c r="R122" s="772"/>
    </row>
    <row r="123" spans="1:34" ht="7.5" customHeight="1" x14ac:dyDescent="0.2">
      <c r="A123" s="776"/>
      <c r="B123" s="761"/>
      <c r="J123" s="835"/>
      <c r="O123" s="773"/>
      <c r="P123" s="834"/>
      <c r="Q123" s="772"/>
      <c r="R123" s="772"/>
    </row>
    <row r="124" spans="1:34" ht="13.8" thickBot="1" x14ac:dyDescent="0.25">
      <c r="F124" s="836" t="s">
        <v>636</v>
      </c>
      <c r="G124" s="836" t="s">
        <v>637</v>
      </c>
      <c r="H124" s="836" t="s">
        <v>638</v>
      </c>
      <c r="I124" s="836" t="s">
        <v>639</v>
      </c>
      <c r="J124" s="836" t="s">
        <v>640</v>
      </c>
      <c r="K124" s="836"/>
      <c r="M124" s="23"/>
      <c r="N124" s="23" t="s">
        <v>641</v>
      </c>
      <c r="O124" s="773"/>
      <c r="P124" s="773"/>
      <c r="Q124" s="772"/>
      <c r="R124" s="772"/>
    </row>
    <row r="125" spans="1:34" ht="13.5" customHeight="1" x14ac:dyDescent="0.2">
      <c r="B125" s="1507" t="s">
        <v>658</v>
      </c>
      <c r="C125" s="1947"/>
      <c r="D125" s="1621" t="s">
        <v>266</v>
      </c>
      <c r="E125" s="1945" t="s">
        <v>643</v>
      </c>
      <c r="F125" s="837"/>
      <c r="G125" s="837"/>
      <c r="H125" s="837"/>
      <c r="I125" s="837"/>
      <c r="J125" s="837"/>
      <c r="K125" s="837"/>
      <c r="L125" s="839"/>
      <c r="M125" s="1942" t="s">
        <v>644</v>
      </c>
      <c r="N125" s="1942" t="s">
        <v>326</v>
      </c>
      <c r="O125" s="834"/>
      <c r="P125" s="834"/>
      <c r="Q125" s="772"/>
      <c r="R125" s="772"/>
    </row>
    <row r="126" spans="1:34" x14ac:dyDescent="0.2">
      <c r="B126" s="1508"/>
      <c r="C126" s="1948"/>
      <c r="D126" s="1593"/>
      <c r="E126" s="1866"/>
      <c r="F126" s="29" t="s">
        <v>645</v>
      </c>
      <c r="G126" s="30"/>
      <c r="H126" s="30"/>
      <c r="I126" s="31"/>
      <c r="J126" s="31"/>
      <c r="K126" s="31"/>
      <c r="L126" s="250"/>
      <c r="M126" s="1943"/>
      <c r="N126" s="1943"/>
      <c r="O126" s="773"/>
      <c r="P126" s="834"/>
      <c r="Q126" s="772"/>
      <c r="R126" s="772"/>
    </row>
    <row r="127" spans="1:34" ht="13.5" customHeight="1" x14ac:dyDescent="0.2">
      <c r="B127" s="1508"/>
      <c r="C127" s="1948"/>
      <c r="D127" s="1593"/>
      <c r="E127" s="1866"/>
      <c r="F127" s="1588" t="s">
        <v>646</v>
      </c>
      <c r="G127" s="1588" t="s">
        <v>647</v>
      </c>
      <c r="H127" s="1588" t="s">
        <v>648</v>
      </c>
      <c r="I127" s="1588" t="s">
        <v>649</v>
      </c>
      <c r="J127" s="1621" t="s">
        <v>650</v>
      </c>
      <c r="K127" s="1621" t="s">
        <v>651</v>
      </c>
      <c r="L127" s="251" t="s">
        <v>652</v>
      </c>
      <c r="M127" s="1943"/>
      <c r="N127" s="1943"/>
      <c r="O127" s="773"/>
      <c r="P127" s="773"/>
      <c r="Q127" s="772"/>
      <c r="R127" s="772"/>
    </row>
    <row r="128" spans="1:34" ht="13.5" customHeight="1" x14ac:dyDescent="0.2">
      <c r="B128" s="1508"/>
      <c r="C128" s="1948"/>
      <c r="D128" s="1593"/>
      <c r="E128" s="1866"/>
      <c r="F128" s="1594"/>
      <c r="G128" s="1594"/>
      <c r="H128" s="1594"/>
      <c r="I128" s="1594"/>
      <c r="J128" s="1593"/>
      <c r="K128" s="1593"/>
      <c r="L128" s="1950" t="s">
        <v>653</v>
      </c>
      <c r="M128" s="1943"/>
      <c r="N128" s="1943"/>
      <c r="O128" s="834"/>
      <c r="P128" s="834"/>
      <c r="Q128" s="772"/>
      <c r="R128" s="772"/>
    </row>
    <row r="129" spans="2:18" ht="40.5" customHeight="1" x14ac:dyDescent="0.2">
      <c r="B129" s="1610"/>
      <c r="C129" s="1949"/>
      <c r="D129" s="1622"/>
      <c r="E129" s="1946"/>
      <c r="F129" s="1595"/>
      <c r="G129" s="1595"/>
      <c r="H129" s="1595"/>
      <c r="I129" s="1595"/>
      <c r="J129" s="1622"/>
      <c r="K129" s="1622"/>
      <c r="L129" s="1951"/>
      <c r="M129" s="1944"/>
      <c r="N129" s="1944"/>
      <c r="O129" s="773"/>
      <c r="P129" s="834"/>
      <c r="Q129" s="772"/>
      <c r="R129" s="772"/>
    </row>
    <row r="130" spans="2:18" ht="18" customHeight="1" x14ac:dyDescent="0.2">
      <c r="B130" s="1603" t="s">
        <v>597</v>
      </c>
      <c r="C130" s="1628"/>
      <c r="D130" s="234">
        <f>D133+D136+D139+D142+D145+D148</f>
        <v>427</v>
      </c>
      <c r="E130" s="842">
        <f>E133+E136+E139+E142+E145+E148</f>
        <v>138</v>
      </c>
      <c r="F130" s="843">
        <f t="shared" ref="F130:M130" si="592">F133+F136+F139+F142+F145+F148</f>
        <v>9</v>
      </c>
      <c r="G130" s="843">
        <f>G133+G136+G139+G142+G145+G148</f>
        <v>62</v>
      </c>
      <c r="H130" s="843">
        <f t="shared" si="592"/>
        <v>23</v>
      </c>
      <c r="I130" s="843">
        <f t="shared" si="592"/>
        <v>7</v>
      </c>
      <c r="J130" s="234">
        <f t="shared" si="592"/>
        <v>17</v>
      </c>
      <c r="K130" s="871">
        <f t="shared" si="592"/>
        <v>20</v>
      </c>
      <c r="L130" s="872">
        <f t="shared" si="592"/>
        <v>47</v>
      </c>
      <c r="M130" s="844">
        <f t="shared" si="592"/>
        <v>234</v>
      </c>
      <c r="N130" s="844">
        <f>N133+N136+N139+N142+N145+N148</f>
        <v>55</v>
      </c>
      <c r="O130" s="834">
        <f>E130+M130+N130</f>
        <v>427</v>
      </c>
      <c r="P130" s="834">
        <f>SUM(F130:K130)</f>
        <v>138</v>
      </c>
      <c r="Q130" s="772">
        <f>O130-D130</f>
        <v>0</v>
      </c>
      <c r="R130" s="772">
        <f>P130-E130</f>
        <v>0</v>
      </c>
    </row>
    <row r="131" spans="2:18" ht="18" customHeight="1" x14ac:dyDescent="0.2">
      <c r="B131" s="1605"/>
      <c r="C131" s="1629"/>
      <c r="D131" s="600"/>
      <c r="E131" s="889">
        <f>E130/D130</f>
        <v>0.3231850117096019</v>
      </c>
      <c r="F131" s="847">
        <f>F130/D130</f>
        <v>2.1077283372365339E-2</v>
      </c>
      <c r="G131" s="847">
        <f>G130/D130</f>
        <v>0.14519906323185011</v>
      </c>
      <c r="H131" s="847">
        <f>H130/D130</f>
        <v>5.3864168618266976E-2</v>
      </c>
      <c r="I131" s="847">
        <f>I130/D130</f>
        <v>1.6393442622950821E-2</v>
      </c>
      <c r="J131" s="848">
        <f>J130/D130</f>
        <v>3.9812646370023422E-2</v>
      </c>
      <c r="K131" s="873">
        <f>K130/D130</f>
        <v>4.6838407494145202E-2</v>
      </c>
      <c r="L131" s="874">
        <f>L130/D130</f>
        <v>0.11007025761124122</v>
      </c>
      <c r="M131" s="850">
        <f>M130/D130</f>
        <v>0.54800936768149888</v>
      </c>
      <c r="N131" s="850">
        <f>N130/D130</f>
        <v>0.1288056206088993</v>
      </c>
      <c r="O131" s="773">
        <f>E131+M131+N131</f>
        <v>1</v>
      </c>
      <c r="P131" s="834"/>
      <c r="Q131" s="772">
        <f>1-O131</f>
        <v>0</v>
      </c>
      <c r="R131" s="772"/>
    </row>
    <row r="132" spans="2:18" ht="18" customHeight="1" thickBot="1" x14ac:dyDescent="0.25">
      <c r="B132" s="1607"/>
      <c r="C132" s="1669"/>
      <c r="D132" s="604"/>
      <c r="E132" s="890"/>
      <c r="F132" s="891">
        <f>F130/E130</f>
        <v>6.5217391304347824E-2</v>
      </c>
      <c r="G132" s="891">
        <f>G130/E130</f>
        <v>0.44927536231884058</v>
      </c>
      <c r="H132" s="891">
        <f>H130/E130</f>
        <v>0.16666666666666666</v>
      </c>
      <c r="I132" s="891">
        <f>I130/E130</f>
        <v>5.0724637681159424E-2</v>
      </c>
      <c r="J132" s="892">
        <f>J130/E130</f>
        <v>0.12318840579710146</v>
      </c>
      <c r="K132" s="893">
        <f>K130/E130</f>
        <v>0.14492753623188406</v>
      </c>
      <c r="L132" s="894">
        <f>L130/E130</f>
        <v>0.34057971014492755</v>
      </c>
      <c r="M132" s="854"/>
      <c r="N132" s="854"/>
      <c r="O132" s="773">
        <f>SUM(F132:K132)</f>
        <v>0.99999999999999989</v>
      </c>
      <c r="P132" s="773"/>
      <c r="Q132" s="772">
        <f>1-O132</f>
        <v>0</v>
      </c>
      <c r="R132" s="772"/>
    </row>
    <row r="133" spans="2:18" ht="18" customHeight="1" thickTop="1" x14ac:dyDescent="0.2">
      <c r="B133" s="1503" t="s">
        <v>274</v>
      </c>
      <c r="C133" s="1649" t="s">
        <v>184</v>
      </c>
      <c r="D133" s="487">
        <v>49</v>
      </c>
      <c r="E133" s="855">
        <f>SUM(F133:K133)</f>
        <v>16</v>
      </c>
      <c r="F133" s="856">
        <v>0</v>
      </c>
      <c r="G133" s="856">
        <v>10</v>
      </c>
      <c r="H133" s="856">
        <v>3</v>
      </c>
      <c r="I133" s="856">
        <v>0</v>
      </c>
      <c r="J133" s="857">
        <v>1</v>
      </c>
      <c r="K133" s="857">
        <v>2</v>
      </c>
      <c r="L133" s="858">
        <f>H133+I133+J133</f>
        <v>4</v>
      </c>
      <c r="M133" s="859">
        <v>26</v>
      </c>
      <c r="N133" s="859">
        <f>D133-E133-M133</f>
        <v>7</v>
      </c>
      <c r="O133" s="834">
        <f t="shared" ref="O133:O134" si="593">E133+M133+N133</f>
        <v>49</v>
      </c>
      <c r="P133" s="834">
        <f t="shared" ref="P133" si="594">SUM(F133:K133)</f>
        <v>16</v>
      </c>
      <c r="Q133" s="772">
        <f t="shared" ref="Q133" si="595">O133-D133</f>
        <v>0</v>
      </c>
      <c r="R133" s="772">
        <f t="shared" ref="R133" si="596">P133-E133</f>
        <v>0</v>
      </c>
    </row>
    <row r="134" spans="2:18" ht="18" customHeight="1" x14ac:dyDescent="0.2">
      <c r="B134" s="1504"/>
      <c r="C134" s="1551"/>
      <c r="D134" s="499"/>
      <c r="E134" s="889">
        <f>E133/D133</f>
        <v>0.32653061224489793</v>
      </c>
      <c r="F134" s="847">
        <f>F133/D133</f>
        <v>0</v>
      </c>
      <c r="G134" s="847">
        <f>G133/D133</f>
        <v>0.20408163265306123</v>
      </c>
      <c r="H134" s="847">
        <f>H133/D133</f>
        <v>6.1224489795918366E-2</v>
      </c>
      <c r="I134" s="847">
        <f>I133/D133</f>
        <v>0</v>
      </c>
      <c r="J134" s="848">
        <f>J133/D133</f>
        <v>2.0408163265306121E-2</v>
      </c>
      <c r="K134" s="848">
        <f>K133/D133</f>
        <v>4.0816326530612242E-2</v>
      </c>
      <c r="L134" s="849">
        <f>L133/D133</f>
        <v>8.1632653061224483E-2</v>
      </c>
      <c r="M134" s="850">
        <f>M133/D133</f>
        <v>0.53061224489795922</v>
      </c>
      <c r="N134" s="850">
        <f>N133/D133</f>
        <v>0.14285714285714285</v>
      </c>
      <c r="O134" s="773">
        <f t="shared" si="593"/>
        <v>1</v>
      </c>
      <c r="P134" s="834"/>
      <c r="Q134" s="772">
        <f t="shared" ref="Q134:Q135" si="597">1-O134</f>
        <v>0</v>
      </c>
      <c r="R134" s="772"/>
    </row>
    <row r="135" spans="2:18" ht="18" customHeight="1" x14ac:dyDescent="0.2">
      <c r="B135" s="1504"/>
      <c r="C135" s="1552"/>
      <c r="D135" s="307"/>
      <c r="E135" s="895"/>
      <c r="F135" s="891">
        <f>F133/E133</f>
        <v>0</v>
      </c>
      <c r="G135" s="891">
        <f>G133/E133</f>
        <v>0.625</v>
      </c>
      <c r="H135" s="891">
        <f>H133/E133</f>
        <v>0.1875</v>
      </c>
      <c r="I135" s="891">
        <f>I133/E133</f>
        <v>0</v>
      </c>
      <c r="J135" s="892">
        <f>J133/E133</f>
        <v>6.25E-2</v>
      </c>
      <c r="K135" s="892">
        <f>K133/E133</f>
        <v>0.125</v>
      </c>
      <c r="L135" s="898">
        <f>L133/E133</f>
        <v>0.25</v>
      </c>
      <c r="M135" s="854"/>
      <c r="N135" s="854"/>
      <c r="O135" s="773">
        <f t="shared" ref="O135" si="598">SUM(F135:K135)</f>
        <v>1</v>
      </c>
      <c r="P135" s="773"/>
      <c r="Q135" s="772">
        <f t="shared" si="597"/>
        <v>0</v>
      </c>
      <c r="R135" s="772"/>
    </row>
    <row r="136" spans="2:18" ht="18" customHeight="1" x14ac:dyDescent="0.2">
      <c r="B136" s="1504"/>
      <c r="C136" s="1591" t="s">
        <v>185</v>
      </c>
      <c r="D136" s="480">
        <v>87</v>
      </c>
      <c r="E136" s="842">
        <f>SUM(F136:K136)</f>
        <v>28</v>
      </c>
      <c r="F136" s="843">
        <v>1</v>
      </c>
      <c r="G136" s="843">
        <v>13</v>
      </c>
      <c r="H136" s="843">
        <v>5</v>
      </c>
      <c r="I136" s="843">
        <v>1</v>
      </c>
      <c r="J136" s="234">
        <v>5</v>
      </c>
      <c r="K136" s="234">
        <v>3</v>
      </c>
      <c r="L136" s="861">
        <f>H136+I136+J136</f>
        <v>11</v>
      </c>
      <c r="M136" s="844">
        <v>50</v>
      </c>
      <c r="N136" s="844">
        <f>D136-E136-M136</f>
        <v>9</v>
      </c>
      <c r="O136" s="834">
        <f t="shared" ref="O136:O137" si="599">E136+M136+N136</f>
        <v>87</v>
      </c>
      <c r="P136" s="834">
        <f t="shared" ref="P136" si="600">SUM(F136:K136)</f>
        <v>28</v>
      </c>
      <c r="Q136" s="772">
        <f t="shared" ref="Q136" si="601">O136-D136</f>
        <v>0</v>
      </c>
      <c r="R136" s="772">
        <f t="shared" ref="R136" si="602">P136-E136</f>
        <v>0</v>
      </c>
    </row>
    <row r="137" spans="2:18" ht="18" customHeight="1" x14ac:dyDescent="0.2">
      <c r="B137" s="1504"/>
      <c r="C137" s="1551"/>
      <c r="D137" s="499"/>
      <c r="E137" s="889">
        <f t="shared" ref="E137" si="603">E136/D136</f>
        <v>0.32183908045977011</v>
      </c>
      <c r="F137" s="847">
        <f t="shared" ref="F137" si="604">F136/D136</f>
        <v>1.1494252873563218E-2</v>
      </c>
      <c r="G137" s="847">
        <f t="shared" ref="G137" si="605">G136/D136</f>
        <v>0.14942528735632185</v>
      </c>
      <c r="H137" s="847">
        <f t="shared" ref="H137" si="606">H136/D136</f>
        <v>5.7471264367816091E-2</v>
      </c>
      <c r="I137" s="847">
        <f t="shared" ref="I137" si="607">I136/D136</f>
        <v>1.1494252873563218E-2</v>
      </c>
      <c r="J137" s="848">
        <f t="shared" ref="J137" si="608">J136/D136</f>
        <v>5.7471264367816091E-2</v>
      </c>
      <c r="K137" s="848">
        <f t="shared" ref="K137" si="609">K136/D136</f>
        <v>3.4482758620689655E-2</v>
      </c>
      <c r="L137" s="849">
        <f t="shared" ref="L137" si="610">L136/D136</f>
        <v>0.12643678160919541</v>
      </c>
      <c r="M137" s="850">
        <f t="shared" ref="M137" si="611">M136/D136</f>
        <v>0.57471264367816088</v>
      </c>
      <c r="N137" s="850">
        <f t="shared" ref="N137" si="612">N136/D136</f>
        <v>0.10344827586206896</v>
      </c>
      <c r="O137" s="773">
        <f t="shared" si="599"/>
        <v>1</v>
      </c>
      <c r="P137" s="834"/>
      <c r="Q137" s="772">
        <f t="shared" ref="Q137:Q138" si="613">1-O137</f>
        <v>0</v>
      </c>
      <c r="R137" s="772"/>
    </row>
    <row r="138" spans="2:18" ht="18" customHeight="1" x14ac:dyDescent="0.2">
      <c r="B138" s="1504"/>
      <c r="C138" s="1552"/>
      <c r="D138" s="1123"/>
      <c r="E138" s="895"/>
      <c r="F138" s="891">
        <f t="shared" ref="F138" si="614">F136/E136</f>
        <v>3.5714285714285712E-2</v>
      </c>
      <c r="G138" s="891">
        <f t="shared" ref="G138" si="615">G136/E136</f>
        <v>0.4642857142857143</v>
      </c>
      <c r="H138" s="891">
        <f t="shared" ref="H138" si="616">H136/E136</f>
        <v>0.17857142857142858</v>
      </c>
      <c r="I138" s="891">
        <f t="shared" ref="I138" si="617">I136/E136</f>
        <v>3.5714285714285712E-2</v>
      </c>
      <c r="J138" s="892">
        <f t="shared" ref="J138" si="618">J136/E136</f>
        <v>0.17857142857142858</v>
      </c>
      <c r="K138" s="892">
        <f t="shared" ref="K138" si="619">K136/E136</f>
        <v>0.10714285714285714</v>
      </c>
      <c r="L138" s="898">
        <f t="shared" ref="L138" si="620">L136/E136</f>
        <v>0.39285714285714285</v>
      </c>
      <c r="M138" s="854"/>
      <c r="N138" s="854"/>
      <c r="O138" s="773">
        <f t="shared" ref="O138" si="621">SUM(F138:K138)</f>
        <v>1</v>
      </c>
      <c r="P138" s="773"/>
      <c r="Q138" s="772">
        <f t="shared" si="613"/>
        <v>0</v>
      </c>
      <c r="R138" s="772"/>
    </row>
    <row r="139" spans="2:18" ht="18" customHeight="1" x14ac:dyDescent="0.2">
      <c r="B139" s="1504"/>
      <c r="C139" s="1588" t="s">
        <v>277</v>
      </c>
      <c r="D139" s="491">
        <v>25</v>
      </c>
      <c r="E139" s="842">
        <f>SUM(F139:K139)</f>
        <v>10</v>
      </c>
      <c r="F139" s="843">
        <v>1</v>
      </c>
      <c r="G139" s="843">
        <v>4</v>
      </c>
      <c r="H139" s="843">
        <v>2</v>
      </c>
      <c r="I139" s="843">
        <v>1</v>
      </c>
      <c r="J139" s="234">
        <v>2</v>
      </c>
      <c r="K139" s="234">
        <v>0</v>
      </c>
      <c r="L139" s="861">
        <f>H139+I139+J139</f>
        <v>5</v>
      </c>
      <c r="M139" s="844">
        <v>12</v>
      </c>
      <c r="N139" s="844">
        <f>D139-E139-M139</f>
        <v>3</v>
      </c>
      <c r="O139" s="834">
        <f t="shared" ref="O139:O140" si="622">E139+M139+N139</f>
        <v>25</v>
      </c>
      <c r="P139" s="834">
        <f t="shared" ref="P139" si="623">SUM(F139:K139)</f>
        <v>10</v>
      </c>
      <c r="Q139" s="772">
        <f t="shared" ref="Q139" si="624">O139-D139</f>
        <v>0</v>
      </c>
      <c r="R139" s="772">
        <f t="shared" ref="R139" si="625">P139-E139</f>
        <v>0</v>
      </c>
    </row>
    <row r="140" spans="2:18" ht="18" customHeight="1" x14ac:dyDescent="0.2">
      <c r="B140" s="1504"/>
      <c r="C140" s="1594"/>
      <c r="D140" s="499"/>
      <c r="E140" s="889">
        <f t="shared" ref="E140" si="626">E139/D139</f>
        <v>0.4</v>
      </c>
      <c r="F140" s="847">
        <f t="shared" ref="F140" si="627">F139/D139</f>
        <v>0.04</v>
      </c>
      <c r="G140" s="847">
        <f t="shared" ref="G140" si="628">G139/D139</f>
        <v>0.16</v>
      </c>
      <c r="H140" s="847">
        <f t="shared" ref="H140" si="629">H139/D139</f>
        <v>0.08</v>
      </c>
      <c r="I140" s="847">
        <f t="shared" ref="I140" si="630">I139/D139</f>
        <v>0.04</v>
      </c>
      <c r="J140" s="848">
        <f t="shared" ref="J140" si="631">J139/D139</f>
        <v>0.08</v>
      </c>
      <c r="K140" s="848">
        <f t="shared" ref="K140" si="632">K139/D139</f>
        <v>0</v>
      </c>
      <c r="L140" s="849">
        <f t="shared" ref="L140" si="633">L139/D139</f>
        <v>0.2</v>
      </c>
      <c r="M140" s="850">
        <f t="shared" ref="M140" si="634">M139/D139</f>
        <v>0.48</v>
      </c>
      <c r="N140" s="850">
        <f t="shared" ref="N140" si="635">N139/D139</f>
        <v>0.12</v>
      </c>
      <c r="O140" s="773">
        <f t="shared" si="622"/>
        <v>1</v>
      </c>
      <c r="P140" s="834"/>
      <c r="Q140" s="772">
        <f t="shared" ref="Q140:Q141" si="636">1-O140</f>
        <v>0</v>
      </c>
      <c r="R140" s="772"/>
    </row>
    <row r="141" spans="2:18" ht="18" customHeight="1" x14ac:dyDescent="0.2">
      <c r="B141" s="1504"/>
      <c r="C141" s="1594"/>
      <c r="D141" s="1123"/>
      <c r="E141" s="895"/>
      <c r="F141" s="891">
        <f t="shared" ref="F141" si="637">F139/E139</f>
        <v>0.1</v>
      </c>
      <c r="G141" s="891">
        <f t="shared" ref="G141" si="638">G139/E139</f>
        <v>0.4</v>
      </c>
      <c r="H141" s="891">
        <f t="shared" ref="H141" si="639">H139/E139</f>
        <v>0.2</v>
      </c>
      <c r="I141" s="891">
        <f t="shared" ref="I141" si="640">I139/E139</f>
        <v>0.1</v>
      </c>
      <c r="J141" s="892">
        <f t="shared" ref="J141" si="641">J139/E139</f>
        <v>0.2</v>
      </c>
      <c r="K141" s="892">
        <f t="shared" ref="K141" si="642">K139/E139</f>
        <v>0</v>
      </c>
      <c r="L141" s="898">
        <f t="shared" ref="L141" si="643">L139/E139</f>
        <v>0.5</v>
      </c>
      <c r="M141" s="854"/>
      <c r="N141" s="854"/>
      <c r="O141" s="773">
        <f t="shared" ref="O141" si="644">SUM(F141:K141)</f>
        <v>1</v>
      </c>
      <c r="P141" s="773"/>
      <c r="Q141" s="772">
        <f t="shared" si="636"/>
        <v>0</v>
      </c>
      <c r="R141" s="772"/>
    </row>
    <row r="142" spans="2:18" ht="18" customHeight="1" x14ac:dyDescent="0.2">
      <c r="B142" s="1504"/>
      <c r="C142" s="1591" t="s">
        <v>598</v>
      </c>
      <c r="D142" s="491">
        <v>82</v>
      </c>
      <c r="E142" s="842">
        <f>SUM(F142:K142)</f>
        <v>25</v>
      </c>
      <c r="F142" s="843">
        <v>4</v>
      </c>
      <c r="G142" s="843">
        <v>8</v>
      </c>
      <c r="H142" s="843">
        <v>3</v>
      </c>
      <c r="I142" s="843">
        <v>2</v>
      </c>
      <c r="J142" s="234">
        <v>3</v>
      </c>
      <c r="K142" s="234">
        <v>5</v>
      </c>
      <c r="L142" s="861">
        <f>H142+I142+J142</f>
        <v>8</v>
      </c>
      <c r="M142" s="844">
        <v>47</v>
      </c>
      <c r="N142" s="844">
        <f>D142-E142-M142</f>
        <v>10</v>
      </c>
      <c r="O142" s="834">
        <f t="shared" ref="O142:O143" si="645">E142+M142+N142</f>
        <v>82</v>
      </c>
      <c r="P142" s="834">
        <f t="shared" ref="P142" si="646">SUM(F142:K142)</f>
        <v>25</v>
      </c>
      <c r="Q142" s="772">
        <f t="shared" ref="Q142" si="647">O142-D142</f>
        <v>0</v>
      </c>
      <c r="R142" s="772">
        <f t="shared" ref="R142" si="648">P142-E142</f>
        <v>0</v>
      </c>
    </row>
    <row r="143" spans="2:18" ht="18" customHeight="1" x14ac:dyDescent="0.2">
      <c r="B143" s="1504"/>
      <c r="C143" s="1551"/>
      <c r="D143" s="499"/>
      <c r="E143" s="889">
        <f t="shared" ref="E143" si="649">E142/D142</f>
        <v>0.3048780487804878</v>
      </c>
      <c r="F143" s="847">
        <f t="shared" ref="F143" si="650">F142/D142</f>
        <v>4.878048780487805E-2</v>
      </c>
      <c r="G143" s="847">
        <f t="shared" ref="G143" si="651">G142/D142</f>
        <v>9.7560975609756101E-2</v>
      </c>
      <c r="H143" s="847">
        <f t="shared" ref="H143" si="652">H142/D142</f>
        <v>3.6585365853658534E-2</v>
      </c>
      <c r="I143" s="847">
        <f t="shared" ref="I143" si="653">I142/D142</f>
        <v>2.4390243902439025E-2</v>
      </c>
      <c r="J143" s="848">
        <f t="shared" ref="J143" si="654">J142/D142</f>
        <v>3.6585365853658534E-2</v>
      </c>
      <c r="K143" s="848">
        <f t="shared" ref="K143" si="655">K142/D142</f>
        <v>6.097560975609756E-2</v>
      </c>
      <c r="L143" s="849">
        <f t="shared" ref="L143" si="656">L142/D142</f>
        <v>9.7560975609756101E-2</v>
      </c>
      <c r="M143" s="850">
        <f t="shared" ref="M143" si="657">M142/D142</f>
        <v>0.57317073170731703</v>
      </c>
      <c r="N143" s="850">
        <f t="shared" ref="N143" si="658">N142/D142</f>
        <v>0.12195121951219512</v>
      </c>
      <c r="O143" s="773">
        <f t="shared" si="645"/>
        <v>0.99999999999999989</v>
      </c>
      <c r="P143" s="834"/>
      <c r="Q143" s="772">
        <f t="shared" ref="Q143:Q144" si="659">1-O143</f>
        <v>0</v>
      </c>
      <c r="R143" s="772"/>
    </row>
    <row r="144" spans="2:18" ht="18" customHeight="1" x14ac:dyDescent="0.2">
      <c r="B144" s="1504"/>
      <c r="C144" s="1552"/>
      <c r="D144" s="1123"/>
      <c r="E144" s="895"/>
      <c r="F144" s="891">
        <f t="shared" ref="F144" si="660">F142/E142</f>
        <v>0.16</v>
      </c>
      <c r="G144" s="891">
        <f t="shared" ref="G144" si="661">G142/E142</f>
        <v>0.32</v>
      </c>
      <c r="H144" s="891">
        <f t="shared" ref="H144" si="662">H142/E142</f>
        <v>0.12</v>
      </c>
      <c r="I144" s="891">
        <f t="shared" ref="I144" si="663">I142/E142</f>
        <v>0.08</v>
      </c>
      <c r="J144" s="892">
        <f t="shared" ref="J144" si="664">J142/E142</f>
        <v>0.12</v>
      </c>
      <c r="K144" s="892">
        <f t="shared" ref="K144" si="665">K142/E142</f>
        <v>0.2</v>
      </c>
      <c r="L144" s="898">
        <f t="shared" ref="L144" si="666">L142/E142</f>
        <v>0.32</v>
      </c>
      <c r="M144" s="854"/>
      <c r="N144" s="854"/>
      <c r="O144" s="773">
        <f t="shared" ref="O144" si="667">SUM(F144:K144)</f>
        <v>1</v>
      </c>
      <c r="P144" s="773"/>
      <c r="Q144" s="772">
        <f t="shared" si="659"/>
        <v>0</v>
      </c>
      <c r="R144" s="772"/>
    </row>
    <row r="145" spans="2:18" ht="18" customHeight="1" x14ac:dyDescent="0.2">
      <c r="B145" s="1504"/>
      <c r="C145" s="1591" t="s">
        <v>341</v>
      </c>
      <c r="D145" s="491">
        <v>8</v>
      </c>
      <c r="E145" s="842">
        <f>SUM(F145:K145)</f>
        <v>3</v>
      </c>
      <c r="F145" s="843">
        <v>0</v>
      </c>
      <c r="G145" s="843">
        <v>0</v>
      </c>
      <c r="H145" s="843">
        <v>1</v>
      </c>
      <c r="I145" s="843">
        <v>1</v>
      </c>
      <c r="J145" s="234">
        <v>0</v>
      </c>
      <c r="K145" s="234">
        <v>1</v>
      </c>
      <c r="L145" s="861">
        <f>H145+I145+J145</f>
        <v>2</v>
      </c>
      <c r="M145" s="844">
        <v>4</v>
      </c>
      <c r="N145" s="844">
        <f>D145-E145-M145</f>
        <v>1</v>
      </c>
      <c r="O145" s="834">
        <f t="shared" ref="O145:O146" si="668">E145+M145+N145</f>
        <v>8</v>
      </c>
      <c r="P145" s="834">
        <f t="shared" ref="P145" si="669">SUM(F145:K145)</f>
        <v>3</v>
      </c>
      <c r="Q145" s="772">
        <f t="shared" ref="Q145" si="670">O145-D145</f>
        <v>0</v>
      </c>
      <c r="R145" s="772">
        <f t="shared" ref="R145" si="671">P145-E145</f>
        <v>0</v>
      </c>
    </row>
    <row r="146" spans="2:18" ht="18" customHeight="1" x14ac:dyDescent="0.2">
      <c r="B146" s="1504"/>
      <c r="C146" s="1551"/>
      <c r="D146" s="499"/>
      <c r="E146" s="889">
        <f t="shared" ref="E146" si="672">E145/D145</f>
        <v>0.375</v>
      </c>
      <c r="F146" s="847">
        <f t="shared" ref="F146" si="673">F145/D145</f>
        <v>0</v>
      </c>
      <c r="G146" s="847">
        <f t="shared" ref="G146" si="674">G145/D145</f>
        <v>0</v>
      </c>
      <c r="H146" s="847">
        <f t="shared" ref="H146" si="675">H145/D145</f>
        <v>0.125</v>
      </c>
      <c r="I146" s="847">
        <f t="shared" ref="I146" si="676">I145/D145</f>
        <v>0.125</v>
      </c>
      <c r="J146" s="848">
        <f t="shared" ref="J146" si="677">J145/D145</f>
        <v>0</v>
      </c>
      <c r="K146" s="848">
        <f t="shared" ref="K146" si="678">K145/D145</f>
        <v>0.125</v>
      </c>
      <c r="L146" s="849">
        <f t="shared" ref="L146" si="679">L145/D145</f>
        <v>0.25</v>
      </c>
      <c r="M146" s="850">
        <f t="shared" ref="M146" si="680">M145/D145</f>
        <v>0.5</v>
      </c>
      <c r="N146" s="850">
        <f t="shared" ref="N146" si="681">N145/D145</f>
        <v>0.125</v>
      </c>
      <c r="O146" s="773">
        <f t="shared" si="668"/>
        <v>1</v>
      </c>
      <c r="P146" s="834"/>
      <c r="Q146" s="772">
        <f t="shared" ref="Q146:Q147" si="682">1-O146</f>
        <v>0</v>
      </c>
      <c r="R146" s="772"/>
    </row>
    <row r="147" spans="2:18" ht="18" customHeight="1" x14ac:dyDescent="0.2">
      <c r="B147" s="1504"/>
      <c r="C147" s="1552"/>
      <c r="D147" s="1123"/>
      <c r="E147" s="895"/>
      <c r="F147" s="891">
        <f t="shared" ref="F147" si="683">F145/E145</f>
        <v>0</v>
      </c>
      <c r="G147" s="891">
        <f t="shared" ref="G147" si="684">G145/E145</f>
        <v>0</v>
      </c>
      <c r="H147" s="891">
        <f t="shared" ref="H147" si="685">H145/E145</f>
        <v>0.33333333333333331</v>
      </c>
      <c r="I147" s="891">
        <f t="shared" ref="I147" si="686">I145/E145</f>
        <v>0.33333333333333331</v>
      </c>
      <c r="J147" s="892">
        <f t="shared" ref="J147" si="687">J145/E145</f>
        <v>0</v>
      </c>
      <c r="K147" s="892">
        <f t="shared" ref="K147" si="688">K145/E145</f>
        <v>0.33333333333333331</v>
      </c>
      <c r="L147" s="898">
        <f t="shared" ref="L147" si="689">L145/E145</f>
        <v>0.66666666666666663</v>
      </c>
      <c r="M147" s="854"/>
      <c r="N147" s="854"/>
      <c r="O147" s="773">
        <f t="shared" ref="O147" si="690">SUM(F147:K147)</f>
        <v>1</v>
      </c>
      <c r="P147" s="773"/>
      <c r="Q147" s="772">
        <f t="shared" si="682"/>
        <v>0</v>
      </c>
      <c r="R147" s="772"/>
    </row>
    <row r="148" spans="2:18" ht="18" customHeight="1" x14ac:dyDescent="0.2">
      <c r="B148" s="1504"/>
      <c r="C148" s="1591" t="s">
        <v>189</v>
      </c>
      <c r="D148" s="491">
        <v>176</v>
      </c>
      <c r="E148" s="842">
        <f>SUM(F148:K148)</f>
        <v>56</v>
      </c>
      <c r="F148" s="843">
        <v>3</v>
      </c>
      <c r="G148" s="843">
        <v>27</v>
      </c>
      <c r="H148" s="843">
        <v>9</v>
      </c>
      <c r="I148" s="843">
        <v>2</v>
      </c>
      <c r="J148" s="234">
        <v>6</v>
      </c>
      <c r="K148" s="234">
        <v>9</v>
      </c>
      <c r="L148" s="861">
        <f>H148+I148+J148</f>
        <v>17</v>
      </c>
      <c r="M148" s="844">
        <v>95</v>
      </c>
      <c r="N148" s="844">
        <f>D148-E148-M148</f>
        <v>25</v>
      </c>
      <c r="O148" s="834">
        <f t="shared" ref="O148:O149" si="691">E148+M148+N148</f>
        <v>176</v>
      </c>
      <c r="P148" s="834">
        <f t="shared" ref="P148" si="692">SUM(F148:K148)</f>
        <v>56</v>
      </c>
      <c r="Q148" s="772">
        <f t="shared" ref="Q148" si="693">O148-D148</f>
        <v>0</v>
      </c>
      <c r="R148" s="772">
        <f t="shared" ref="R148" si="694">P148-E148</f>
        <v>0</v>
      </c>
    </row>
    <row r="149" spans="2:18" ht="18" customHeight="1" x14ac:dyDescent="0.2">
      <c r="B149" s="1504"/>
      <c r="C149" s="1551"/>
      <c r="D149" s="499"/>
      <c r="E149" s="889">
        <f t="shared" ref="E149" si="695">E148/D148</f>
        <v>0.31818181818181818</v>
      </c>
      <c r="F149" s="847">
        <f t="shared" ref="F149" si="696">F148/D148</f>
        <v>1.7045454545454544E-2</v>
      </c>
      <c r="G149" s="847">
        <f t="shared" ref="G149" si="697">G148/D148</f>
        <v>0.15340909090909091</v>
      </c>
      <c r="H149" s="847">
        <f t="shared" ref="H149" si="698">H148/D148</f>
        <v>5.113636363636364E-2</v>
      </c>
      <c r="I149" s="847">
        <f t="shared" ref="I149" si="699">I148/D148</f>
        <v>1.1363636363636364E-2</v>
      </c>
      <c r="J149" s="848">
        <f t="shared" ref="J149" si="700">J148/D148</f>
        <v>3.4090909090909088E-2</v>
      </c>
      <c r="K149" s="848">
        <f t="shared" ref="K149" si="701">K148/D148</f>
        <v>5.113636363636364E-2</v>
      </c>
      <c r="L149" s="849">
        <f t="shared" ref="L149" si="702">L148/D148</f>
        <v>9.6590909090909088E-2</v>
      </c>
      <c r="M149" s="850">
        <f t="shared" ref="M149" si="703">M148/D148</f>
        <v>0.53977272727272729</v>
      </c>
      <c r="N149" s="850">
        <f t="shared" ref="N149" si="704">N148/D148</f>
        <v>0.14204545454545456</v>
      </c>
      <c r="O149" s="773">
        <f t="shared" si="691"/>
        <v>1</v>
      </c>
      <c r="P149" s="834"/>
      <c r="Q149" s="772">
        <f t="shared" ref="Q149:Q150" si="705">1-O149</f>
        <v>0</v>
      </c>
      <c r="R149" s="772"/>
    </row>
    <row r="150" spans="2:18" ht="18" customHeight="1" thickBot="1" x14ac:dyDescent="0.25">
      <c r="B150" s="1505"/>
      <c r="C150" s="1552"/>
      <c r="D150" s="1124"/>
      <c r="E150" s="895"/>
      <c r="F150" s="891">
        <f t="shared" ref="F150" si="706">F148/E148</f>
        <v>5.3571428571428568E-2</v>
      </c>
      <c r="G150" s="891">
        <f t="shared" ref="G150" si="707">G148/E148</f>
        <v>0.48214285714285715</v>
      </c>
      <c r="H150" s="891">
        <f t="shared" ref="H150" si="708">H148/E148</f>
        <v>0.16071428571428573</v>
      </c>
      <c r="I150" s="891">
        <f t="shared" ref="I150" si="709">I148/E148</f>
        <v>3.5714285714285712E-2</v>
      </c>
      <c r="J150" s="892">
        <f t="shared" ref="J150" si="710">J148/E148</f>
        <v>0.10714285714285714</v>
      </c>
      <c r="K150" s="892">
        <f t="shared" ref="K150" si="711">K148/E148</f>
        <v>0.16071428571428573</v>
      </c>
      <c r="L150" s="898">
        <f t="shared" ref="L150" si="712">L148/E148</f>
        <v>0.30357142857142855</v>
      </c>
      <c r="M150" s="854"/>
      <c r="N150" s="854"/>
      <c r="O150" s="773">
        <f t="shared" ref="O150" si="713">SUM(F150:K150)</f>
        <v>0.99999999999999989</v>
      </c>
      <c r="P150" s="773"/>
      <c r="Q150" s="772">
        <f t="shared" si="705"/>
        <v>0</v>
      </c>
      <c r="R150" s="772"/>
    </row>
    <row r="151" spans="2:18" ht="18" customHeight="1" thickTop="1" x14ac:dyDescent="0.2">
      <c r="B151" s="1503" t="s">
        <v>281</v>
      </c>
      <c r="C151" s="1649" t="s">
        <v>282</v>
      </c>
      <c r="D151" s="491">
        <v>106</v>
      </c>
      <c r="E151" s="855">
        <f>SUM(F151:K151)</f>
        <v>23</v>
      </c>
      <c r="F151" s="856">
        <v>4</v>
      </c>
      <c r="G151" s="856">
        <v>8</v>
      </c>
      <c r="H151" s="856">
        <v>1</v>
      </c>
      <c r="I151" s="856">
        <v>1</v>
      </c>
      <c r="J151" s="857">
        <v>4</v>
      </c>
      <c r="K151" s="857">
        <v>5</v>
      </c>
      <c r="L151" s="858">
        <f>H151+I151+J151</f>
        <v>6</v>
      </c>
      <c r="M151" s="859">
        <v>56</v>
      </c>
      <c r="N151" s="859">
        <f>D151-E151-M151</f>
        <v>27</v>
      </c>
      <c r="O151" s="834">
        <f t="shared" ref="O151:O152" si="714">E151+M151+N151</f>
        <v>106</v>
      </c>
      <c r="P151" s="834">
        <f t="shared" ref="P151" si="715">SUM(F151:K151)</f>
        <v>23</v>
      </c>
      <c r="Q151" s="772">
        <f>O151-D151</f>
        <v>0</v>
      </c>
      <c r="R151" s="772">
        <f t="shared" ref="R151" si="716">P151-E151</f>
        <v>0</v>
      </c>
    </row>
    <row r="152" spans="2:18" ht="18" customHeight="1" x14ac:dyDescent="0.2">
      <c r="B152" s="1504"/>
      <c r="C152" s="1551"/>
      <c r="D152" s="499"/>
      <c r="E152" s="889">
        <f t="shared" ref="E152" si="717">E151/D151</f>
        <v>0.21698113207547171</v>
      </c>
      <c r="F152" s="847">
        <f t="shared" ref="F152" si="718">F151/D151</f>
        <v>3.7735849056603772E-2</v>
      </c>
      <c r="G152" s="847">
        <f t="shared" ref="G152" si="719">G151/D151</f>
        <v>7.5471698113207544E-2</v>
      </c>
      <c r="H152" s="847">
        <f t="shared" ref="H152" si="720">H151/D151</f>
        <v>9.433962264150943E-3</v>
      </c>
      <c r="I152" s="847">
        <f t="shared" ref="I152" si="721">I151/D151</f>
        <v>9.433962264150943E-3</v>
      </c>
      <c r="J152" s="848">
        <f t="shared" ref="J152" si="722">J151/D151</f>
        <v>3.7735849056603772E-2</v>
      </c>
      <c r="K152" s="848">
        <f t="shared" ref="K152" si="723">K151/D151</f>
        <v>4.716981132075472E-2</v>
      </c>
      <c r="L152" s="849">
        <f t="shared" ref="L152" si="724">L151/D151</f>
        <v>5.6603773584905662E-2</v>
      </c>
      <c r="M152" s="850">
        <f t="shared" ref="M152" si="725">M151/D151</f>
        <v>0.52830188679245282</v>
      </c>
      <c r="N152" s="850">
        <f t="shared" ref="N152" si="726">N151/D151</f>
        <v>0.25471698113207547</v>
      </c>
      <c r="O152" s="773">
        <f t="shared" si="714"/>
        <v>1</v>
      </c>
      <c r="P152" s="834"/>
      <c r="Q152" s="772">
        <f t="shared" ref="Q152:Q153" si="727">1-O152</f>
        <v>0</v>
      </c>
      <c r="R152" s="772"/>
    </row>
    <row r="153" spans="2:18" ht="18" customHeight="1" x14ac:dyDescent="0.2">
      <c r="B153" s="1504"/>
      <c r="C153" s="1552"/>
      <c r="D153" s="1123"/>
      <c r="E153" s="895"/>
      <c r="F153" s="899">
        <f t="shared" ref="F153" si="728">F151/E151</f>
        <v>0.17391304347826086</v>
      </c>
      <c r="G153" s="899">
        <f t="shared" ref="G153" si="729">G151/E151</f>
        <v>0.34782608695652173</v>
      </c>
      <c r="H153" s="899">
        <f t="shared" ref="H153" si="730">H151/E151</f>
        <v>4.3478260869565216E-2</v>
      </c>
      <c r="I153" s="899">
        <f t="shared" ref="I153" si="731">I151/E151</f>
        <v>4.3478260869565216E-2</v>
      </c>
      <c r="J153" s="900">
        <f t="shared" ref="J153" si="732">J151/E151</f>
        <v>0.17391304347826086</v>
      </c>
      <c r="K153" s="900">
        <f t="shared" ref="K153" si="733">K151/E151</f>
        <v>0.21739130434782608</v>
      </c>
      <c r="L153" s="901">
        <f t="shared" ref="L153" si="734">L151/E151</f>
        <v>0.2608695652173913</v>
      </c>
      <c r="M153" s="864"/>
      <c r="N153" s="864"/>
      <c r="O153" s="773">
        <f t="shared" ref="O153" si="735">SUM(F153:K153)</f>
        <v>0.99999999999999989</v>
      </c>
      <c r="P153" s="773"/>
      <c r="Q153" s="772">
        <f t="shared" si="727"/>
        <v>0</v>
      </c>
      <c r="R153" s="772"/>
    </row>
    <row r="154" spans="2:18" ht="18" customHeight="1" x14ac:dyDescent="0.2">
      <c r="B154" s="1504"/>
      <c r="C154" s="1591" t="s">
        <v>283</v>
      </c>
      <c r="D154" s="491">
        <v>171</v>
      </c>
      <c r="E154" s="842">
        <f>SUM(F154:K154)</f>
        <v>55</v>
      </c>
      <c r="F154" s="843">
        <v>2</v>
      </c>
      <c r="G154" s="843">
        <v>27</v>
      </c>
      <c r="H154" s="843">
        <v>11</v>
      </c>
      <c r="I154" s="843">
        <v>3</v>
      </c>
      <c r="J154" s="234">
        <v>4</v>
      </c>
      <c r="K154" s="234">
        <v>8</v>
      </c>
      <c r="L154" s="861">
        <f>H154+I154+J154</f>
        <v>18</v>
      </c>
      <c r="M154" s="844">
        <v>101</v>
      </c>
      <c r="N154" s="844">
        <f>D154-E154-M154</f>
        <v>15</v>
      </c>
      <c r="O154" s="834">
        <f t="shared" ref="O154:O155" si="736">E154+M154+N154</f>
        <v>171</v>
      </c>
      <c r="P154" s="834">
        <f t="shared" ref="P154" si="737">SUM(F154:K154)</f>
        <v>55</v>
      </c>
      <c r="Q154" s="772">
        <f>O154-D154</f>
        <v>0</v>
      </c>
      <c r="R154" s="772">
        <f t="shared" ref="R154" si="738">P154-E154</f>
        <v>0</v>
      </c>
    </row>
    <row r="155" spans="2:18" ht="18" customHeight="1" x14ac:dyDescent="0.2">
      <c r="B155" s="1504"/>
      <c r="C155" s="1551"/>
      <c r="D155" s="499"/>
      <c r="E155" s="889">
        <f t="shared" ref="E155" si="739">E154/D154</f>
        <v>0.32163742690058478</v>
      </c>
      <c r="F155" s="847">
        <f t="shared" ref="F155" si="740">F154/D154</f>
        <v>1.1695906432748537E-2</v>
      </c>
      <c r="G155" s="847">
        <f t="shared" ref="G155" si="741">G154/D154</f>
        <v>0.15789473684210525</v>
      </c>
      <c r="H155" s="847">
        <f t="shared" ref="H155" si="742">H154/D154</f>
        <v>6.4327485380116955E-2</v>
      </c>
      <c r="I155" s="847">
        <f t="shared" ref="I155" si="743">I154/D154</f>
        <v>1.7543859649122806E-2</v>
      </c>
      <c r="J155" s="848">
        <f t="shared" ref="J155" si="744">J154/D154</f>
        <v>2.3391812865497075E-2</v>
      </c>
      <c r="K155" s="848">
        <f t="shared" ref="K155" si="745">K154/D154</f>
        <v>4.6783625730994149E-2</v>
      </c>
      <c r="L155" s="849">
        <f t="shared" ref="L155" si="746">L154/D154</f>
        <v>0.10526315789473684</v>
      </c>
      <c r="M155" s="850">
        <f t="shared" ref="M155" si="747">M154/D154</f>
        <v>0.59064327485380119</v>
      </c>
      <c r="N155" s="850">
        <f t="shared" ref="N155" si="748">N154/D154</f>
        <v>8.771929824561403E-2</v>
      </c>
      <c r="O155" s="773">
        <f t="shared" si="736"/>
        <v>1</v>
      </c>
      <c r="P155" s="834"/>
      <c r="Q155" s="772">
        <f t="shared" ref="Q155:Q156" si="749">1-O155</f>
        <v>0</v>
      </c>
      <c r="R155" s="772"/>
    </row>
    <row r="156" spans="2:18" ht="18" customHeight="1" x14ac:dyDescent="0.2">
      <c r="B156" s="1504"/>
      <c r="C156" s="1552"/>
      <c r="D156" s="1123"/>
      <c r="E156" s="895"/>
      <c r="F156" s="899">
        <f t="shared" ref="F156" si="750">F154/E154</f>
        <v>3.6363636363636362E-2</v>
      </c>
      <c r="G156" s="899">
        <f t="shared" ref="G156" si="751">G154/E154</f>
        <v>0.49090909090909091</v>
      </c>
      <c r="H156" s="899">
        <f t="shared" ref="H156" si="752">H154/E154</f>
        <v>0.2</v>
      </c>
      <c r="I156" s="899">
        <f t="shared" ref="I156" si="753">I154/E154</f>
        <v>5.4545454545454543E-2</v>
      </c>
      <c r="J156" s="900">
        <f t="shared" ref="J156" si="754">J154/E154</f>
        <v>7.2727272727272724E-2</v>
      </c>
      <c r="K156" s="900">
        <f t="shared" ref="K156" si="755">K154/E154</f>
        <v>0.14545454545454545</v>
      </c>
      <c r="L156" s="901">
        <f t="shared" ref="L156" si="756">L154/E154</f>
        <v>0.32727272727272727</v>
      </c>
      <c r="M156" s="864"/>
      <c r="N156" s="864"/>
      <c r="O156" s="773">
        <f t="shared" ref="O156" si="757">SUM(F156:K156)</f>
        <v>1</v>
      </c>
      <c r="P156" s="773"/>
      <c r="Q156" s="772">
        <f t="shared" si="749"/>
        <v>0</v>
      </c>
      <c r="R156" s="772"/>
    </row>
    <row r="157" spans="2:18" ht="18" customHeight="1" x14ac:dyDescent="0.2">
      <c r="B157" s="1504"/>
      <c r="C157" s="1591" t="s">
        <v>284</v>
      </c>
      <c r="D157" s="491">
        <v>49</v>
      </c>
      <c r="E157" s="842">
        <f>SUM(F157:K157)</f>
        <v>16</v>
      </c>
      <c r="F157" s="843">
        <v>0</v>
      </c>
      <c r="G157" s="843">
        <v>8</v>
      </c>
      <c r="H157" s="843">
        <v>3</v>
      </c>
      <c r="I157" s="843">
        <v>0</v>
      </c>
      <c r="J157" s="234">
        <v>3</v>
      </c>
      <c r="K157" s="234">
        <v>2</v>
      </c>
      <c r="L157" s="861">
        <f t="shared" ref="L157" si="758">H157+I157+J157</f>
        <v>6</v>
      </c>
      <c r="M157" s="844">
        <v>26</v>
      </c>
      <c r="N157" s="844">
        <f>D157-E157-M157</f>
        <v>7</v>
      </c>
      <c r="O157" s="834">
        <f t="shared" ref="O157:O158" si="759">E157+M157+N157</f>
        <v>49</v>
      </c>
      <c r="P157" s="834">
        <f t="shared" ref="P157" si="760">SUM(F157:K157)</f>
        <v>16</v>
      </c>
      <c r="Q157" s="772">
        <f t="shared" ref="Q157" si="761">O157-D157</f>
        <v>0</v>
      </c>
      <c r="R157" s="772">
        <f t="shared" ref="R157" si="762">P157-E157</f>
        <v>0</v>
      </c>
    </row>
    <row r="158" spans="2:18" ht="18" customHeight="1" x14ac:dyDescent="0.2">
      <c r="B158" s="1504"/>
      <c r="C158" s="1551"/>
      <c r="D158" s="499"/>
      <c r="E158" s="889">
        <f t="shared" ref="E158" si="763">E157/D157</f>
        <v>0.32653061224489793</v>
      </c>
      <c r="F158" s="847">
        <f t="shared" ref="F158" si="764">F157/D157</f>
        <v>0</v>
      </c>
      <c r="G158" s="847">
        <f t="shared" ref="G158" si="765">G157/D157</f>
        <v>0.16326530612244897</v>
      </c>
      <c r="H158" s="847">
        <f t="shared" ref="H158" si="766">H157/D157</f>
        <v>6.1224489795918366E-2</v>
      </c>
      <c r="I158" s="847">
        <f t="shared" ref="I158" si="767">I157/D157</f>
        <v>0</v>
      </c>
      <c r="J158" s="848">
        <f t="shared" ref="J158" si="768">J157/D157</f>
        <v>6.1224489795918366E-2</v>
      </c>
      <c r="K158" s="848">
        <f t="shared" ref="K158" si="769">K157/D157</f>
        <v>4.0816326530612242E-2</v>
      </c>
      <c r="L158" s="849">
        <f t="shared" ref="L158" si="770">L157/D157</f>
        <v>0.12244897959183673</v>
      </c>
      <c r="M158" s="850">
        <f t="shared" ref="M158" si="771">M157/D157</f>
        <v>0.53061224489795922</v>
      </c>
      <c r="N158" s="850">
        <f t="shared" ref="N158" si="772">N157/D157</f>
        <v>0.14285714285714285</v>
      </c>
      <c r="O158" s="773">
        <f t="shared" si="759"/>
        <v>1</v>
      </c>
      <c r="P158" s="834"/>
      <c r="Q158" s="772">
        <f t="shared" ref="Q158:Q159" si="773">1-O158</f>
        <v>0</v>
      </c>
      <c r="R158" s="772"/>
    </row>
    <row r="159" spans="2:18" ht="18" customHeight="1" x14ac:dyDescent="0.2">
      <c r="B159" s="1504"/>
      <c r="C159" s="1552"/>
      <c r="D159" s="1123"/>
      <c r="E159" s="895"/>
      <c r="F159" s="899">
        <f t="shared" ref="F159" si="774">F157/E157</f>
        <v>0</v>
      </c>
      <c r="G159" s="899">
        <f t="shared" ref="G159" si="775">G157/E157</f>
        <v>0.5</v>
      </c>
      <c r="H159" s="899">
        <f t="shared" ref="H159" si="776">H157/E157</f>
        <v>0.1875</v>
      </c>
      <c r="I159" s="899">
        <f t="shared" ref="I159" si="777">I157/E157</f>
        <v>0</v>
      </c>
      <c r="J159" s="900">
        <f t="shared" ref="J159" si="778">J157/E157</f>
        <v>0.1875</v>
      </c>
      <c r="K159" s="900">
        <f t="shared" ref="K159" si="779">K157/E157</f>
        <v>0.125</v>
      </c>
      <c r="L159" s="901">
        <f t="shared" ref="L159" si="780">L157/E157</f>
        <v>0.375</v>
      </c>
      <c r="M159" s="864"/>
      <c r="N159" s="864"/>
      <c r="O159" s="773">
        <f t="shared" ref="O159" si="781">SUM(F159:K159)</f>
        <v>1</v>
      </c>
      <c r="P159" s="773"/>
      <c r="Q159" s="772">
        <f t="shared" si="773"/>
        <v>0</v>
      </c>
      <c r="R159" s="772"/>
    </row>
    <row r="160" spans="2:18" ht="18" customHeight="1" x14ac:dyDescent="0.2">
      <c r="B160" s="1504"/>
      <c r="C160" s="1591" t="s">
        <v>285</v>
      </c>
      <c r="D160" s="491">
        <v>38</v>
      </c>
      <c r="E160" s="842">
        <f>SUM(F160:K160)</f>
        <v>18</v>
      </c>
      <c r="F160" s="843">
        <v>1</v>
      </c>
      <c r="G160" s="843">
        <v>10</v>
      </c>
      <c r="H160" s="843">
        <v>3</v>
      </c>
      <c r="I160" s="843">
        <v>0</v>
      </c>
      <c r="J160" s="234">
        <v>2</v>
      </c>
      <c r="K160" s="234">
        <v>2</v>
      </c>
      <c r="L160" s="861">
        <f t="shared" ref="L160" si="782">H160+I160+J160</f>
        <v>5</v>
      </c>
      <c r="M160" s="844">
        <v>18</v>
      </c>
      <c r="N160" s="844">
        <f>D160-E160-M160</f>
        <v>2</v>
      </c>
      <c r="O160" s="834">
        <f t="shared" ref="O160:O161" si="783">E160+M160+N160</f>
        <v>38</v>
      </c>
      <c r="P160" s="834">
        <f t="shared" ref="P160" si="784">SUM(F160:K160)</f>
        <v>18</v>
      </c>
      <c r="Q160" s="772">
        <f t="shared" ref="Q160" si="785">O160-D160</f>
        <v>0</v>
      </c>
      <c r="R160" s="772">
        <f t="shared" ref="R160" si="786">P160-E160</f>
        <v>0</v>
      </c>
    </row>
    <row r="161" spans="2:34" ht="18" customHeight="1" x14ac:dyDescent="0.2">
      <c r="B161" s="1504"/>
      <c r="C161" s="1551"/>
      <c r="D161" s="499"/>
      <c r="E161" s="889">
        <f t="shared" ref="E161" si="787">E160/D160</f>
        <v>0.47368421052631576</v>
      </c>
      <c r="F161" s="847">
        <f t="shared" ref="F161" si="788">F160/D160</f>
        <v>2.6315789473684209E-2</v>
      </c>
      <c r="G161" s="847">
        <f t="shared" ref="G161" si="789">G160/D160</f>
        <v>0.26315789473684209</v>
      </c>
      <c r="H161" s="847">
        <f t="shared" ref="H161" si="790">H160/D160</f>
        <v>7.8947368421052627E-2</v>
      </c>
      <c r="I161" s="847">
        <f t="shared" ref="I161" si="791">I160/D160</f>
        <v>0</v>
      </c>
      <c r="J161" s="848">
        <f t="shared" ref="J161" si="792">J160/D160</f>
        <v>5.2631578947368418E-2</v>
      </c>
      <c r="K161" s="848">
        <f t="shared" ref="K161" si="793">K160/D160</f>
        <v>5.2631578947368418E-2</v>
      </c>
      <c r="L161" s="849">
        <f t="shared" ref="L161" si="794">L160/D160</f>
        <v>0.13157894736842105</v>
      </c>
      <c r="M161" s="850">
        <f t="shared" ref="M161" si="795">M160/D160</f>
        <v>0.47368421052631576</v>
      </c>
      <c r="N161" s="850">
        <f t="shared" ref="N161" si="796">N160/D160</f>
        <v>5.2631578947368418E-2</v>
      </c>
      <c r="O161" s="773">
        <f t="shared" si="783"/>
        <v>1</v>
      </c>
      <c r="P161" s="834"/>
      <c r="Q161" s="772">
        <f t="shared" ref="Q161:Q162" si="797">1-O161</f>
        <v>0</v>
      </c>
      <c r="R161" s="772"/>
    </row>
    <row r="162" spans="2:34" ht="18" customHeight="1" x14ac:dyDescent="0.2">
      <c r="B162" s="1504"/>
      <c r="C162" s="1552"/>
      <c r="D162" s="1123"/>
      <c r="E162" s="895"/>
      <c r="F162" s="899">
        <f t="shared" ref="F162" si="798">F160/E160</f>
        <v>5.5555555555555552E-2</v>
      </c>
      <c r="G162" s="899">
        <f t="shared" ref="G162" si="799">G160/E160</f>
        <v>0.55555555555555558</v>
      </c>
      <c r="H162" s="899">
        <f t="shared" ref="H162" si="800">H160/E160</f>
        <v>0.16666666666666666</v>
      </c>
      <c r="I162" s="899">
        <f t="shared" ref="I162" si="801">I160/E160</f>
        <v>0</v>
      </c>
      <c r="J162" s="900">
        <f t="shared" ref="J162" si="802">J160/E160</f>
        <v>0.1111111111111111</v>
      </c>
      <c r="K162" s="900">
        <f t="shared" ref="K162" si="803">K160/E160</f>
        <v>0.1111111111111111</v>
      </c>
      <c r="L162" s="901">
        <f t="shared" ref="L162" si="804">L160/E160</f>
        <v>0.27777777777777779</v>
      </c>
      <c r="M162" s="864"/>
      <c r="N162" s="864"/>
      <c r="O162" s="773">
        <f t="shared" ref="O162" si="805">SUM(F162:K162)</f>
        <v>1</v>
      </c>
      <c r="P162" s="773"/>
      <c r="Q162" s="772">
        <f t="shared" si="797"/>
        <v>0</v>
      </c>
      <c r="R162" s="772"/>
      <c r="T162" s="761" t="s">
        <v>321</v>
      </c>
      <c r="X162" s="761">
        <f>D166+D163+D160+D157+D154+D151</f>
        <v>427</v>
      </c>
      <c r="Y162" s="761">
        <f t="shared" ref="Y162" si="806">E166+E163+E160+E157+E154+E151</f>
        <v>138</v>
      </c>
      <c r="Z162" s="761">
        <f t="shared" ref="Z162" si="807">F166+F163+F160+F157+F154+F151</f>
        <v>9</v>
      </c>
      <c r="AA162" s="761">
        <f t="shared" ref="AA162" si="808">G166+G163+G160+G157+G154+G151</f>
        <v>62</v>
      </c>
      <c r="AB162" s="761">
        <f t="shared" ref="AB162" si="809">H166+H163+H160+H157+H154+H151</f>
        <v>23</v>
      </c>
      <c r="AC162" s="761">
        <f t="shared" ref="AC162" si="810">I166+I163+I160+I157+I154+I151</f>
        <v>7</v>
      </c>
      <c r="AD162" s="761">
        <f t="shared" ref="AD162" si="811">J166+J163+J160+J157+J154+J151</f>
        <v>17</v>
      </c>
      <c r="AE162" s="761">
        <f t="shared" ref="AE162" si="812">K166+K163+K160+K157+K154+K151</f>
        <v>20</v>
      </c>
      <c r="AF162" s="761">
        <f>L166+L163+L160+L157+L154+L151</f>
        <v>47</v>
      </c>
      <c r="AG162" s="761">
        <f t="shared" ref="AG162" si="813">M166+M163+M160+M157+M154+M151</f>
        <v>234</v>
      </c>
      <c r="AH162" s="761">
        <f t="shared" ref="AH162" si="814">N166+N163+N160+N157+N154+N151</f>
        <v>55</v>
      </c>
    </row>
    <row r="163" spans="2:34" ht="18" customHeight="1" x14ac:dyDescent="0.2">
      <c r="B163" s="1504"/>
      <c r="C163" s="1591" t="s">
        <v>286</v>
      </c>
      <c r="D163" s="491">
        <v>33</v>
      </c>
      <c r="E163" s="842">
        <f>SUM(F163:K163)</f>
        <v>10</v>
      </c>
      <c r="F163" s="843">
        <v>2</v>
      </c>
      <c r="G163" s="843">
        <v>4</v>
      </c>
      <c r="H163" s="843">
        <v>1</v>
      </c>
      <c r="I163" s="843">
        <v>1</v>
      </c>
      <c r="J163" s="234">
        <v>2</v>
      </c>
      <c r="K163" s="234">
        <v>0</v>
      </c>
      <c r="L163" s="861">
        <f t="shared" ref="L163" si="815">H163+I163+J163</f>
        <v>4</v>
      </c>
      <c r="M163" s="844">
        <v>20</v>
      </c>
      <c r="N163" s="844">
        <f>D163-E163-M163</f>
        <v>3</v>
      </c>
      <c r="O163" s="834">
        <f t="shared" ref="O163:O164" si="816">E163+M163+N163</f>
        <v>33</v>
      </c>
      <c r="P163" s="834">
        <f>SUM(F163:K163)</f>
        <v>10</v>
      </c>
      <c r="Q163" s="772">
        <f>O163-D163</f>
        <v>0</v>
      </c>
      <c r="R163" s="772">
        <f t="shared" ref="R163" si="817">P163-E163</f>
        <v>0</v>
      </c>
      <c r="T163" s="773" t="s">
        <v>381</v>
      </c>
      <c r="Y163" s="773">
        <f>Y162/X162</f>
        <v>0.3231850117096019</v>
      </c>
      <c r="Z163" s="773">
        <f>Z162/X162</f>
        <v>2.1077283372365339E-2</v>
      </c>
      <c r="AA163" s="773">
        <f>AA162/X162</f>
        <v>0.14519906323185011</v>
      </c>
      <c r="AB163" s="773">
        <f>AB162/X162</f>
        <v>5.3864168618266976E-2</v>
      </c>
      <c r="AC163" s="773">
        <f>AC162/X162</f>
        <v>1.6393442622950821E-2</v>
      </c>
      <c r="AD163" s="773">
        <f>AD162/X162</f>
        <v>3.9812646370023422E-2</v>
      </c>
      <c r="AE163" s="773">
        <f>AE162/X162</f>
        <v>4.6838407494145202E-2</v>
      </c>
      <c r="AF163" s="773">
        <f>AF162/X162</f>
        <v>0.11007025761124122</v>
      </c>
      <c r="AG163" s="773">
        <f>AG162/X162</f>
        <v>0.54800936768149888</v>
      </c>
      <c r="AH163" s="773">
        <f>AH162/X162</f>
        <v>0.1288056206088993</v>
      </c>
    </row>
    <row r="164" spans="2:34" ht="18" customHeight="1" x14ac:dyDescent="0.2">
      <c r="B164" s="1504"/>
      <c r="C164" s="1551"/>
      <c r="D164" s="499"/>
      <c r="E164" s="889">
        <f t="shared" ref="E164" si="818">E163/D163</f>
        <v>0.30303030303030304</v>
      </c>
      <c r="F164" s="847">
        <f t="shared" ref="F164" si="819">F163/D163</f>
        <v>6.0606060606060608E-2</v>
      </c>
      <c r="G164" s="847">
        <f t="shared" ref="G164" si="820">G163/D163</f>
        <v>0.12121212121212122</v>
      </c>
      <c r="H164" s="847">
        <f t="shared" ref="H164" si="821">H163/D163</f>
        <v>3.0303030303030304E-2</v>
      </c>
      <c r="I164" s="847">
        <f t="shared" ref="I164" si="822">I163/D163</f>
        <v>3.0303030303030304E-2</v>
      </c>
      <c r="J164" s="848">
        <f t="shared" ref="J164" si="823">J163/D163</f>
        <v>6.0606060606060608E-2</v>
      </c>
      <c r="K164" s="848">
        <f t="shared" ref="K164" si="824">K163/D163</f>
        <v>0</v>
      </c>
      <c r="L164" s="849">
        <f t="shared" ref="L164" si="825">L163/D163</f>
        <v>0.12121212121212122</v>
      </c>
      <c r="M164" s="850">
        <f t="shared" ref="M164" si="826">M163/D163</f>
        <v>0.60606060606060608</v>
      </c>
      <c r="N164" s="850">
        <f t="shared" ref="N164" si="827">N163/D163</f>
        <v>9.0909090909090912E-2</v>
      </c>
      <c r="O164" s="773">
        <f t="shared" si="816"/>
        <v>1</v>
      </c>
      <c r="P164" s="834"/>
      <c r="Q164" s="772">
        <f t="shared" ref="Q164:Q165" si="828">1-O164</f>
        <v>0</v>
      </c>
      <c r="R164" s="772"/>
      <c r="T164" s="773" t="s">
        <v>654</v>
      </c>
      <c r="Y164" s="773"/>
      <c r="Z164" s="773">
        <f>Z162/Y162</f>
        <v>6.5217391304347824E-2</v>
      </c>
      <c r="AA164" s="773">
        <f>AA162/Y162</f>
        <v>0.44927536231884058</v>
      </c>
      <c r="AB164" s="773">
        <f>AB162/Y162</f>
        <v>0.16666666666666666</v>
      </c>
      <c r="AC164" s="773">
        <f>AC162/Y162</f>
        <v>5.0724637681159424E-2</v>
      </c>
      <c r="AD164" s="773">
        <f>AD162/Y162</f>
        <v>0.12318840579710146</v>
      </c>
      <c r="AE164" s="773">
        <f>AE162/Y162</f>
        <v>0.14492753623188406</v>
      </c>
      <c r="AF164" s="773">
        <f>AF162/Y162</f>
        <v>0.34057971014492755</v>
      </c>
      <c r="AG164" s="773"/>
      <c r="AH164" s="773"/>
    </row>
    <row r="165" spans="2:34" ht="18" customHeight="1" x14ac:dyDescent="0.2">
      <c r="B165" s="1504"/>
      <c r="C165" s="1552"/>
      <c r="D165" s="1123"/>
      <c r="E165" s="895"/>
      <c r="F165" s="899">
        <f t="shared" ref="F165" si="829">F163/E163</f>
        <v>0.2</v>
      </c>
      <c r="G165" s="899">
        <f t="shared" ref="G165" si="830">G163/E163</f>
        <v>0.4</v>
      </c>
      <c r="H165" s="899">
        <f t="shared" ref="H165" si="831">H163/E163</f>
        <v>0.1</v>
      </c>
      <c r="I165" s="899">
        <f t="shared" ref="I165" si="832">I163/E163</f>
        <v>0.1</v>
      </c>
      <c r="J165" s="900">
        <f t="shared" ref="J165" si="833">J163/E163</f>
        <v>0.2</v>
      </c>
      <c r="K165" s="900">
        <f t="shared" ref="K165" si="834">K163/E163</f>
        <v>0</v>
      </c>
      <c r="L165" s="901">
        <f t="shared" ref="L165" si="835">L163/E163</f>
        <v>0.4</v>
      </c>
      <c r="M165" s="864"/>
      <c r="N165" s="864"/>
      <c r="O165" s="773">
        <f t="shared" ref="O165" si="836">SUM(F165:K165)</f>
        <v>1</v>
      </c>
      <c r="P165" s="773"/>
      <c r="Q165" s="772">
        <f t="shared" si="828"/>
        <v>0</v>
      </c>
      <c r="R165" s="772"/>
      <c r="T165" s="776"/>
    </row>
    <row r="166" spans="2:34" ht="18" customHeight="1" x14ac:dyDescent="0.2">
      <c r="B166" s="1504"/>
      <c r="C166" s="1591" t="s">
        <v>287</v>
      </c>
      <c r="D166" s="491">
        <v>30</v>
      </c>
      <c r="E166" s="842">
        <f>SUM(F166:K166)</f>
        <v>16</v>
      </c>
      <c r="F166" s="843">
        <v>0</v>
      </c>
      <c r="G166" s="843">
        <v>5</v>
      </c>
      <c r="H166" s="843">
        <v>4</v>
      </c>
      <c r="I166" s="843">
        <v>2</v>
      </c>
      <c r="J166" s="234">
        <v>2</v>
      </c>
      <c r="K166" s="234">
        <v>3</v>
      </c>
      <c r="L166" s="861">
        <f t="shared" ref="L166" si="837">H166+I166+J166</f>
        <v>8</v>
      </c>
      <c r="M166" s="844">
        <v>13</v>
      </c>
      <c r="N166" s="844">
        <f>D166-E166-M166</f>
        <v>1</v>
      </c>
      <c r="O166" s="834">
        <f>E166+M166+N166</f>
        <v>30</v>
      </c>
      <c r="P166" s="834">
        <f t="shared" ref="P166" si="838">SUM(F166:K166)</f>
        <v>16</v>
      </c>
      <c r="Q166" s="772">
        <f t="shared" ref="Q166" si="839">O166-D166</f>
        <v>0</v>
      </c>
      <c r="R166" s="772">
        <f t="shared" ref="R166" si="840">P166-E166</f>
        <v>0</v>
      </c>
      <c r="T166" s="761" t="s">
        <v>238</v>
      </c>
      <c r="X166" s="761">
        <f>D169+D166+D151</f>
        <v>427</v>
      </c>
      <c r="Y166" s="761">
        <f t="shared" ref="Y166" si="841">E169+E166+E151</f>
        <v>138</v>
      </c>
      <c r="Z166" s="761">
        <f t="shared" ref="Z166" si="842">F169+F166+F151</f>
        <v>9</v>
      </c>
      <c r="AA166" s="761">
        <f t="shared" ref="AA166" si="843">G169+G166+G151</f>
        <v>62</v>
      </c>
      <c r="AB166" s="761">
        <f t="shared" ref="AB166" si="844">H169+H166+H151</f>
        <v>23</v>
      </c>
      <c r="AC166" s="761">
        <f t="shared" ref="AC166" si="845">I169+I166+I151</f>
        <v>7</v>
      </c>
      <c r="AD166" s="761">
        <f t="shared" ref="AD166" si="846">J169+J166+J151</f>
        <v>17</v>
      </c>
      <c r="AE166" s="761">
        <f t="shared" ref="AE166" si="847">K169+K166+K151</f>
        <v>20</v>
      </c>
      <c r="AF166" s="761">
        <f t="shared" ref="AF166" si="848">L169+L166+L151</f>
        <v>47</v>
      </c>
      <c r="AG166" s="761">
        <f t="shared" ref="AG166" si="849">M169+M166+M151</f>
        <v>234</v>
      </c>
      <c r="AH166" s="761">
        <f t="shared" ref="AH166" si="850">N169+N166+N151</f>
        <v>55</v>
      </c>
    </row>
    <row r="167" spans="2:34" ht="18" customHeight="1" x14ac:dyDescent="0.2">
      <c r="B167" s="1504"/>
      <c r="C167" s="1551"/>
      <c r="D167" s="499"/>
      <c r="E167" s="889">
        <f t="shared" ref="E167" si="851">E166/D166</f>
        <v>0.53333333333333333</v>
      </c>
      <c r="F167" s="847">
        <f t="shared" ref="F167" si="852">F166/D166</f>
        <v>0</v>
      </c>
      <c r="G167" s="847">
        <f t="shared" ref="G167" si="853">G166/D166</f>
        <v>0.16666666666666666</v>
      </c>
      <c r="H167" s="847">
        <f t="shared" ref="H167" si="854">H166/D166</f>
        <v>0.13333333333333333</v>
      </c>
      <c r="I167" s="847">
        <f t="shared" ref="I167" si="855">I166/D166</f>
        <v>6.6666666666666666E-2</v>
      </c>
      <c r="J167" s="848">
        <f t="shared" ref="J167" si="856">J166/D166</f>
        <v>6.6666666666666666E-2</v>
      </c>
      <c r="K167" s="848">
        <f t="shared" ref="K167" si="857">K166/D166</f>
        <v>0.1</v>
      </c>
      <c r="L167" s="849">
        <f t="shared" ref="L167" si="858">L166/D166</f>
        <v>0.26666666666666666</v>
      </c>
      <c r="M167" s="850">
        <f t="shared" ref="M167" si="859">M166/D166</f>
        <v>0.43333333333333335</v>
      </c>
      <c r="N167" s="850">
        <f t="shared" ref="N167" si="860">N166/D166</f>
        <v>3.3333333333333333E-2</v>
      </c>
      <c r="O167" s="773">
        <f t="shared" ref="O167" si="861">E167+M167+N167</f>
        <v>1</v>
      </c>
      <c r="P167" s="834"/>
      <c r="Q167" s="772">
        <f t="shared" ref="Q167:Q168" si="862">1-O167</f>
        <v>0</v>
      </c>
      <c r="R167" s="772"/>
      <c r="X167" s="761">
        <f>D172+D154+D151</f>
        <v>427</v>
      </c>
      <c r="Y167" s="761">
        <f t="shared" ref="Y167" si="863">E172+E154+E151</f>
        <v>138</v>
      </c>
      <c r="Z167" s="761">
        <f t="shared" ref="Z167" si="864">F172+F154+F151</f>
        <v>9</v>
      </c>
      <c r="AA167" s="761">
        <f t="shared" ref="AA167" si="865">G172+G154+G151</f>
        <v>62</v>
      </c>
      <c r="AB167" s="761">
        <f t="shared" ref="AB167" si="866">H172+H154+H151</f>
        <v>23</v>
      </c>
      <c r="AC167" s="761">
        <f t="shared" ref="AC167" si="867">I172+I154+I151</f>
        <v>7</v>
      </c>
      <c r="AD167" s="761">
        <f t="shared" ref="AD167" si="868">J172+J154+J151</f>
        <v>17</v>
      </c>
      <c r="AE167" s="761">
        <f t="shared" ref="AE167" si="869">K172+K154+K151</f>
        <v>20</v>
      </c>
      <c r="AF167" s="761">
        <f t="shared" ref="AF167" si="870">L172+L154+L151</f>
        <v>47</v>
      </c>
      <c r="AG167" s="761">
        <f t="shared" ref="AG167" si="871">M172+M154+M151</f>
        <v>234</v>
      </c>
      <c r="AH167" s="761">
        <f t="shared" ref="AH167" si="872">N172+N154+N151</f>
        <v>55</v>
      </c>
    </row>
    <row r="168" spans="2:34" ht="18" customHeight="1" thickBot="1" x14ac:dyDescent="0.25">
      <c r="B168" s="1504"/>
      <c r="C168" s="1655"/>
      <c r="D168" s="1124"/>
      <c r="E168" s="902"/>
      <c r="F168" s="903">
        <f t="shared" ref="F168" si="873">F166/E166</f>
        <v>0</v>
      </c>
      <c r="G168" s="903">
        <f t="shared" ref="G168" si="874">G166/E166</f>
        <v>0.3125</v>
      </c>
      <c r="H168" s="903">
        <f t="shared" ref="H168" si="875">H166/E166</f>
        <v>0.25</v>
      </c>
      <c r="I168" s="903">
        <f t="shared" ref="I168" si="876">I166/E166</f>
        <v>0.125</v>
      </c>
      <c r="J168" s="904">
        <f t="shared" ref="J168" si="877">J166/E166</f>
        <v>0.125</v>
      </c>
      <c r="K168" s="904">
        <f t="shared" ref="K168" si="878">K166/E166</f>
        <v>0.1875</v>
      </c>
      <c r="L168" s="905">
        <f t="shared" ref="L168" si="879">L166/E166</f>
        <v>0.5</v>
      </c>
      <c r="M168" s="866"/>
      <c r="N168" s="866"/>
      <c r="O168" s="773">
        <f t="shared" ref="O168" si="880">SUM(F168:K168)</f>
        <v>1</v>
      </c>
      <c r="P168" s="773"/>
      <c r="Q168" s="772">
        <f t="shared" si="862"/>
        <v>0</v>
      </c>
      <c r="R168" s="772"/>
    </row>
    <row r="169" spans="2:34" ht="18" customHeight="1" thickTop="1" x14ac:dyDescent="0.2">
      <c r="B169" s="1504"/>
      <c r="C169" s="44" t="s">
        <v>197</v>
      </c>
      <c r="D169" s="613">
        <f>D154+D157+D160+D163</f>
        <v>291</v>
      </c>
      <c r="E169" s="842">
        <f t="shared" ref="E169:N169" si="881">E154+E157+E160+E163</f>
        <v>99</v>
      </c>
      <c r="F169" s="843">
        <f>F154+F157+F160+F163</f>
        <v>5</v>
      </c>
      <c r="G169" s="843">
        <f t="shared" si="881"/>
        <v>49</v>
      </c>
      <c r="H169" s="843">
        <f t="shared" si="881"/>
        <v>18</v>
      </c>
      <c r="I169" s="843">
        <f t="shared" si="881"/>
        <v>4</v>
      </c>
      <c r="J169" s="234">
        <f t="shared" si="881"/>
        <v>11</v>
      </c>
      <c r="K169" s="871">
        <f t="shared" si="881"/>
        <v>12</v>
      </c>
      <c r="L169" s="872">
        <f t="shared" si="881"/>
        <v>33</v>
      </c>
      <c r="M169" s="844">
        <f t="shared" si="881"/>
        <v>165</v>
      </c>
      <c r="N169" s="844">
        <f t="shared" si="881"/>
        <v>27</v>
      </c>
      <c r="O169" s="834">
        <f t="shared" ref="O169:O170" si="882">E169+M169+N169</f>
        <v>291</v>
      </c>
      <c r="P169" s="834">
        <f t="shared" ref="P169" si="883">SUM(F169:K169)</f>
        <v>99</v>
      </c>
      <c r="Q169" s="772">
        <f t="shared" ref="Q169" si="884">O169-D169</f>
        <v>0</v>
      </c>
      <c r="R169" s="772">
        <f t="shared" ref="R169" si="885">P169-E169</f>
        <v>0</v>
      </c>
      <c r="T169" s="772" t="s">
        <v>239</v>
      </c>
      <c r="X169" s="794">
        <f t="shared" ref="X169:AH169" si="886">X162-D130</f>
        <v>0</v>
      </c>
      <c r="Y169" s="794">
        <f t="shared" si="886"/>
        <v>0</v>
      </c>
      <c r="Z169" s="794">
        <f t="shared" si="886"/>
        <v>0</v>
      </c>
      <c r="AA169" s="794">
        <f t="shared" si="886"/>
        <v>0</v>
      </c>
      <c r="AB169" s="794">
        <f t="shared" si="886"/>
        <v>0</v>
      </c>
      <c r="AC169" s="794">
        <f t="shared" si="886"/>
        <v>0</v>
      </c>
      <c r="AD169" s="794">
        <f t="shared" si="886"/>
        <v>0</v>
      </c>
      <c r="AE169" s="794">
        <f t="shared" si="886"/>
        <v>0</v>
      </c>
      <c r="AF169" s="794">
        <f>AF162-L130</f>
        <v>0</v>
      </c>
      <c r="AG169" s="794">
        <f t="shared" si="886"/>
        <v>0</v>
      </c>
      <c r="AH169" s="794">
        <f t="shared" si="886"/>
        <v>0</v>
      </c>
    </row>
    <row r="170" spans="2:34" ht="18" customHeight="1" x14ac:dyDescent="0.2">
      <c r="B170" s="1504"/>
      <c r="C170" s="42" t="s">
        <v>198</v>
      </c>
      <c r="D170" s="235"/>
      <c r="E170" s="889">
        <f>E169/D169</f>
        <v>0.34020618556701032</v>
      </c>
      <c r="F170" s="847">
        <f>F169/D169</f>
        <v>1.7182130584192441E-2</v>
      </c>
      <c r="G170" s="847">
        <f>G169/D169</f>
        <v>0.16838487972508592</v>
      </c>
      <c r="H170" s="847">
        <f>H169/D169</f>
        <v>6.1855670103092786E-2</v>
      </c>
      <c r="I170" s="847">
        <f>I169/D169</f>
        <v>1.3745704467353952E-2</v>
      </c>
      <c r="J170" s="848">
        <f>J169/D169</f>
        <v>3.7800687285223365E-2</v>
      </c>
      <c r="K170" s="873">
        <f>K169/D169</f>
        <v>4.1237113402061855E-2</v>
      </c>
      <c r="L170" s="874">
        <f>L169/D169</f>
        <v>0.1134020618556701</v>
      </c>
      <c r="M170" s="850">
        <f>M169/D169</f>
        <v>0.5670103092783505</v>
      </c>
      <c r="N170" s="850">
        <f>N169/D169</f>
        <v>9.2783505154639179E-2</v>
      </c>
      <c r="O170" s="773">
        <f t="shared" si="882"/>
        <v>1</v>
      </c>
      <c r="P170" s="834"/>
      <c r="Q170" s="772">
        <f t="shared" ref="Q170:Q171" si="887">1-O170</f>
        <v>0</v>
      </c>
      <c r="R170" s="772"/>
      <c r="T170" s="776"/>
      <c r="X170" s="794"/>
      <c r="Y170" s="794">
        <f t="shared" ref="Y170:AH170" si="888">Y163-E131</f>
        <v>0</v>
      </c>
      <c r="Z170" s="794">
        <f t="shared" si="888"/>
        <v>0</v>
      </c>
      <c r="AA170" s="794">
        <f t="shared" si="888"/>
        <v>0</v>
      </c>
      <c r="AB170" s="794">
        <f t="shared" si="888"/>
        <v>0</v>
      </c>
      <c r="AC170" s="794">
        <f t="shared" si="888"/>
        <v>0</v>
      </c>
      <c r="AD170" s="794">
        <f t="shared" si="888"/>
        <v>0</v>
      </c>
      <c r="AE170" s="794">
        <f t="shared" si="888"/>
        <v>0</v>
      </c>
      <c r="AF170" s="794">
        <f t="shared" si="888"/>
        <v>0</v>
      </c>
      <c r="AG170" s="794">
        <f t="shared" si="888"/>
        <v>0</v>
      </c>
      <c r="AH170" s="794">
        <f t="shared" si="888"/>
        <v>0</v>
      </c>
    </row>
    <row r="171" spans="2:34" ht="18" customHeight="1" x14ac:dyDescent="0.2">
      <c r="B171" s="1504"/>
      <c r="C171" s="6"/>
      <c r="D171" s="236"/>
      <c r="E171" s="895"/>
      <c r="F171" s="899">
        <f>F169/E169</f>
        <v>5.0505050505050504E-2</v>
      </c>
      <c r="G171" s="899">
        <f>G169/E169</f>
        <v>0.49494949494949497</v>
      </c>
      <c r="H171" s="899">
        <f>H169/E169</f>
        <v>0.18181818181818182</v>
      </c>
      <c r="I171" s="899">
        <f>I169/E169</f>
        <v>4.0404040404040407E-2</v>
      </c>
      <c r="J171" s="900">
        <f>J169/E169</f>
        <v>0.1111111111111111</v>
      </c>
      <c r="K171" s="906">
        <f>K169/E169</f>
        <v>0.12121212121212122</v>
      </c>
      <c r="L171" s="907">
        <f>L169/E169</f>
        <v>0.33333333333333331</v>
      </c>
      <c r="M171" s="864"/>
      <c r="N171" s="864"/>
      <c r="O171" s="773">
        <f t="shared" ref="O171" si="889">SUM(F171:K171)</f>
        <v>1</v>
      </c>
      <c r="P171" s="773"/>
      <c r="Q171" s="772">
        <f t="shared" si="887"/>
        <v>0</v>
      </c>
      <c r="R171" s="772"/>
      <c r="T171" s="776"/>
      <c r="X171" s="794"/>
      <c r="Y171" s="794"/>
      <c r="Z171" s="794">
        <f t="shared" ref="Z171:AE171" si="890">Z164-F132</f>
        <v>0</v>
      </c>
      <c r="AA171" s="794">
        <f t="shared" si="890"/>
        <v>0</v>
      </c>
      <c r="AB171" s="794">
        <f t="shared" si="890"/>
        <v>0</v>
      </c>
      <c r="AC171" s="794">
        <f t="shared" si="890"/>
        <v>0</v>
      </c>
      <c r="AD171" s="794">
        <f t="shared" si="890"/>
        <v>0</v>
      </c>
      <c r="AE171" s="794">
        <f t="shared" si="890"/>
        <v>0</v>
      </c>
      <c r="AF171" s="794">
        <f>AF164-L132</f>
        <v>0</v>
      </c>
      <c r="AG171" s="794"/>
      <c r="AH171" s="794"/>
    </row>
    <row r="172" spans="2:34" ht="18" customHeight="1" x14ac:dyDescent="0.2">
      <c r="B172" s="1504"/>
      <c r="C172" s="5" t="s">
        <v>197</v>
      </c>
      <c r="D172" s="614">
        <f>SUM(D157:D166)</f>
        <v>150</v>
      </c>
      <c r="E172" s="842">
        <f t="shared" ref="E172:N172" si="891">E157+E160+E163+E166</f>
        <v>60</v>
      </c>
      <c r="F172" s="843">
        <f t="shared" si="891"/>
        <v>3</v>
      </c>
      <c r="G172" s="843">
        <f t="shared" si="891"/>
        <v>27</v>
      </c>
      <c r="H172" s="843">
        <f t="shared" si="891"/>
        <v>11</v>
      </c>
      <c r="I172" s="843">
        <f t="shared" si="891"/>
        <v>3</v>
      </c>
      <c r="J172" s="234">
        <f t="shared" si="891"/>
        <v>9</v>
      </c>
      <c r="K172" s="871">
        <f t="shared" si="891"/>
        <v>7</v>
      </c>
      <c r="L172" s="872">
        <f t="shared" si="891"/>
        <v>23</v>
      </c>
      <c r="M172" s="844">
        <f t="shared" si="891"/>
        <v>77</v>
      </c>
      <c r="N172" s="844">
        <f t="shared" si="891"/>
        <v>13</v>
      </c>
      <c r="O172" s="834">
        <f t="shared" ref="O172:O173" si="892">E172+M172+N172</f>
        <v>150</v>
      </c>
      <c r="P172" s="834">
        <f t="shared" ref="P172" si="893">SUM(F172:K172)</f>
        <v>60</v>
      </c>
      <c r="Q172" s="772">
        <f t="shared" ref="Q172" si="894">O172-D172</f>
        <v>0</v>
      </c>
      <c r="R172" s="772">
        <f t="shared" ref="R172" si="895">P172-E172</f>
        <v>0</v>
      </c>
      <c r="T172" s="776"/>
      <c r="X172" s="794"/>
      <c r="Y172" s="794"/>
      <c r="Z172" s="794"/>
      <c r="AA172" s="794"/>
      <c r="AB172" s="794"/>
      <c r="AC172" s="794"/>
      <c r="AD172" s="794"/>
      <c r="AE172" s="794"/>
      <c r="AF172" s="794"/>
      <c r="AG172" s="794"/>
      <c r="AH172" s="794"/>
    </row>
    <row r="173" spans="2:34" ht="18" customHeight="1" x14ac:dyDescent="0.2">
      <c r="B173" s="1504"/>
      <c r="C173" s="42" t="s">
        <v>199</v>
      </c>
      <c r="D173" s="615"/>
      <c r="E173" s="889">
        <f>E172/D172</f>
        <v>0.4</v>
      </c>
      <c r="F173" s="847">
        <f>F172/D172</f>
        <v>0.02</v>
      </c>
      <c r="G173" s="847">
        <f>G172/D172</f>
        <v>0.18</v>
      </c>
      <c r="H173" s="847">
        <f>H172/D172</f>
        <v>7.3333333333333334E-2</v>
      </c>
      <c r="I173" s="847">
        <f>I172/D172</f>
        <v>0.02</v>
      </c>
      <c r="J173" s="848">
        <f>J172/D172</f>
        <v>0.06</v>
      </c>
      <c r="K173" s="873">
        <f>K172/D172</f>
        <v>4.6666666666666669E-2</v>
      </c>
      <c r="L173" s="874">
        <f>L172/D172</f>
        <v>0.15333333333333332</v>
      </c>
      <c r="M173" s="850">
        <f>M172/D172</f>
        <v>0.51333333333333331</v>
      </c>
      <c r="N173" s="850">
        <f>N172/D172</f>
        <v>8.666666666666667E-2</v>
      </c>
      <c r="O173" s="773">
        <f t="shared" si="892"/>
        <v>1</v>
      </c>
      <c r="P173" s="834"/>
      <c r="Q173" s="772">
        <f t="shared" ref="Q173:Q174" si="896">1-O173</f>
        <v>0</v>
      </c>
      <c r="R173" s="772"/>
      <c r="T173" s="776"/>
      <c r="X173" s="794">
        <f>X166-X162</f>
        <v>0</v>
      </c>
      <c r="Y173" s="794">
        <f t="shared" ref="Y173:AH173" si="897">Y166-Y162</f>
        <v>0</v>
      </c>
      <c r="Z173" s="794">
        <f t="shared" si="897"/>
        <v>0</v>
      </c>
      <c r="AA173" s="794">
        <f t="shared" si="897"/>
        <v>0</v>
      </c>
      <c r="AB173" s="794">
        <f t="shared" si="897"/>
        <v>0</v>
      </c>
      <c r="AC173" s="794">
        <f t="shared" si="897"/>
        <v>0</v>
      </c>
      <c r="AD173" s="794">
        <f t="shared" si="897"/>
        <v>0</v>
      </c>
      <c r="AE173" s="794">
        <f t="shared" si="897"/>
        <v>0</v>
      </c>
      <c r="AF173" s="794">
        <f t="shared" si="897"/>
        <v>0</v>
      </c>
      <c r="AG173" s="794">
        <f t="shared" si="897"/>
        <v>0</v>
      </c>
      <c r="AH173" s="794">
        <f t="shared" si="897"/>
        <v>0</v>
      </c>
    </row>
    <row r="174" spans="2:34" ht="18" customHeight="1" thickBot="1" x14ac:dyDescent="0.25">
      <c r="B174" s="1510"/>
      <c r="C174" s="6"/>
      <c r="D174" s="236"/>
      <c r="E174" s="908"/>
      <c r="F174" s="909">
        <f>F172/E172</f>
        <v>0.05</v>
      </c>
      <c r="G174" s="909">
        <f>G172/E172</f>
        <v>0.45</v>
      </c>
      <c r="H174" s="909">
        <f>H172/E172</f>
        <v>0.18333333333333332</v>
      </c>
      <c r="I174" s="909">
        <f>I172/E172</f>
        <v>0.05</v>
      </c>
      <c r="J174" s="910">
        <f>J172/E172</f>
        <v>0.15</v>
      </c>
      <c r="K174" s="911">
        <f>K172/E172</f>
        <v>0.11666666666666667</v>
      </c>
      <c r="L174" s="912">
        <f>L172/E172</f>
        <v>0.38333333333333336</v>
      </c>
      <c r="M174" s="870"/>
      <c r="N174" s="870"/>
      <c r="O174" s="773">
        <f t="shared" ref="O174" si="898">SUM(F174:K174)</f>
        <v>1</v>
      </c>
      <c r="P174" s="773"/>
      <c r="Q174" s="772">
        <f t="shared" si="896"/>
        <v>0</v>
      </c>
      <c r="R174" s="772"/>
      <c r="T174" s="776"/>
      <c r="X174" s="794">
        <f>X167-X162</f>
        <v>0</v>
      </c>
      <c r="Y174" s="794">
        <f t="shared" ref="Y174:AH174" si="899">Y167-Y162</f>
        <v>0</v>
      </c>
      <c r="Z174" s="794">
        <f t="shared" si="899"/>
        <v>0</v>
      </c>
      <c r="AA174" s="794">
        <f t="shared" si="899"/>
        <v>0</v>
      </c>
      <c r="AB174" s="794">
        <f t="shared" si="899"/>
        <v>0</v>
      </c>
      <c r="AC174" s="794">
        <f t="shared" si="899"/>
        <v>0</v>
      </c>
      <c r="AD174" s="794">
        <f t="shared" si="899"/>
        <v>0</v>
      </c>
      <c r="AE174" s="794">
        <f t="shared" si="899"/>
        <v>0</v>
      </c>
      <c r="AF174" s="794">
        <f t="shared" si="899"/>
        <v>0</v>
      </c>
      <c r="AG174" s="794">
        <f t="shared" si="899"/>
        <v>0</v>
      </c>
      <c r="AH174" s="794">
        <f t="shared" si="899"/>
        <v>0</v>
      </c>
    </row>
    <row r="175" spans="2:34" x14ac:dyDescent="0.2">
      <c r="B175" s="840"/>
      <c r="C175" s="27"/>
      <c r="D175" s="23"/>
      <c r="E175" s="824"/>
      <c r="F175" s="774"/>
      <c r="G175" s="774"/>
      <c r="H175" s="774"/>
      <c r="I175" s="841"/>
      <c r="J175" s="841"/>
      <c r="K175" s="841"/>
      <c r="L175" s="841"/>
      <c r="M175" s="841"/>
      <c r="N175" s="841"/>
      <c r="O175" s="773"/>
      <c r="P175" s="773"/>
      <c r="Q175" s="772"/>
      <c r="R175" s="772"/>
    </row>
    <row r="176" spans="2:34" ht="14.4" x14ac:dyDescent="0.2">
      <c r="B176" s="762" t="s">
        <v>659</v>
      </c>
      <c r="O176" s="834"/>
      <c r="P176" s="834"/>
      <c r="Q176" s="772"/>
      <c r="R176" s="772"/>
    </row>
    <row r="177" spans="1:18" ht="7.5" customHeight="1" x14ac:dyDescent="0.2">
      <c r="B177" s="761"/>
      <c r="O177" s="773"/>
      <c r="P177" s="834"/>
      <c r="Q177" s="772"/>
      <c r="R177" s="772"/>
    </row>
    <row r="178" spans="1:18" x14ac:dyDescent="0.2">
      <c r="A178" s="776"/>
      <c r="B178" s="761"/>
      <c r="J178" s="763" t="s">
        <v>167</v>
      </c>
      <c r="O178" s="773"/>
      <c r="P178" s="773"/>
      <c r="Q178" s="772"/>
      <c r="R178" s="772"/>
    </row>
    <row r="179" spans="1:18" x14ac:dyDescent="0.2">
      <c r="A179" s="776"/>
      <c r="B179" s="761"/>
      <c r="J179" s="763" t="s">
        <v>634</v>
      </c>
      <c r="O179" s="834"/>
      <c r="P179" s="834"/>
      <c r="Q179" s="772"/>
      <c r="R179" s="772"/>
    </row>
    <row r="180" spans="1:18" x14ac:dyDescent="0.2">
      <c r="A180" s="776"/>
      <c r="B180" s="761"/>
      <c r="J180" s="763" t="s">
        <v>635</v>
      </c>
      <c r="O180" s="773"/>
      <c r="P180" s="834"/>
      <c r="Q180" s="772"/>
      <c r="R180" s="772"/>
    </row>
    <row r="181" spans="1:18" ht="7.5" customHeight="1" x14ac:dyDescent="0.2">
      <c r="A181" s="776"/>
      <c r="B181" s="761"/>
      <c r="J181" s="835"/>
      <c r="O181" s="773"/>
      <c r="P181" s="773"/>
      <c r="Q181" s="772"/>
      <c r="R181" s="772"/>
    </row>
    <row r="182" spans="1:18" ht="13.8" thickBot="1" x14ac:dyDescent="0.25">
      <c r="F182" s="836" t="s">
        <v>636</v>
      </c>
      <c r="G182" s="836" t="s">
        <v>637</v>
      </c>
      <c r="H182" s="836" t="s">
        <v>638</v>
      </c>
      <c r="I182" s="836" t="s">
        <v>639</v>
      </c>
      <c r="J182" s="836" t="s">
        <v>640</v>
      </c>
      <c r="K182" s="836"/>
      <c r="M182" s="23"/>
      <c r="N182" s="23" t="s">
        <v>641</v>
      </c>
      <c r="O182" s="834"/>
      <c r="P182" s="834"/>
      <c r="Q182" s="772"/>
      <c r="R182" s="772"/>
    </row>
    <row r="183" spans="1:18" ht="13.5" customHeight="1" x14ac:dyDescent="0.2">
      <c r="B183" s="1507" t="s">
        <v>660</v>
      </c>
      <c r="C183" s="1947"/>
      <c r="D183" s="1621" t="s">
        <v>266</v>
      </c>
      <c r="E183" s="1945" t="s">
        <v>643</v>
      </c>
      <c r="F183" s="837"/>
      <c r="G183" s="837"/>
      <c r="H183" s="837"/>
      <c r="I183" s="837"/>
      <c r="J183" s="837"/>
      <c r="K183" s="837"/>
      <c r="L183" s="839"/>
      <c r="M183" s="1942" t="s">
        <v>644</v>
      </c>
      <c r="N183" s="1942" t="s">
        <v>326</v>
      </c>
      <c r="O183" s="773"/>
      <c r="P183" s="834"/>
      <c r="Q183" s="772"/>
      <c r="R183" s="772"/>
    </row>
    <row r="184" spans="1:18" x14ac:dyDescent="0.2">
      <c r="B184" s="1508"/>
      <c r="C184" s="1948"/>
      <c r="D184" s="1593"/>
      <c r="E184" s="1866"/>
      <c r="F184" s="29" t="s">
        <v>645</v>
      </c>
      <c r="G184" s="30"/>
      <c r="H184" s="30"/>
      <c r="I184" s="31"/>
      <c r="J184" s="31"/>
      <c r="K184" s="31"/>
      <c r="L184" s="250"/>
      <c r="M184" s="1943"/>
      <c r="N184" s="1943"/>
      <c r="O184" s="773"/>
      <c r="P184" s="773"/>
      <c r="Q184" s="772"/>
      <c r="R184" s="772"/>
    </row>
    <row r="185" spans="1:18" ht="13.5" customHeight="1" x14ac:dyDescent="0.2">
      <c r="B185" s="1508"/>
      <c r="C185" s="1948"/>
      <c r="D185" s="1593"/>
      <c r="E185" s="1866"/>
      <c r="F185" s="1588" t="s">
        <v>646</v>
      </c>
      <c r="G185" s="1588" t="s">
        <v>647</v>
      </c>
      <c r="H185" s="1588" t="s">
        <v>648</v>
      </c>
      <c r="I185" s="1588" t="s">
        <v>649</v>
      </c>
      <c r="J185" s="1621" t="s">
        <v>650</v>
      </c>
      <c r="K185" s="1621" t="s">
        <v>651</v>
      </c>
      <c r="L185" s="251" t="s">
        <v>652</v>
      </c>
      <c r="M185" s="1943"/>
      <c r="N185" s="1943"/>
      <c r="O185" s="834"/>
      <c r="P185" s="834"/>
      <c r="Q185" s="772"/>
      <c r="R185" s="772"/>
    </row>
    <row r="186" spans="1:18" ht="13.5" customHeight="1" x14ac:dyDescent="0.2">
      <c r="B186" s="1508"/>
      <c r="C186" s="1948"/>
      <c r="D186" s="1593"/>
      <c r="E186" s="1866"/>
      <c r="F186" s="1594"/>
      <c r="G186" s="1594"/>
      <c r="H186" s="1594"/>
      <c r="I186" s="1594"/>
      <c r="J186" s="1593"/>
      <c r="K186" s="1593"/>
      <c r="L186" s="1950" t="s">
        <v>653</v>
      </c>
      <c r="M186" s="1943"/>
      <c r="N186" s="1943"/>
      <c r="O186" s="773"/>
      <c r="P186" s="834"/>
      <c r="Q186" s="772"/>
      <c r="R186" s="772"/>
    </row>
    <row r="187" spans="1:18" ht="43.5" customHeight="1" x14ac:dyDescent="0.2">
      <c r="B187" s="1610"/>
      <c r="C187" s="1949"/>
      <c r="D187" s="1622"/>
      <c r="E187" s="1946"/>
      <c r="F187" s="1595"/>
      <c r="G187" s="1595"/>
      <c r="H187" s="1595"/>
      <c r="I187" s="1595"/>
      <c r="J187" s="1622"/>
      <c r="K187" s="1622"/>
      <c r="L187" s="1951"/>
      <c r="M187" s="1944"/>
      <c r="N187" s="1944"/>
      <c r="O187" s="773"/>
      <c r="P187" s="773"/>
      <c r="Q187" s="772"/>
      <c r="R187" s="772"/>
    </row>
    <row r="188" spans="1:18" ht="17.25" customHeight="1" x14ac:dyDescent="0.2">
      <c r="B188" s="1603" t="s">
        <v>597</v>
      </c>
      <c r="C188" s="1628"/>
      <c r="D188" s="234">
        <f>D191+D194+D197+D200+D203+D206</f>
        <v>427</v>
      </c>
      <c r="E188" s="842">
        <f>E191+E194+E197+E200+E203+E206</f>
        <v>190</v>
      </c>
      <c r="F188" s="843">
        <f t="shared" ref="F188:N188" si="900">F191+F194+F197+F200+F203+F206</f>
        <v>9</v>
      </c>
      <c r="G188" s="843">
        <f t="shared" si="900"/>
        <v>91</v>
      </c>
      <c r="H188" s="843">
        <f t="shared" si="900"/>
        <v>53</v>
      </c>
      <c r="I188" s="843">
        <f t="shared" si="900"/>
        <v>4</v>
      </c>
      <c r="J188" s="234">
        <f t="shared" si="900"/>
        <v>11</v>
      </c>
      <c r="K188" s="871">
        <f t="shared" si="900"/>
        <v>22</v>
      </c>
      <c r="L188" s="872">
        <f t="shared" si="900"/>
        <v>68</v>
      </c>
      <c r="M188" s="844">
        <f t="shared" si="900"/>
        <v>175</v>
      </c>
      <c r="N188" s="844">
        <f t="shared" si="900"/>
        <v>62</v>
      </c>
      <c r="O188" s="834">
        <f>E188+M188+N188</f>
        <v>427</v>
      </c>
      <c r="P188" s="834">
        <f>SUM(F188:K188)</f>
        <v>190</v>
      </c>
      <c r="Q188" s="772">
        <f>O188-D188</f>
        <v>0</v>
      </c>
      <c r="R188" s="772">
        <f>P188-E188</f>
        <v>0</v>
      </c>
    </row>
    <row r="189" spans="1:18" ht="17.25" customHeight="1" x14ac:dyDescent="0.2">
      <c r="B189" s="1605"/>
      <c r="C189" s="1629"/>
      <c r="D189" s="600"/>
      <c r="E189" s="889">
        <f>E188/D188</f>
        <v>0.44496487119437939</v>
      </c>
      <c r="F189" s="847">
        <f>F188/D188</f>
        <v>2.1077283372365339E-2</v>
      </c>
      <c r="G189" s="847">
        <f>G188/D188</f>
        <v>0.21311475409836064</v>
      </c>
      <c r="H189" s="847">
        <f>H188/D188</f>
        <v>0.12412177985948478</v>
      </c>
      <c r="I189" s="847">
        <f>I188/D188</f>
        <v>9.3676814988290398E-3</v>
      </c>
      <c r="J189" s="848">
        <f>J188/D188</f>
        <v>2.576112412177986E-2</v>
      </c>
      <c r="K189" s="873">
        <f>K188/D188</f>
        <v>5.1522248243559721E-2</v>
      </c>
      <c r="L189" s="874">
        <f>L188/D188</f>
        <v>0.15925058548009369</v>
      </c>
      <c r="M189" s="850">
        <f>M188/D188</f>
        <v>0.4098360655737705</v>
      </c>
      <c r="N189" s="850">
        <f>N188/D188</f>
        <v>0.14519906323185011</v>
      </c>
      <c r="O189" s="773">
        <f>E189+M189+N189</f>
        <v>1</v>
      </c>
      <c r="P189" s="834"/>
      <c r="Q189" s="772">
        <f>1-O189</f>
        <v>0</v>
      </c>
      <c r="R189" s="772"/>
    </row>
    <row r="190" spans="1:18" ht="17.25" customHeight="1" thickBot="1" x14ac:dyDescent="0.25">
      <c r="B190" s="1607"/>
      <c r="C190" s="1669"/>
      <c r="D190" s="604"/>
      <c r="E190" s="890"/>
      <c r="F190" s="891">
        <f>F188/E188</f>
        <v>4.736842105263158E-2</v>
      </c>
      <c r="G190" s="891">
        <f>G188/E188</f>
        <v>0.47894736842105262</v>
      </c>
      <c r="H190" s="891">
        <f>H188/E188</f>
        <v>0.27894736842105261</v>
      </c>
      <c r="I190" s="891">
        <f>I188/E188</f>
        <v>2.1052631578947368E-2</v>
      </c>
      <c r="J190" s="892">
        <f>J188/E188</f>
        <v>5.7894736842105263E-2</v>
      </c>
      <c r="K190" s="893">
        <f>K188/E188</f>
        <v>0.11578947368421053</v>
      </c>
      <c r="L190" s="894">
        <f>L188/E188</f>
        <v>0.35789473684210527</v>
      </c>
      <c r="M190" s="854"/>
      <c r="N190" s="854"/>
      <c r="O190" s="773">
        <f>SUM(F190:K190)</f>
        <v>0.99999999999999989</v>
      </c>
      <c r="P190" s="773"/>
      <c r="Q190" s="772">
        <f>1-O190</f>
        <v>0</v>
      </c>
      <c r="R190" s="772"/>
    </row>
    <row r="191" spans="1:18" ht="17.25" customHeight="1" thickTop="1" x14ac:dyDescent="0.2">
      <c r="B191" s="1503" t="s">
        <v>274</v>
      </c>
      <c r="C191" s="1649" t="s">
        <v>184</v>
      </c>
      <c r="D191" s="487">
        <v>49</v>
      </c>
      <c r="E191" s="1174">
        <f>SUM(F191:K191)</f>
        <v>20</v>
      </c>
      <c r="F191" s="856">
        <v>0</v>
      </c>
      <c r="G191" s="856">
        <v>13</v>
      </c>
      <c r="H191" s="856">
        <v>4</v>
      </c>
      <c r="I191" s="856">
        <v>0</v>
      </c>
      <c r="J191" s="857">
        <v>0</v>
      </c>
      <c r="K191" s="857">
        <v>3</v>
      </c>
      <c r="L191" s="858">
        <f>H191+I191+J191</f>
        <v>4</v>
      </c>
      <c r="M191" s="859">
        <v>22</v>
      </c>
      <c r="N191" s="859">
        <f>D191-E191-M191</f>
        <v>7</v>
      </c>
      <c r="O191" s="834">
        <f t="shared" ref="O191:O192" si="901">E191+M191+N191</f>
        <v>49</v>
      </c>
      <c r="P191" s="834">
        <f t="shared" ref="P191" si="902">SUM(F191:K191)</f>
        <v>20</v>
      </c>
      <c r="Q191" s="772">
        <f>O191-D191</f>
        <v>0</v>
      </c>
      <c r="R191" s="772">
        <f t="shared" ref="R191" si="903">P191-E191</f>
        <v>0</v>
      </c>
    </row>
    <row r="192" spans="1:18" ht="17.25" customHeight="1" x14ac:dyDescent="0.2">
      <c r="B192" s="1504"/>
      <c r="C192" s="1551"/>
      <c r="D192" s="499"/>
      <c r="E192" s="889">
        <f>E191/D191</f>
        <v>0.40816326530612246</v>
      </c>
      <c r="F192" s="847">
        <f>F191/D191</f>
        <v>0</v>
      </c>
      <c r="G192" s="847">
        <f>G191/D191</f>
        <v>0.26530612244897961</v>
      </c>
      <c r="H192" s="847">
        <f>H191/D191</f>
        <v>8.1632653061224483E-2</v>
      </c>
      <c r="I192" s="847">
        <f>I191/D191</f>
        <v>0</v>
      </c>
      <c r="J192" s="848">
        <f>J191/D191</f>
        <v>0</v>
      </c>
      <c r="K192" s="848">
        <f>K191/D191</f>
        <v>6.1224489795918366E-2</v>
      </c>
      <c r="L192" s="849">
        <f>L191/D191</f>
        <v>8.1632653061224483E-2</v>
      </c>
      <c r="M192" s="850">
        <f>M191/D191</f>
        <v>0.44897959183673469</v>
      </c>
      <c r="N192" s="850">
        <f>N191/D191</f>
        <v>0.14285714285714285</v>
      </c>
      <c r="O192" s="773">
        <f t="shared" si="901"/>
        <v>1</v>
      </c>
      <c r="P192" s="834"/>
      <c r="Q192" s="772">
        <f t="shared" ref="Q192:Q193" si="904">1-O192</f>
        <v>0</v>
      </c>
      <c r="R192" s="772"/>
    </row>
    <row r="193" spans="2:18" ht="17.25" customHeight="1" x14ac:dyDescent="0.2">
      <c r="B193" s="1504"/>
      <c r="C193" s="1552"/>
      <c r="D193" s="307"/>
      <c r="E193" s="895"/>
      <c r="F193" s="891">
        <f>F191/E191</f>
        <v>0</v>
      </c>
      <c r="G193" s="891">
        <f>G191/E191</f>
        <v>0.65</v>
      </c>
      <c r="H193" s="891">
        <f>H191/E191</f>
        <v>0.2</v>
      </c>
      <c r="I193" s="891">
        <f>I191/E191</f>
        <v>0</v>
      </c>
      <c r="J193" s="892">
        <f>J191/E191</f>
        <v>0</v>
      </c>
      <c r="K193" s="892">
        <f>K191/E191</f>
        <v>0.15</v>
      </c>
      <c r="L193" s="898">
        <f>L191/E191</f>
        <v>0.2</v>
      </c>
      <c r="M193" s="854"/>
      <c r="N193" s="854"/>
      <c r="O193" s="773">
        <f t="shared" ref="O193" si="905">SUM(F193:K193)</f>
        <v>1</v>
      </c>
      <c r="P193" s="773"/>
      <c r="Q193" s="772">
        <f t="shared" si="904"/>
        <v>0</v>
      </c>
      <c r="R193" s="772"/>
    </row>
    <row r="194" spans="2:18" ht="17.25" customHeight="1" x14ac:dyDescent="0.2">
      <c r="B194" s="1504"/>
      <c r="C194" s="1591" t="s">
        <v>185</v>
      </c>
      <c r="D194" s="480">
        <v>87</v>
      </c>
      <c r="E194" s="842">
        <f>SUM(F194:K194)</f>
        <v>40</v>
      </c>
      <c r="F194" s="843">
        <v>1</v>
      </c>
      <c r="G194" s="843">
        <v>21</v>
      </c>
      <c r="H194" s="843">
        <v>12</v>
      </c>
      <c r="I194" s="843">
        <v>1</v>
      </c>
      <c r="J194" s="234">
        <v>2</v>
      </c>
      <c r="K194" s="234">
        <v>3</v>
      </c>
      <c r="L194" s="861">
        <f t="shared" ref="L194" si="906">H194+I194+J194</f>
        <v>15</v>
      </c>
      <c r="M194" s="844">
        <v>36</v>
      </c>
      <c r="N194" s="844">
        <f>D194-E194-M194</f>
        <v>11</v>
      </c>
      <c r="O194" s="834">
        <f t="shared" ref="O194:O195" si="907">E194+M194+N194</f>
        <v>87</v>
      </c>
      <c r="P194" s="834">
        <f t="shared" ref="P194" si="908">SUM(F194:K194)</f>
        <v>40</v>
      </c>
      <c r="Q194" s="772">
        <f t="shared" ref="Q194" si="909">O194-D194</f>
        <v>0</v>
      </c>
      <c r="R194" s="772">
        <f t="shared" ref="R194" si="910">P194-E194</f>
        <v>0</v>
      </c>
    </row>
    <row r="195" spans="2:18" ht="17.25" customHeight="1" x14ac:dyDescent="0.2">
      <c r="B195" s="1504"/>
      <c r="C195" s="1551"/>
      <c r="D195" s="499"/>
      <c r="E195" s="889">
        <f t="shared" ref="E195" si="911">E194/D194</f>
        <v>0.45977011494252873</v>
      </c>
      <c r="F195" s="847">
        <f t="shared" ref="F195" si="912">F194/D194</f>
        <v>1.1494252873563218E-2</v>
      </c>
      <c r="G195" s="847">
        <f t="shared" ref="G195" si="913">G194/D194</f>
        <v>0.2413793103448276</v>
      </c>
      <c r="H195" s="847">
        <f t="shared" ref="H195" si="914">H194/D194</f>
        <v>0.13793103448275862</v>
      </c>
      <c r="I195" s="847">
        <f t="shared" ref="I195" si="915">I194/D194</f>
        <v>1.1494252873563218E-2</v>
      </c>
      <c r="J195" s="848">
        <f t="shared" ref="J195" si="916">J194/D194</f>
        <v>2.2988505747126436E-2</v>
      </c>
      <c r="K195" s="848">
        <f t="shared" ref="K195" si="917">K194/D194</f>
        <v>3.4482758620689655E-2</v>
      </c>
      <c r="L195" s="849">
        <f t="shared" ref="L195" si="918">L194/D194</f>
        <v>0.17241379310344829</v>
      </c>
      <c r="M195" s="850">
        <f t="shared" ref="M195" si="919">M194/D194</f>
        <v>0.41379310344827586</v>
      </c>
      <c r="N195" s="850">
        <f t="shared" ref="N195" si="920">N194/D194</f>
        <v>0.12643678160919541</v>
      </c>
      <c r="O195" s="773">
        <f t="shared" si="907"/>
        <v>1</v>
      </c>
      <c r="P195" s="834"/>
      <c r="Q195" s="772">
        <f t="shared" ref="Q195:Q196" si="921">1-O195</f>
        <v>0</v>
      </c>
      <c r="R195" s="772"/>
    </row>
    <row r="196" spans="2:18" ht="17.25" customHeight="1" x14ac:dyDescent="0.2">
      <c r="B196" s="1504"/>
      <c r="C196" s="1552"/>
      <c r="D196" s="1123"/>
      <c r="E196" s="895"/>
      <c r="F196" s="891">
        <f t="shared" ref="F196" si="922">F194/E194</f>
        <v>2.5000000000000001E-2</v>
      </c>
      <c r="G196" s="891">
        <f t="shared" ref="G196" si="923">G194/E194</f>
        <v>0.52500000000000002</v>
      </c>
      <c r="H196" s="891">
        <f t="shared" ref="H196" si="924">H194/E194</f>
        <v>0.3</v>
      </c>
      <c r="I196" s="891">
        <f t="shared" ref="I196" si="925">I194/E194</f>
        <v>2.5000000000000001E-2</v>
      </c>
      <c r="J196" s="892">
        <f t="shared" ref="J196" si="926">J194/E194</f>
        <v>0.05</v>
      </c>
      <c r="K196" s="892">
        <f t="shared" ref="K196" si="927">K194/E194</f>
        <v>7.4999999999999997E-2</v>
      </c>
      <c r="L196" s="898">
        <f t="shared" ref="L196" si="928">L194/E194</f>
        <v>0.375</v>
      </c>
      <c r="M196" s="854"/>
      <c r="N196" s="854"/>
      <c r="O196" s="773">
        <f t="shared" ref="O196" si="929">SUM(F196:K196)</f>
        <v>1.0000000000000002</v>
      </c>
      <c r="P196" s="773"/>
      <c r="Q196" s="772">
        <f t="shared" si="921"/>
        <v>0</v>
      </c>
      <c r="R196" s="772"/>
    </row>
    <row r="197" spans="2:18" ht="17.25" customHeight="1" x14ac:dyDescent="0.2">
      <c r="B197" s="1504"/>
      <c r="C197" s="1588" t="s">
        <v>277</v>
      </c>
      <c r="D197" s="491">
        <v>25</v>
      </c>
      <c r="E197" s="842">
        <f t="shared" ref="E197" si="930">SUM(F197:K197)</f>
        <v>13</v>
      </c>
      <c r="F197" s="843">
        <v>1</v>
      </c>
      <c r="G197" s="843">
        <v>7</v>
      </c>
      <c r="H197" s="843">
        <v>4</v>
      </c>
      <c r="I197" s="843">
        <v>0</v>
      </c>
      <c r="J197" s="234">
        <v>1</v>
      </c>
      <c r="K197" s="234">
        <v>0</v>
      </c>
      <c r="L197" s="861">
        <f t="shared" ref="L197" si="931">H197+I197+J197</f>
        <v>5</v>
      </c>
      <c r="M197" s="844">
        <v>10</v>
      </c>
      <c r="N197" s="844">
        <f>D197-E197-M197</f>
        <v>2</v>
      </c>
      <c r="O197" s="834">
        <f>E197+M197+N197</f>
        <v>25</v>
      </c>
      <c r="P197" s="834">
        <f t="shared" ref="P197" si="932">SUM(F197:K197)</f>
        <v>13</v>
      </c>
      <c r="Q197" s="772">
        <f t="shared" ref="Q197" si="933">O197-D197</f>
        <v>0</v>
      </c>
      <c r="R197" s="772">
        <f t="shared" ref="R197" si="934">P197-E197</f>
        <v>0</v>
      </c>
    </row>
    <row r="198" spans="2:18" ht="17.25" customHeight="1" x14ac:dyDescent="0.2">
      <c r="B198" s="1504"/>
      <c r="C198" s="1594"/>
      <c r="D198" s="499"/>
      <c r="E198" s="889">
        <f t="shared" ref="E198" si="935">E197/D197</f>
        <v>0.52</v>
      </c>
      <c r="F198" s="847">
        <f t="shared" ref="F198" si="936">F197/D197</f>
        <v>0.04</v>
      </c>
      <c r="G198" s="847">
        <f t="shared" ref="G198" si="937">G197/D197</f>
        <v>0.28000000000000003</v>
      </c>
      <c r="H198" s="847">
        <f t="shared" ref="H198" si="938">H197/D197</f>
        <v>0.16</v>
      </c>
      <c r="I198" s="847">
        <f t="shared" ref="I198" si="939">I197/D197</f>
        <v>0</v>
      </c>
      <c r="J198" s="848">
        <f t="shared" ref="J198" si="940">J197/D197</f>
        <v>0.04</v>
      </c>
      <c r="K198" s="848">
        <f t="shared" ref="K198" si="941">K197/D197</f>
        <v>0</v>
      </c>
      <c r="L198" s="849">
        <f t="shared" ref="L198" si="942">L197/D197</f>
        <v>0.2</v>
      </c>
      <c r="M198" s="850">
        <f t="shared" ref="M198" si="943">M197/D197</f>
        <v>0.4</v>
      </c>
      <c r="N198" s="850">
        <f t="shared" ref="N198" si="944">N197/D197</f>
        <v>0.08</v>
      </c>
      <c r="O198" s="773">
        <f t="shared" ref="O198" si="945">E198+M198+N198</f>
        <v>1</v>
      </c>
      <c r="P198" s="834"/>
      <c r="Q198" s="772">
        <f t="shared" ref="Q198:Q199" si="946">1-O198</f>
        <v>0</v>
      </c>
      <c r="R198" s="772"/>
    </row>
    <row r="199" spans="2:18" ht="17.25" customHeight="1" x14ac:dyDescent="0.2">
      <c r="B199" s="1504"/>
      <c r="C199" s="1594"/>
      <c r="D199" s="1123"/>
      <c r="E199" s="895"/>
      <c r="F199" s="891">
        <f t="shared" ref="F199" si="947">F197/E197</f>
        <v>7.6923076923076927E-2</v>
      </c>
      <c r="G199" s="891">
        <f t="shared" ref="G199" si="948">G197/E197</f>
        <v>0.53846153846153844</v>
      </c>
      <c r="H199" s="891">
        <f t="shared" ref="H199" si="949">H197/E197</f>
        <v>0.30769230769230771</v>
      </c>
      <c r="I199" s="891">
        <f t="shared" ref="I199" si="950">I197/E197</f>
        <v>0</v>
      </c>
      <c r="J199" s="892">
        <f t="shared" ref="J199" si="951">J197/E197</f>
        <v>7.6923076923076927E-2</v>
      </c>
      <c r="K199" s="892">
        <f t="shared" ref="K199" si="952">K197/E197</f>
        <v>0</v>
      </c>
      <c r="L199" s="898">
        <f t="shared" ref="L199" si="953">L197/E197</f>
        <v>0.38461538461538464</v>
      </c>
      <c r="M199" s="854"/>
      <c r="N199" s="854"/>
      <c r="O199" s="773">
        <f t="shared" ref="O199" si="954">SUM(F199:K199)</f>
        <v>1</v>
      </c>
      <c r="P199" s="773"/>
      <c r="Q199" s="772">
        <f t="shared" si="946"/>
        <v>0</v>
      </c>
      <c r="R199" s="772"/>
    </row>
    <row r="200" spans="2:18" ht="17.25" customHeight="1" x14ac:dyDescent="0.2">
      <c r="B200" s="1504"/>
      <c r="C200" s="1591" t="s">
        <v>598</v>
      </c>
      <c r="D200" s="491">
        <v>82</v>
      </c>
      <c r="E200" s="842">
        <f t="shared" ref="E200" si="955">SUM(F200:K200)</f>
        <v>28</v>
      </c>
      <c r="F200" s="843">
        <v>5</v>
      </c>
      <c r="G200" s="843">
        <v>10</v>
      </c>
      <c r="H200" s="843">
        <v>7</v>
      </c>
      <c r="I200" s="843">
        <v>0</v>
      </c>
      <c r="J200" s="234">
        <v>2</v>
      </c>
      <c r="K200" s="234">
        <v>4</v>
      </c>
      <c r="L200" s="861">
        <f t="shared" ref="L200" si="956">H200+I200+J200</f>
        <v>9</v>
      </c>
      <c r="M200" s="844">
        <v>40</v>
      </c>
      <c r="N200" s="844">
        <f>D200-E200-M200</f>
        <v>14</v>
      </c>
      <c r="O200" s="834">
        <f t="shared" ref="O200:O201" si="957">E200+M200+N200</f>
        <v>82</v>
      </c>
      <c r="P200" s="834">
        <f t="shared" ref="P200" si="958">SUM(F200:K200)</f>
        <v>28</v>
      </c>
      <c r="Q200" s="772">
        <f t="shared" ref="Q200" si="959">O200-D200</f>
        <v>0</v>
      </c>
      <c r="R200" s="772">
        <f t="shared" ref="R200" si="960">P200-E200</f>
        <v>0</v>
      </c>
    </row>
    <row r="201" spans="2:18" ht="17.25" customHeight="1" x14ac:dyDescent="0.2">
      <c r="B201" s="1504"/>
      <c r="C201" s="1551"/>
      <c r="D201" s="499"/>
      <c r="E201" s="889">
        <f t="shared" ref="E201" si="961">E200/D200</f>
        <v>0.34146341463414637</v>
      </c>
      <c r="F201" s="847">
        <f t="shared" ref="F201" si="962">F200/D200</f>
        <v>6.097560975609756E-2</v>
      </c>
      <c r="G201" s="847">
        <f t="shared" ref="G201" si="963">G200/D200</f>
        <v>0.12195121951219512</v>
      </c>
      <c r="H201" s="847">
        <f t="shared" ref="H201" si="964">H200/D200</f>
        <v>8.5365853658536592E-2</v>
      </c>
      <c r="I201" s="847">
        <f t="shared" ref="I201" si="965">I200/D200</f>
        <v>0</v>
      </c>
      <c r="J201" s="848">
        <f t="shared" ref="J201" si="966">J200/D200</f>
        <v>2.4390243902439025E-2</v>
      </c>
      <c r="K201" s="848">
        <f t="shared" ref="K201" si="967">K200/D200</f>
        <v>4.878048780487805E-2</v>
      </c>
      <c r="L201" s="849">
        <f t="shared" ref="L201" si="968">L200/D200</f>
        <v>0.10975609756097561</v>
      </c>
      <c r="M201" s="850">
        <f t="shared" ref="M201" si="969">M200/D200</f>
        <v>0.48780487804878048</v>
      </c>
      <c r="N201" s="850">
        <f t="shared" ref="N201" si="970">N200/D200</f>
        <v>0.17073170731707318</v>
      </c>
      <c r="O201" s="773">
        <f t="shared" si="957"/>
        <v>1</v>
      </c>
      <c r="P201" s="834"/>
      <c r="Q201" s="772">
        <f t="shared" ref="Q201:Q202" si="971">1-O201</f>
        <v>0</v>
      </c>
      <c r="R201" s="772"/>
    </row>
    <row r="202" spans="2:18" ht="17.25" customHeight="1" x14ac:dyDescent="0.2">
      <c r="B202" s="1504"/>
      <c r="C202" s="1552"/>
      <c r="D202" s="1123"/>
      <c r="E202" s="895"/>
      <c r="F202" s="891">
        <f t="shared" ref="F202" si="972">F200/E200</f>
        <v>0.17857142857142858</v>
      </c>
      <c r="G202" s="891">
        <f t="shared" ref="G202" si="973">G200/E200</f>
        <v>0.35714285714285715</v>
      </c>
      <c r="H202" s="891">
        <f t="shared" ref="H202" si="974">H200/E200</f>
        <v>0.25</v>
      </c>
      <c r="I202" s="891">
        <f t="shared" ref="I202" si="975">I200/E200</f>
        <v>0</v>
      </c>
      <c r="J202" s="892">
        <f t="shared" ref="J202" si="976">J200/E200</f>
        <v>7.1428571428571425E-2</v>
      </c>
      <c r="K202" s="892">
        <f t="shared" ref="K202" si="977">K200/E200</f>
        <v>0.14285714285714285</v>
      </c>
      <c r="L202" s="898">
        <f t="shared" ref="L202" si="978">L200/E200</f>
        <v>0.32142857142857145</v>
      </c>
      <c r="M202" s="854"/>
      <c r="N202" s="854"/>
      <c r="O202" s="773">
        <f t="shared" ref="O202" si="979">SUM(F202:K202)</f>
        <v>1</v>
      </c>
      <c r="P202" s="773"/>
      <c r="Q202" s="772">
        <f t="shared" si="971"/>
        <v>0</v>
      </c>
      <c r="R202" s="772"/>
    </row>
    <row r="203" spans="2:18" ht="17.25" customHeight="1" x14ac:dyDescent="0.2">
      <c r="B203" s="1504"/>
      <c r="C203" s="1591" t="s">
        <v>341</v>
      </c>
      <c r="D203" s="491">
        <v>8</v>
      </c>
      <c r="E203" s="842">
        <f t="shared" ref="E203" si="980">SUM(F203:K203)</f>
        <v>5</v>
      </c>
      <c r="F203" s="843">
        <v>0</v>
      </c>
      <c r="G203" s="843">
        <v>1</v>
      </c>
      <c r="H203" s="843">
        <v>2</v>
      </c>
      <c r="I203" s="843">
        <v>1</v>
      </c>
      <c r="J203" s="234">
        <v>0</v>
      </c>
      <c r="K203" s="234">
        <v>1</v>
      </c>
      <c r="L203" s="861">
        <f t="shared" ref="L203" si="981">H203+I203+J203</f>
        <v>3</v>
      </c>
      <c r="M203" s="844">
        <v>2</v>
      </c>
      <c r="N203" s="844">
        <f>D203-E203-M203</f>
        <v>1</v>
      </c>
      <c r="O203" s="834">
        <f t="shared" ref="O203:O204" si="982">E203+M203+N203</f>
        <v>8</v>
      </c>
      <c r="P203" s="834">
        <f t="shared" ref="P203" si="983">SUM(F203:K203)</f>
        <v>5</v>
      </c>
      <c r="Q203" s="772">
        <f t="shared" ref="Q203" si="984">O203-D203</f>
        <v>0</v>
      </c>
      <c r="R203" s="772">
        <f t="shared" ref="R203" si="985">P203-E203</f>
        <v>0</v>
      </c>
    </row>
    <row r="204" spans="2:18" ht="17.25" customHeight="1" x14ac:dyDescent="0.2">
      <c r="B204" s="1504"/>
      <c r="C204" s="1551"/>
      <c r="D204" s="499"/>
      <c r="E204" s="889">
        <f t="shared" ref="E204" si="986">E203/D203</f>
        <v>0.625</v>
      </c>
      <c r="F204" s="847">
        <f t="shared" ref="F204" si="987">F203/D203</f>
        <v>0</v>
      </c>
      <c r="G204" s="847">
        <f t="shared" ref="G204" si="988">G203/D203</f>
        <v>0.125</v>
      </c>
      <c r="H204" s="847">
        <f t="shared" ref="H204" si="989">H203/D203</f>
        <v>0.25</v>
      </c>
      <c r="I204" s="847">
        <f t="shared" ref="I204" si="990">I203/D203</f>
        <v>0.125</v>
      </c>
      <c r="J204" s="848">
        <f t="shared" ref="J204" si="991">J203/D203</f>
        <v>0</v>
      </c>
      <c r="K204" s="848">
        <f t="shared" ref="K204" si="992">K203/D203</f>
        <v>0.125</v>
      </c>
      <c r="L204" s="849">
        <f t="shared" ref="L204" si="993">L203/D203</f>
        <v>0.375</v>
      </c>
      <c r="M204" s="850">
        <f t="shared" ref="M204" si="994">M203/D203</f>
        <v>0.25</v>
      </c>
      <c r="N204" s="850">
        <f t="shared" ref="N204" si="995">N203/D203</f>
        <v>0.125</v>
      </c>
      <c r="O204" s="773">
        <f t="shared" si="982"/>
        <v>1</v>
      </c>
      <c r="P204" s="834"/>
      <c r="Q204" s="772">
        <f t="shared" ref="Q204:Q205" si="996">1-O204</f>
        <v>0</v>
      </c>
      <c r="R204" s="772"/>
    </row>
    <row r="205" spans="2:18" ht="17.25" customHeight="1" x14ac:dyDescent="0.2">
      <c r="B205" s="1504"/>
      <c r="C205" s="1552"/>
      <c r="D205" s="1123"/>
      <c r="E205" s="895"/>
      <c r="F205" s="891">
        <f t="shared" ref="F205" si="997">F203/E203</f>
        <v>0</v>
      </c>
      <c r="G205" s="891">
        <f t="shared" ref="G205" si="998">G203/E203</f>
        <v>0.2</v>
      </c>
      <c r="H205" s="891">
        <f t="shared" ref="H205" si="999">H203/E203</f>
        <v>0.4</v>
      </c>
      <c r="I205" s="891">
        <f t="shared" ref="I205" si="1000">I203/E203</f>
        <v>0.2</v>
      </c>
      <c r="J205" s="892">
        <f t="shared" ref="J205" si="1001">J203/E203</f>
        <v>0</v>
      </c>
      <c r="K205" s="892">
        <f t="shared" ref="K205" si="1002">K203/E203</f>
        <v>0.2</v>
      </c>
      <c r="L205" s="898">
        <f t="shared" ref="L205" si="1003">L203/E203</f>
        <v>0.6</v>
      </c>
      <c r="M205" s="854"/>
      <c r="N205" s="854"/>
      <c r="O205" s="773">
        <f t="shared" ref="O205" si="1004">SUM(F205:K205)</f>
        <v>1</v>
      </c>
      <c r="P205" s="773"/>
      <c r="Q205" s="772">
        <f t="shared" si="996"/>
        <v>0</v>
      </c>
      <c r="R205" s="772"/>
    </row>
    <row r="206" spans="2:18" ht="17.25" customHeight="1" x14ac:dyDescent="0.2">
      <c r="B206" s="1504"/>
      <c r="C206" s="1591" t="s">
        <v>189</v>
      </c>
      <c r="D206" s="491">
        <v>176</v>
      </c>
      <c r="E206" s="842">
        <f t="shared" ref="E206" si="1005">SUM(F206:K206)</f>
        <v>84</v>
      </c>
      <c r="F206" s="843">
        <v>2</v>
      </c>
      <c r="G206" s="843">
        <v>39</v>
      </c>
      <c r="H206" s="843">
        <v>24</v>
      </c>
      <c r="I206" s="843">
        <v>2</v>
      </c>
      <c r="J206" s="234">
        <v>6</v>
      </c>
      <c r="K206" s="234">
        <v>11</v>
      </c>
      <c r="L206" s="861">
        <f t="shared" ref="L206" si="1006">H206+I206+J206</f>
        <v>32</v>
      </c>
      <c r="M206" s="844">
        <v>65</v>
      </c>
      <c r="N206" s="844">
        <f>D206-E206-M206</f>
        <v>27</v>
      </c>
      <c r="O206" s="834">
        <f t="shared" ref="O206:O207" si="1007">E206+M206+N206</f>
        <v>176</v>
      </c>
      <c r="P206" s="834">
        <f t="shared" ref="P206" si="1008">SUM(F206:K206)</f>
        <v>84</v>
      </c>
      <c r="Q206" s="772">
        <f t="shared" ref="Q206" si="1009">O206-D206</f>
        <v>0</v>
      </c>
      <c r="R206" s="772">
        <f t="shared" ref="R206" si="1010">P206-E206</f>
        <v>0</v>
      </c>
    </row>
    <row r="207" spans="2:18" ht="17.25" customHeight="1" x14ac:dyDescent="0.2">
      <c r="B207" s="1504"/>
      <c r="C207" s="1551"/>
      <c r="D207" s="499"/>
      <c r="E207" s="889">
        <f t="shared" ref="E207" si="1011">E206/D206</f>
        <v>0.47727272727272729</v>
      </c>
      <c r="F207" s="847">
        <f t="shared" ref="F207" si="1012">F206/D206</f>
        <v>1.1363636363636364E-2</v>
      </c>
      <c r="G207" s="847">
        <f t="shared" ref="G207" si="1013">G206/D206</f>
        <v>0.22159090909090909</v>
      </c>
      <c r="H207" s="847">
        <f t="shared" ref="H207" si="1014">H206/D206</f>
        <v>0.13636363636363635</v>
      </c>
      <c r="I207" s="847">
        <f t="shared" ref="I207" si="1015">I206/D206</f>
        <v>1.1363636363636364E-2</v>
      </c>
      <c r="J207" s="848">
        <f t="shared" ref="J207" si="1016">J206/D206</f>
        <v>3.4090909090909088E-2</v>
      </c>
      <c r="K207" s="848">
        <f t="shared" ref="K207" si="1017">K206/D206</f>
        <v>6.25E-2</v>
      </c>
      <c r="L207" s="849">
        <f t="shared" ref="L207" si="1018">L206/D206</f>
        <v>0.18181818181818182</v>
      </c>
      <c r="M207" s="850">
        <f t="shared" ref="M207" si="1019">M206/D206</f>
        <v>0.36931818181818182</v>
      </c>
      <c r="N207" s="850">
        <f t="shared" ref="N207" si="1020">N206/D206</f>
        <v>0.15340909090909091</v>
      </c>
      <c r="O207" s="773">
        <f t="shared" si="1007"/>
        <v>1</v>
      </c>
      <c r="P207" s="834"/>
      <c r="Q207" s="772">
        <f t="shared" ref="Q207:Q208" si="1021">1-O207</f>
        <v>0</v>
      </c>
      <c r="R207" s="772"/>
    </row>
    <row r="208" spans="2:18" ht="17.25" customHeight="1" thickBot="1" x14ac:dyDescent="0.25">
      <c r="B208" s="1505"/>
      <c r="C208" s="1552"/>
      <c r="D208" s="1124"/>
      <c r="E208" s="895"/>
      <c r="F208" s="891">
        <f t="shared" ref="F208" si="1022">F206/E206</f>
        <v>2.3809523809523808E-2</v>
      </c>
      <c r="G208" s="891">
        <f t="shared" ref="G208" si="1023">G206/E206</f>
        <v>0.4642857142857143</v>
      </c>
      <c r="H208" s="891">
        <f t="shared" ref="H208" si="1024">H206/E206</f>
        <v>0.2857142857142857</v>
      </c>
      <c r="I208" s="891">
        <f t="shared" ref="I208" si="1025">I206/E206</f>
        <v>2.3809523809523808E-2</v>
      </c>
      <c r="J208" s="892">
        <f t="shared" ref="J208" si="1026">J206/E206</f>
        <v>7.1428571428571425E-2</v>
      </c>
      <c r="K208" s="892">
        <f t="shared" ref="K208" si="1027">K206/E206</f>
        <v>0.13095238095238096</v>
      </c>
      <c r="L208" s="898">
        <f t="shared" ref="L208" si="1028">L206/E206</f>
        <v>0.38095238095238093</v>
      </c>
      <c r="M208" s="854"/>
      <c r="N208" s="854"/>
      <c r="O208" s="773">
        <f t="shared" ref="O208" si="1029">SUM(F208:K208)</f>
        <v>1</v>
      </c>
      <c r="P208" s="773"/>
      <c r="Q208" s="772">
        <f t="shared" si="1021"/>
        <v>0</v>
      </c>
      <c r="R208" s="772"/>
    </row>
    <row r="209" spans="2:34" ht="17.25" customHeight="1" thickTop="1" x14ac:dyDescent="0.2">
      <c r="B209" s="1503" t="s">
        <v>281</v>
      </c>
      <c r="C209" s="1649" t="s">
        <v>282</v>
      </c>
      <c r="D209" s="491">
        <v>106</v>
      </c>
      <c r="E209" s="855">
        <f t="shared" ref="E209" si="1030">SUM(F209:K209)</f>
        <v>24</v>
      </c>
      <c r="F209" s="856">
        <v>4</v>
      </c>
      <c r="G209" s="856">
        <v>11</v>
      </c>
      <c r="H209" s="856">
        <v>1</v>
      </c>
      <c r="I209" s="856">
        <v>1</v>
      </c>
      <c r="J209" s="857">
        <v>3</v>
      </c>
      <c r="K209" s="857">
        <v>4</v>
      </c>
      <c r="L209" s="858">
        <f t="shared" ref="L209" si="1031">H209+I209+J209</f>
        <v>5</v>
      </c>
      <c r="M209" s="859">
        <v>56</v>
      </c>
      <c r="N209" s="859">
        <f>D209-E209-M209</f>
        <v>26</v>
      </c>
      <c r="O209" s="834">
        <f>E209+M209+N209</f>
        <v>106</v>
      </c>
      <c r="P209" s="834">
        <f t="shared" ref="P209" si="1032">SUM(F209:K209)</f>
        <v>24</v>
      </c>
      <c r="Q209" s="772">
        <f t="shared" ref="Q209" si="1033">O209-D209</f>
        <v>0</v>
      </c>
      <c r="R209" s="772">
        <f t="shared" ref="R209" si="1034">P209-E209</f>
        <v>0</v>
      </c>
    </row>
    <row r="210" spans="2:34" ht="17.25" customHeight="1" x14ac:dyDescent="0.2">
      <c r="B210" s="1504"/>
      <c r="C210" s="1551"/>
      <c r="D210" s="499"/>
      <c r="E210" s="889">
        <f t="shared" ref="E210" si="1035">E209/D209</f>
        <v>0.22641509433962265</v>
      </c>
      <c r="F210" s="847">
        <f t="shared" ref="F210" si="1036">F209/D209</f>
        <v>3.7735849056603772E-2</v>
      </c>
      <c r="G210" s="847">
        <f t="shared" ref="G210" si="1037">G209/D209</f>
        <v>0.10377358490566038</v>
      </c>
      <c r="H210" s="847">
        <f t="shared" ref="H210" si="1038">H209/D209</f>
        <v>9.433962264150943E-3</v>
      </c>
      <c r="I210" s="847">
        <f t="shared" ref="I210" si="1039">I209/D209</f>
        <v>9.433962264150943E-3</v>
      </c>
      <c r="J210" s="848">
        <f t="shared" ref="J210" si="1040">J209/D209</f>
        <v>2.8301886792452831E-2</v>
      </c>
      <c r="K210" s="848">
        <f t="shared" ref="K210" si="1041">K209/D209</f>
        <v>3.7735849056603772E-2</v>
      </c>
      <c r="L210" s="849">
        <f t="shared" ref="L210" si="1042">L209/D209</f>
        <v>4.716981132075472E-2</v>
      </c>
      <c r="M210" s="850">
        <f t="shared" ref="M210" si="1043">M209/D209</f>
        <v>0.52830188679245282</v>
      </c>
      <c r="N210" s="850">
        <f t="shared" ref="N210" si="1044">N209/D209</f>
        <v>0.24528301886792453</v>
      </c>
      <c r="O210" s="773">
        <f t="shared" ref="O210" si="1045">E210+M210+N210</f>
        <v>1</v>
      </c>
      <c r="P210" s="834"/>
      <c r="Q210" s="772">
        <f t="shared" ref="Q210:Q211" si="1046">1-O210</f>
        <v>0</v>
      </c>
      <c r="R210" s="772"/>
    </row>
    <row r="211" spans="2:34" ht="17.25" customHeight="1" x14ac:dyDescent="0.2">
      <c r="B211" s="1504"/>
      <c r="C211" s="1552"/>
      <c r="D211" s="1123"/>
      <c r="E211" s="895"/>
      <c r="F211" s="899">
        <f t="shared" ref="F211" si="1047">F209/E209</f>
        <v>0.16666666666666666</v>
      </c>
      <c r="G211" s="899">
        <f t="shared" ref="G211" si="1048">G209/E209</f>
        <v>0.45833333333333331</v>
      </c>
      <c r="H211" s="899">
        <f t="shared" ref="H211" si="1049">H209/E209</f>
        <v>4.1666666666666664E-2</v>
      </c>
      <c r="I211" s="899">
        <f t="shared" ref="I211" si="1050">I209/E209</f>
        <v>4.1666666666666664E-2</v>
      </c>
      <c r="J211" s="900">
        <f t="shared" ref="J211" si="1051">J209/E209</f>
        <v>0.125</v>
      </c>
      <c r="K211" s="900">
        <f t="shared" ref="K211" si="1052">K209/E209</f>
        <v>0.16666666666666666</v>
      </c>
      <c r="L211" s="901">
        <f t="shared" ref="L211" si="1053">L209/E209</f>
        <v>0.20833333333333334</v>
      </c>
      <c r="M211" s="864"/>
      <c r="N211" s="864"/>
      <c r="O211" s="773">
        <f t="shared" ref="O211" si="1054">SUM(F211:K211)</f>
        <v>0.99999999999999989</v>
      </c>
      <c r="P211" s="773"/>
      <c r="Q211" s="772">
        <f t="shared" si="1046"/>
        <v>0</v>
      </c>
      <c r="R211" s="772"/>
    </row>
    <row r="212" spans="2:34" ht="17.25" customHeight="1" x14ac:dyDescent="0.2">
      <c r="B212" s="1504"/>
      <c r="C212" s="1591" t="s">
        <v>283</v>
      </c>
      <c r="D212" s="491">
        <v>171</v>
      </c>
      <c r="E212" s="842">
        <f t="shared" ref="E212" si="1055">SUM(F212:K212)</f>
        <v>68</v>
      </c>
      <c r="F212" s="843">
        <v>1</v>
      </c>
      <c r="G212" s="843">
        <v>34</v>
      </c>
      <c r="H212" s="843">
        <v>20</v>
      </c>
      <c r="I212" s="843">
        <v>1</v>
      </c>
      <c r="J212" s="234">
        <v>4</v>
      </c>
      <c r="K212" s="234">
        <v>8</v>
      </c>
      <c r="L212" s="861">
        <f t="shared" ref="L212" si="1056">H212+I212+J212</f>
        <v>25</v>
      </c>
      <c r="M212" s="844">
        <v>81</v>
      </c>
      <c r="N212" s="844">
        <f>D212-E212-M212</f>
        <v>22</v>
      </c>
      <c r="O212" s="834">
        <f t="shared" ref="O212:O213" si="1057">E212+M212+N212</f>
        <v>171</v>
      </c>
      <c r="P212" s="834">
        <f t="shared" ref="P212" si="1058">SUM(F212:K212)</f>
        <v>68</v>
      </c>
      <c r="Q212" s="772">
        <f t="shared" ref="Q212" si="1059">O212-D212</f>
        <v>0</v>
      </c>
      <c r="R212" s="772">
        <f t="shared" ref="R212" si="1060">P212-E212</f>
        <v>0</v>
      </c>
    </row>
    <row r="213" spans="2:34" ht="17.25" customHeight="1" x14ac:dyDescent="0.2">
      <c r="B213" s="1504"/>
      <c r="C213" s="1551"/>
      <c r="D213" s="499"/>
      <c r="E213" s="889">
        <f t="shared" ref="E213" si="1061">E212/D212</f>
        <v>0.39766081871345027</v>
      </c>
      <c r="F213" s="847">
        <f t="shared" ref="F213" si="1062">F212/D212</f>
        <v>5.8479532163742687E-3</v>
      </c>
      <c r="G213" s="847">
        <f t="shared" ref="G213" si="1063">G212/D212</f>
        <v>0.19883040935672514</v>
      </c>
      <c r="H213" s="847">
        <f t="shared" ref="H213" si="1064">H212/D212</f>
        <v>0.11695906432748537</v>
      </c>
      <c r="I213" s="847">
        <f t="shared" ref="I213" si="1065">I212/D212</f>
        <v>5.8479532163742687E-3</v>
      </c>
      <c r="J213" s="848">
        <f t="shared" ref="J213" si="1066">J212/D212</f>
        <v>2.3391812865497075E-2</v>
      </c>
      <c r="K213" s="848">
        <f t="shared" ref="K213" si="1067">K212/D212</f>
        <v>4.6783625730994149E-2</v>
      </c>
      <c r="L213" s="849">
        <f t="shared" ref="L213" si="1068">L212/D212</f>
        <v>0.14619883040935672</v>
      </c>
      <c r="M213" s="850">
        <f t="shared" ref="M213" si="1069">M212/D212</f>
        <v>0.47368421052631576</v>
      </c>
      <c r="N213" s="850">
        <f t="shared" ref="N213" si="1070">N212/D212</f>
        <v>0.12865497076023391</v>
      </c>
      <c r="O213" s="773">
        <f t="shared" si="1057"/>
        <v>0.99999999999999989</v>
      </c>
      <c r="P213" s="834"/>
      <c r="Q213" s="772">
        <f t="shared" ref="Q213:Q214" si="1071">1-O213</f>
        <v>0</v>
      </c>
      <c r="R213" s="772"/>
    </row>
    <row r="214" spans="2:34" ht="17.25" customHeight="1" x14ac:dyDescent="0.2">
      <c r="B214" s="1504"/>
      <c r="C214" s="1552"/>
      <c r="D214" s="1123"/>
      <c r="E214" s="895"/>
      <c r="F214" s="899">
        <f t="shared" ref="F214" si="1072">F212/E212</f>
        <v>1.4705882352941176E-2</v>
      </c>
      <c r="G214" s="899">
        <f t="shared" ref="G214" si="1073">G212/E212</f>
        <v>0.5</v>
      </c>
      <c r="H214" s="899">
        <f t="shared" ref="H214" si="1074">H212/E212</f>
        <v>0.29411764705882354</v>
      </c>
      <c r="I214" s="899">
        <f t="shared" ref="I214" si="1075">I212/E212</f>
        <v>1.4705882352941176E-2</v>
      </c>
      <c r="J214" s="900">
        <f t="shared" ref="J214" si="1076">J212/E212</f>
        <v>5.8823529411764705E-2</v>
      </c>
      <c r="K214" s="900">
        <f t="shared" ref="K214" si="1077">K212/E212</f>
        <v>0.11764705882352941</v>
      </c>
      <c r="L214" s="901">
        <f t="shared" ref="L214" si="1078">L212/E212</f>
        <v>0.36764705882352944</v>
      </c>
      <c r="M214" s="864"/>
      <c r="N214" s="864"/>
      <c r="O214" s="773">
        <f>SUM(F214:K214)</f>
        <v>1</v>
      </c>
      <c r="P214" s="773"/>
      <c r="Q214" s="772">
        <f t="shared" si="1071"/>
        <v>0</v>
      </c>
      <c r="R214" s="772"/>
    </row>
    <row r="215" spans="2:34" ht="17.25" customHeight="1" x14ac:dyDescent="0.2">
      <c r="B215" s="1504"/>
      <c r="C215" s="1591" t="s">
        <v>284</v>
      </c>
      <c r="D215" s="491">
        <v>49</v>
      </c>
      <c r="E215" s="842">
        <f t="shared" ref="E215" si="1079">SUM(F215:K215)</f>
        <v>24</v>
      </c>
      <c r="F215" s="843">
        <v>1</v>
      </c>
      <c r="G215" s="843">
        <v>11</v>
      </c>
      <c r="H215" s="843">
        <v>6</v>
      </c>
      <c r="I215" s="843">
        <v>0</v>
      </c>
      <c r="J215" s="234">
        <v>2</v>
      </c>
      <c r="K215" s="234">
        <v>4</v>
      </c>
      <c r="L215" s="861">
        <f t="shared" ref="L215" si="1080">H215+I215+J215</f>
        <v>8</v>
      </c>
      <c r="M215" s="844">
        <v>18</v>
      </c>
      <c r="N215" s="844">
        <f>D215-E215-M215</f>
        <v>7</v>
      </c>
      <c r="O215" s="834">
        <f t="shared" ref="O215:O216" si="1081">E215+M215+N215</f>
        <v>49</v>
      </c>
      <c r="P215" s="834">
        <f t="shared" ref="P215" si="1082">SUM(F215:K215)</f>
        <v>24</v>
      </c>
      <c r="Q215" s="772">
        <f t="shared" ref="Q215" si="1083">O215-D215</f>
        <v>0</v>
      </c>
      <c r="R215" s="772">
        <f t="shared" ref="R215" si="1084">P215-E215</f>
        <v>0</v>
      </c>
    </row>
    <row r="216" spans="2:34" ht="17.25" customHeight="1" x14ac:dyDescent="0.2">
      <c r="B216" s="1504"/>
      <c r="C216" s="1551"/>
      <c r="D216" s="499"/>
      <c r="E216" s="889">
        <f t="shared" ref="E216" si="1085">E215/D215</f>
        <v>0.48979591836734693</v>
      </c>
      <c r="F216" s="847">
        <f t="shared" ref="F216" si="1086">F215/D215</f>
        <v>2.0408163265306121E-2</v>
      </c>
      <c r="G216" s="847">
        <f t="shared" ref="G216" si="1087">G215/D215</f>
        <v>0.22448979591836735</v>
      </c>
      <c r="H216" s="847">
        <f t="shared" ref="H216" si="1088">H215/D215</f>
        <v>0.12244897959183673</v>
      </c>
      <c r="I216" s="847">
        <f t="shared" ref="I216" si="1089">I215/D215</f>
        <v>0</v>
      </c>
      <c r="J216" s="848">
        <f t="shared" ref="J216" si="1090">J215/D215</f>
        <v>4.0816326530612242E-2</v>
      </c>
      <c r="K216" s="848">
        <f t="shared" ref="K216" si="1091">K215/D215</f>
        <v>8.1632653061224483E-2</v>
      </c>
      <c r="L216" s="849">
        <f t="shared" ref="L216" si="1092">L215/D215</f>
        <v>0.16326530612244897</v>
      </c>
      <c r="M216" s="850">
        <f t="shared" ref="M216" si="1093">M215/D215</f>
        <v>0.36734693877551022</v>
      </c>
      <c r="N216" s="850">
        <f t="shared" ref="N216" si="1094">N215/D215</f>
        <v>0.14285714285714285</v>
      </c>
      <c r="O216" s="773">
        <f t="shared" si="1081"/>
        <v>1</v>
      </c>
      <c r="P216" s="834"/>
      <c r="Q216" s="772">
        <f t="shared" ref="Q216:Q217" si="1095">1-O216</f>
        <v>0</v>
      </c>
      <c r="R216" s="772"/>
    </row>
    <row r="217" spans="2:34" ht="17.25" customHeight="1" x14ac:dyDescent="0.2">
      <c r="B217" s="1504"/>
      <c r="C217" s="1552"/>
      <c r="D217" s="1123"/>
      <c r="E217" s="895"/>
      <c r="F217" s="899">
        <f t="shared" ref="F217" si="1096">F215/E215</f>
        <v>4.1666666666666664E-2</v>
      </c>
      <c r="G217" s="899">
        <f t="shared" ref="G217" si="1097">G215/E215</f>
        <v>0.45833333333333331</v>
      </c>
      <c r="H217" s="899">
        <f t="shared" ref="H217" si="1098">H215/E215</f>
        <v>0.25</v>
      </c>
      <c r="I217" s="899">
        <f t="shared" ref="I217" si="1099">I215/E215</f>
        <v>0</v>
      </c>
      <c r="J217" s="900">
        <f t="shared" ref="J217" si="1100">J215/E215</f>
        <v>8.3333333333333329E-2</v>
      </c>
      <c r="K217" s="900">
        <f t="shared" ref="K217" si="1101">K215/E215</f>
        <v>0.16666666666666666</v>
      </c>
      <c r="L217" s="901">
        <f t="shared" ref="L217" si="1102">L215/E215</f>
        <v>0.33333333333333331</v>
      </c>
      <c r="M217" s="864"/>
      <c r="N217" s="864"/>
      <c r="O217" s="773">
        <f t="shared" ref="O217" si="1103">SUM(F217:K217)</f>
        <v>1</v>
      </c>
      <c r="P217" s="773"/>
      <c r="Q217" s="772">
        <f t="shared" si="1095"/>
        <v>0</v>
      </c>
      <c r="R217" s="772"/>
    </row>
    <row r="218" spans="2:34" ht="17.25" customHeight="1" x14ac:dyDescent="0.2">
      <c r="B218" s="1504"/>
      <c r="C218" s="1591" t="s">
        <v>285</v>
      </c>
      <c r="D218" s="491">
        <v>38</v>
      </c>
      <c r="E218" s="842">
        <f t="shared" ref="E218" si="1104">SUM(F218:K218)</f>
        <v>21</v>
      </c>
      <c r="F218" s="843">
        <v>1</v>
      </c>
      <c r="G218" s="843">
        <v>10</v>
      </c>
      <c r="H218" s="843">
        <v>7</v>
      </c>
      <c r="I218" s="843">
        <v>0</v>
      </c>
      <c r="J218" s="234">
        <v>1</v>
      </c>
      <c r="K218" s="234">
        <v>2</v>
      </c>
      <c r="L218" s="861">
        <f t="shared" ref="L218" si="1105">H218+I218+J218</f>
        <v>8</v>
      </c>
      <c r="M218" s="844">
        <v>15</v>
      </c>
      <c r="N218" s="844">
        <f>D218-E218-M218</f>
        <v>2</v>
      </c>
      <c r="O218" s="834">
        <f t="shared" ref="O218:O219" si="1106">E218+M218+N218</f>
        <v>38</v>
      </c>
      <c r="P218" s="834">
        <f t="shared" ref="P218" si="1107">SUM(F218:K218)</f>
        <v>21</v>
      </c>
      <c r="Q218" s="772">
        <f t="shared" ref="Q218" si="1108">O218-D218</f>
        <v>0</v>
      </c>
      <c r="R218" s="772">
        <f t="shared" ref="R218" si="1109">P218-E218</f>
        <v>0</v>
      </c>
    </row>
    <row r="219" spans="2:34" ht="17.25" customHeight="1" x14ac:dyDescent="0.2">
      <c r="B219" s="1504"/>
      <c r="C219" s="1551"/>
      <c r="D219" s="499"/>
      <c r="E219" s="889">
        <f t="shared" ref="E219" si="1110">E218/D218</f>
        <v>0.55263157894736847</v>
      </c>
      <c r="F219" s="847">
        <f t="shared" ref="F219" si="1111">F218/D218</f>
        <v>2.6315789473684209E-2</v>
      </c>
      <c r="G219" s="847">
        <f t="shared" ref="G219" si="1112">G218/D218</f>
        <v>0.26315789473684209</v>
      </c>
      <c r="H219" s="847">
        <f t="shared" ref="H219" si="1113">H218/D218</f>
        <v>0.18421052631578946</v>
      </c>
      <c r="I219" s="847">
        <f t="shared" ref="I219" si="1114">I218/D218</f>
        <v>0</v>
      </c>
      <c r="J219" s="848">
        <f t="shared" ref="J219" si="1115">J218/D218</f>
        <v>2.6315789473684209E-2</v>
      </c>
      <c r="K219" s="848">
        <f t="shared" ref="K219" si="1116">K218/D218</f>
        <v>5.2631578947368418E-2</v>
      </c>
      <c r="L219" s="849">
        <f t="shared" ref="L219" si="1117">L218/D218</f>
        <v>0.21052631578947367</v>
      </c>
      <c r="M219" s="850">
        <f t="shared" ref="M219" si="1118">M218/D218</f>
        <v>0.39473684210526316</v>
      </c>
      <c r="N219" s="850">
        <f t="shared" ref="N219" si="1119">N218/D218</f>
        <v>5.2631578947368418E-2</v>
      </c>
      <c r="O219" s="773">
        <f t="shared" si="1106"/>
        <v>1</v>
      </c>
      <c r="P219" s="834"/>
      <c r="Q219" s="772">
        <f t="shared" ref="Q219:Q220" si="1120">1-O219</f>
        <v>0</v>
      </c>
      <c r="R219" s="772"/>
    </row>
    <row r="220" spans="2:34" ht="17.25" customHeight="1" x14ac:dyDescent="0.2">
      <c r="B220" s="1504"/>
      <c r="C220" s="1552"/>
      <c r="D220" s="1123"/>
      <c r="E220" s="895"/>
      <c r="F220" s="899">
        <f t="shared" ref="F220" si="1121">F218/E218</f>
        <v>4.7619047619047616E-2</v>
      </c>
      <c r="G220" s="899">
        <f t="shared" ref="G220" si="1122">G218/E218</f>
        <v>0.47619047619047616</v>
      </c>
      <c r="H220" s="899">
        <f t="shared" ref="H220" si="1123">H218/E218</f>
        <v>0.33333333333333331</v>
      </c>
      <c r="I220" s="899">
        <f t="shared" ref="I220" si="1124">I218/E218</f>
        <v>0</v>
      </c>
      <c r="J220" s="900">
        <f t="shared" ref="J220" si="1125">J218/E218</f>
        <v>4.7619047619047616E-2</v>
      </c>
      <c r="K220" s="900">
        <f t="shared" ref="K220" si="1126">K218/E218</f>
        <v>9.5238095238095233E-2</v>
      </c>
      <c r="L220" s="901">
        <f t="shared" ref="L220" si="1127">L218/E218</f>
        <v>0.38095238095238093</v>
      </c>
      <c r="M220" s="864"/>
      <c r="N220" s="864"/>
      <c r="O220" s="773">
        <f t="shared" ref="O220" si="1128">SUM(F220:K220)</f>
        <v>0.99999999999999989</v>
      </c>
      <c r="P220" s="773"/>
      <c r="Q220" s="772">
        <f t="shared" si="1120"/>
        <v>0</v>
      </c>
      <c r="R220" s="772"/>
      <c r="T220" s="761" t="s">
        <v>321</v>
      </c>
      <c r="X220" s="761">
        <f>D224+D221+D218+D215+D212+D209</f>
        <v>427</v>
      </c>
      <c r="Y220" s="761">
        <f t="shared" ref="Y220" si="1129">E224+E221+E218+E215+E212+E209</f>
        <v>190</v>
      </c>
      <c r="Z220" s="761">
        <f t="shared" ref="Z220" si="1130">F224+F221+F218+F215+F212+F209</f>
        <v>9</v>
      </c>
      <c r="AA220" s="761">
        <f t="shared" ref="AA220" si="1131">G224+G221+G218+G215+G212+G209</f>
        <v>91</v>
      </c>
      <c r="AB220" s="761">
        <f t="shared" ref="AB220" si="1132">H224+H221+H218+H215+H212+H209</f>
        <v>53</v>
      </c>
      <c r="AC220" s="761">
        <f t="shared" ref="AC220" si="1133">I224+I221+I218+I215+I212+I209</f>
        <v>4</v>
      </c>
      <c r="AD220" s="761">
        <f t="shared" ref="AD220" si="1134">J224+J221+J218+J215+J212+J209</f>
        <v>11</v>
      </c>
      <c r="AE220" s="761">
        <f t="shared" ref="AE220" si="1135">K224+K221+K218+K215+K212+K209</f>
        <v>22</v>
      </c>
      <c r="AF220" s="761">
        <f t="shared" ref="AF220" si="1136">L224+L221+L218+L215+L212+L209</f>
        <v>68</v>
      </c>
      <c r="AG220" s="761">
        <f t="shared" ref="AG220" si="1137">M224+M221+M218+M215+M212+M209</f>
        <v>175</v>
      </c>
      <c r="AH220" s="761">
        <f t="shared" ref="AH220" si="1138">N224+N221+N218+N215+N212+N209</f>
        <v>62</v>
      </c>
    </row>
    <row r="221" spans="2:34" ht="17.25" customHeight="1" x14ac:dyDescent="0.2">
      <c r="B221" s="1504"/>
      <c r="C221" s="1591" t="s">
        <v>286</v>
      </c>
      <c r="D221" s="491">
        <v>33</v>
      </c>
      <c r="E221" s="842">
        <f t="shared" ref="E221" si="1139">SUM(F221:K221)</f>
        <v>25</v>
      </c>
      <c r="F221" s="843">
        <v>2</v>
      </c>
      <c r="G221" s="843">
        <v>13</v>
      </c>
      <c r="H221" s="843">
        <v>9</v>
      </c>
      <c r="I221" s="843">
        <v>0</v>
      </c>
      <c r="J221" s="234">
        <v>0</v>
      </c>
      <c r="K221" s="234">
        <v>1</v>
      </c>
      <c r="L221" s="861">
        <f t="shared" ref="L221" si="1140">H221+I221+J221</f>
        <v>9</v>
      </c>
      <c r="M221" s="844">
        <v>4</v>
      </c>
      <c r="N221" s="844">
        <f>D221-E221-M221</f>
        <v>4</v>
      </c>
      <c r="O221" s="834">
        <f t="shared" ref="O221:O222" si="1141">E221+M221+N221</f>
        <v>33</v>
      </c>
      <c r="P221" s="834">
        <f t="shared" ref="P221" si="1142">SUM(F221:K221)</f>
        <v>25</v>
      </c>
      <c r="Q221" s="772">
        <f t="shared" ref="Q221" si="1143">O221-D221</f>
        <v>0</v>
      </c>
      <c r="R221" s="772">
        <f t="shared" ref="R221" si="1144">P221-E221</f>
        <v>0</v>
      </c>
      <c r="T221" s="773" t="s">
        <v>381</v>
      </c>
      <c r="Y221" s="773">
        <f>Y220/X220</f>
        <v>0.44496487119437939</v>
      </c>
      <c r="Z221" s="773">
        <f>Z220/X220</f>
        <v>2.1077283372365339E-2</v>
      </c>
      <c r="AA221" s="773">
        <f>AA220/X220</f>
        <v>0.21311475409836064</v>
      </c>
      <c r="AB221" s="773">
        <f>AB220/X220</f>
        <v>0.12412177985948478</v>
      </c>
      <c r="AC221" s="773">
        <f>AC220/X220</f>
        <v>9.3676814988290398E-3</v>
      </c>
      <c r="AD221" s="773">
        <f>AD220/X220</f>
        <v>2.576112412177986E-2</v>
      </c>
      <c r="AE221" s="773">
        <f>AE220/X220</f>
        <v>5.1522248243559721E-2</v>
      </c>
      <c r="AF221" s="773">
        <f>AF220/X220</f>
        <v>0.15925058548009369</v>
      </c>
      <c r="AG221" s="773">
        <f>AG220/X220</f>
        <v>0.4098360655737705</v>
      </c>
      <c r="AH221" s="773">
        <f>AH220/X220</f>
        <v>0.14519906323185011</v>
      </c>
    </row>
    <row r="222" spans="2:34" ht="17.25" customHeight="1" x14ac:dyDescent="0.2">
      <c r="B222" s="1504"/>
      <c r="C222" s="1551"/>
      <c r="D222" s="499"/>
      <c r="E222" s="889">
        <f t="shared" ref="E222" si="1145">E221/D221</f>
        <v>0.75757575757575757</v>
      </c>
      <c r="F222" s="847">
        <f t="shared" ref="F222" si="1146">F221/D221</f>
        <v>6.0606060606060608E-2</v>
      </c>
      <c r="G222" s="847">
        <f t="shared" ref="G222" si="1147">G221/D221</f>
        <v>0.39393939393939392</v>
      </c>
      <c r="H222" s="847">
        <f t="shared" ref="H222" si="1148">H221/D221</f>
        <v>0.27272727272727271</v>
      </c>
      <c r="I222" s="847">
        <f t="shared" ref="I222" si="1149">I221/D221</f>
        <v>0</v>
      </c>
      <c r="J222" s="848">
        <f t="shared" ref="J222" si="1150">J221/D221</f>
        <v>0</v>
      </c>
      <c r="K222" s="848">
        <f t="shared" ref="K222" si="1151">K221/D221</f>
        <v>3.0303030303030304E-2</v>
      </c>
      <c r="L222" s="849">
        <f t="shared" ref="L222" si="1152">L221/D221</f>
        <v>0.27272727272727271</v>
      </c>
      <c r="M222" s="850">
        <f t="shared" ref="M222" si="1153">M221/D221</f>
        <v>0.12121212121212122</v>
      </c>
      <c r="N222" s="850">
        <f t="shared" ref="N222" si="1154">N221/D221</f>
        <v>0.12121212121212122</v>
      </c>
      <c r="O222" s="773">
        <f t="shared" si="1141"/>
        <v>1</v>
      </c>
      <c r="P222" s="834"/>
      <c r="Q222" s="772">
        <f t="shared" ref="Q222:Q223" si="1155">1-O222</f>
        <v>0</v>
      </c>
      <c r="R222" s="772"/>
      <c r="T222" s="773" t="s">
        <v>654</v>
      </c>
      <c r="Y222" s="773"/>
      <c r="Z222" s="773">
        <f>Z220/Y220</f>
        <v>4.736842105263158E-2</v>
      </c>
      <c r="AA222" s="773">
        <f>AA220/Y220</f>
        <v>0.47894736842105262</v>
      </c>
      <c r="AB222" s="773">
        <f>AB220/Y220</f>
        <v>0.27894736842105261</v>
      </c>
      <c r="AC222" s="773">
        <f>AC220/Y220</f>
        <v>2.1052631578947368E-2</v>
      </c>
      <c r="AD222" s="773">
        <f>AD220/Y220</f>
        <v>5.7894736842105263E-2</v>
      </c>
      <c r="AE222" s="773">
        <f>AE220/Y220</f>
        <v>0.11578947368421053</v>
      </c>
      <c r="AF222" s="773">
        <f>AF220/Y220</f>
        <v>0.35789473684210527</v>
      </c>
      <c r="AG222" s="773"/>
      <c r="AH222" s="773"/>
    </row>
    <row r="223" spans="2:34" ht="17.25" customHeight="1" x14ac:dyDescent="0.2">
      <c r="B223" s="1504"/>
      <c r="C223" s="1552"/>
      <c r="D223" s="1123"/>
      <c r="E223" s="895"/>
      <c r="F223" s="899">
        <f t="shared" ref="F223" si="1156">F221/E221</f>
        <v>0.08</v>
      </c>
      <c r="G223" s="899">
        <f t="shared" ref="G223" si="1157">G221/E221</f>
        <v>0.52</v>
      </c>
      <c r="H223" s="899">
        <f t="shared" ref="H223" si="1158">H221/E221</f>
        <v>0.36</v>
      </c>
      <c r="I223" s="899">
        <f t="shared" ref="I223" si="1159">I221/E221</f>
        <v>0</v>
      </c>
      <c r="J223" s="900">
        <f t="shared" ref="J223" si="1160">J221/E221</f>
        <v>0</v>
      </c>
      <c r="K223" s="900">
        <f t="shared" ref="K223" si="1161">K221/E221</f>
        <v>0.04</v>
      </c>
      <c r="L223" s="901">
        <f t="shared" ref="L223" si="1162">L221/E221</f>
        <v>0.36</v>
      </c>
      <c r="M223" s="864"/>
      <c r="N223" s="864"/>
      <c r="O223" s="773">
        <f t="shared" ref="O223" si="1163">SUM(F223:K223)</f>
        <v>1</v>
      </c>
      <c r="P223" s="773"/>
      <c r="Q223" s="772">
        <f t="shared" si="1155"/>
        <v>0</v>
      </c>
      <c r="R223" s="772"/>
      <c r="T223" s="776"/>
    </row>
    <row r="224" spans="2:34" ht="17.25" customHeight="1" x14ac:dyDescent="0.2">
      <c r="B224" s="1504"/>
      <c r="C224" s="1591" t="s">
        <v>287</v>
      </c>
      <c r="D224" s="491">
        <v>30</v>
      </c>
      <c r="E224" s="842">
        <f>SUM(F224:K224)</f>
        <v>28</v>
      </c>
      <c r="F224" s="843">
        <v>0</v>
      </c>
      <c r="G224" s="843">
        <v>12</v>
      </c>
      <c r="H224" s="843">
        <v>10</v>
      </c>
      <c r="I224" s="843">
        <v>2</v>
      </c>
      <c r="J224" s="234">
        <v>1</v>
      </c>
      <c r="K224" s="234">
        <v>3</v>
      </c>
      <c r="L224" s="861">
        <f t="shared" ref="L224" si="1164">H224+I224+J224</f>
        <v>13</v>
      </c>
      <c r="M224" s="844">
        <v>1</v>
      </c>
      <c r="N224" s="844">
        <f>D224-E224-M224</f>
        <v>1</v>
      </c>
      <c r="O224" s="834">
        <f>E224+M224+N224</f>
        <v>30</v>
      </c>
      <c r="P224" s="834">
        <f>SUM(F224:K224)</f>
        <v>28</v>
      </c>
      <c r="Q224" s="772">
        <f t="shared" ref="Q224" si="1165">O224-D224</f>
        <v>0</v>
      </c>
      <c r="R224" s="772">
        <f t="shared" ref="R224" si="1166">P224-E224</f>
        <v>0</v>
      </c>
      <c r="T224" s="761" t="s">
        <v>238</v>
      </c>
      <c r="X224" s="761">
        <f>D227+D224+D209</f>
        <v>427</v>
      </c>
      <c r="Y224" s="761">
        <f t="shared" ref="Y224" si="1167">E227+E224+E209</f>
        <v>190</v>
      </c>
      <c r="Z224" s="761">
        <f t="shared" ref="Z224" si="1168">F227+F224+F209</f>
        <v>9</v>
      </c>
      <c r="AA224" s="761">
        <f t="shared" ref="AA224" si="1169">G227+G224+G209</f>
        <v>91</v>
      </c>
      <c r="AB224" s="761">
        <f t="shared" ref="AB224" si="1170">H227+H224+H209</f>
        <v>53</v>
      </c>
      <c r="AC224" s="761">
        <f t="shared" ref="AC224" si="1171">I227+I224+I209</f>
        <v>4</v>
      </c>
      <c r="AD224" s="761">
        <f t="shared" ref="AD224" si="1172">J227+J224+J209</f>
        <v>11</v>
      </c>
      <c r="AE224" s="761">
        <f t="shared" ref="AE224" si="1173">K227+K224+K209</f>
        <v>22</v>
      </c>
      <c r="AF224" s="761">
        <f t="shared" ref="AF224" si="1174">L227+L224+L209</f>
        <v>68</v>
      </c>
      <c r="AG224" s="761">
        <f t="shared" ref="AG224" si="1175">M227+M224+M209</f>
        <v>175</v>
      </c>
      <c r="AH224" s="761">
        <f t="shared" ref="AH224" si="1176">N227+N224+N209</f>
        <v>62</v>
      </c>
    </row>
    <row r="225" spans="1:34" ht="17.25" customHeight="1" x14ac:dyDescent="0.2">
      <c r="B225" s="1504"/>
      <c r="C225" s="1551"/>
      <c r="D225" s="499"/>
      <c r="E225" s="889">
        <f t="shared" ref="E225" si="1177">E224/D224</f>
        <v>0.93333333333333335</v>
      </c>
      <c r="F225" s="847">
        <f t="shared" ref="F225" si="1178">F224/D224</f>
        <v>0</v>
      </c>
      <c r="G225" s="847">
        <f t="shared" ref="G225" si="1179">G224/D224</f>
        <v>0.4</v>
      </c>
      <c r="H225" s="847">
        <f t="shared" ref="H225" si="1180">H224/D224</f>
        <v>0.33333333333333331</v>
      </c>
      <c r="I225" s="847">
        <f t="shared" ref="I225" si="1181">I224/D224</f>
        <v>6.6666666666666666E-2</v>
      </c>
      <c r="J225" s="848">
        <f t="shared" ref="J225" si="1182">J224/D224</f>
        <v>3.3333333333333333E-2</v>
      </c>
      <c r="K225" s="848">
        <f t="shared" ref="K225" si="1183">K224/D224</f>
        <v>0.1</v>
      </c>
      <c r="L225" s="849">
        <f t="shared" ref="L225" si="1184">L224/D224</f>
        <v>0.43333333333333335</v>
      </c>
      <c r="M225" s="850">
        <f t="shared" ref="M225" si="1185">M224/D224</f>
        <v>3.3333333333333333E-2</v>
      </c>
      <c r="N225" s="850">
        <f t="shared" ref="N225" si="1186">N224/D224</f>
        <v>3.3333333333333333E-2</v>
      </c>
      <c r="O225" s="773">
        <f t="shared" ref="O225" si="1187">E225+M225+N225</f>
        <v>1</v>
      </c>
      <c r="P225" s="834"/>
      <c r="Q225" s="772">
        <f t="shared" ref="Q225:Q226" si="1188">1-O225</f>
        <v>0</v>
      </c>
      <c r="R225" s="772"/>
      <c r="X225" s="761">
        <f>D230+D212+D209</f>
        <v>427</v>
      </c>
      <c r="Y225" s="761">
        <f t="shared" ref="Y225" si="1189">E230+E212+E209</f>
        <v>190</v>
      </c>
      <c r="Z225" s="761">
        <f t="shared" ref="Z225" si="1190">F230+F212+F209</f>
        <v>9</v>
      </c>
      <c r="AA225" s="761">
        <f t="shared" ref="AA225" si="1191">G230+G212+G209</f>
        <v>91</v>
      </c>
      <c r="AB225" s="761">
        <f t="shared" ref="AB225" si="1192">H230+H212+H209</f>
        <v>53</v>
      </c>
      <c r="AC225" s="761">
        <f t="shared" ref="AC225" si="1193">I230+I212+I209</f>
        <v>4</v>
      </c>
      <c r="AD225" s="761">
        <f t="shared" ref="AD225" si="1194">J230+J212+J209</f>
        <v>11</v>
      </c>
      <c r="AE225" s="761">
        <f t="shared" ref="AE225" si="1195">K230+K212+K209</f>
        <v>22</v>
      </c>
      <c r="AF225" s="761">
        <f t="shared" ref="AF225" si="1196">L230+L212+L209</f>
        <v>68</v>
      </c>
      <c r="AG225" s="761">
        <f t="shared" ref="AG225" si="1197">M230+M212+M209</f>
        <v>175</v>
      </c>
      <c r="AH225" s="761">
        <f t="shared" ref="AH225" si="1198">N230+N212+N209</f>
        <v>62</v>
      </c>
    </row>
    <row r="226" spans="1:34" ht="17.25" customHeight="1" thickBot="1" x14ac:dyDescent="0.25">
      <c r="B226" s="1504"/>
      <c r="C226" s="1655"/>
      <c r="D226" s="1124"/>
      <c r="E226" s="902"/>
      <c r="F226" s="903">
        <f t="shared" ref="F226" si="1199">F224/E224</f>
        <v>0</v>
      </c>
      <c r="G226" s="903">
        <f t="shared" ref="G226" si="1200">G224/E224</f>
        <v>0.42857142857142855</v>
      </c>
      <c r="H226" s="903">
        <f t="shared" ref="H226" si="1201">H224/E224</f>
        <v>0.35714285714285715</v>
      </c>
      <c r="I226" s="903">
        <f t="shared" ref="I226" si="1202">I224/E224</f>
        <v>7.1428571428571425E-2</v>
      </c>
      <c r="J226" s="904">
        <f t="shared" ref="J226" si="1203">J224/E224</f>
        <v>3.5714285714285712E-2</v>
      </c>
      <c r="K226" s="904">
        <f t="shared" ref="K226" si="1204">K224/E224</f>
        <v>0.10714285714285714</v>
      </c>
      <c r="L226" s="905">
        <f t="shared" ref="L226" si="1205">L224/E224</f>
        <v>0.4642857142857143</v>
      </c>
      <c r="M226" s="866"/>
      <c r="N226" s="866"/>
      <c r="O226" s="773">
        <f t="shared" ref="O226" si="1206">SUM(F226:K226)</f>
        <v>0.99999999999999989</v>
      </c>
      <c r="P226" s="773"/>
      <c r="Q226" s="772">
        <f t="shared" si="1188"/>
        <v>0</v>
      </c>
      <c r="R226" s="772"/>
    </row>
    <row r="227" spans="1:34" ht="17.25" customHeight="1" thickTop="1" x14ac:dyDescent="0.2">
      <c r="B227" s="1504"/>
      <c r="C227" s="44" t="s">
        <v>197</v>
      </c>
      <c r="D227" s="613">
        <f>D212+D215+D218+D221</f>
        <v>291</v>
      </c>
      <c r="E227" s="842">
        <f t="shared" ref="E227:N227" si="1207">E212+E215+E218+E221</f>
        <v>138</v>
      </c>
      <c r="F227" s="843">
        <f t="shared" si="1207"/>
        <v>5</v>
      </c>
      <c r="G227" s="843">
        <f t="shared" si="1207"/>
        <v>68</v>
      </c>
      <c r="H227" s="843">
        <f t="shared" si="1207"/>
        <v>42</v>
      </c>
      <c r="I227" s="843">
        <f t="shared" si="1207"/>
        <v>1</v>
      </c>
      <c r="J227" s="234">
        <f t="shared" si="1207"/>
        <v>7</v>
      </c>
      <c r="K227" s="871">
        <f t="shared" si="1207"/>
        <v>15</v>
      </c>
      <c r="L227" s="872">
        <f t="shared" si="1207"/>
        <v>50</v>
      </c>
      <c r="M227" s="844">
        <f t="shared" si="1207"/>
        <v>118</v>
      </c>
      <c r="N227" s="844">
        <f t="shared" si="1207"/>
        <v>35</v>
      </c>
      <c r="O227" s="834">
        <f t="shared" ref="O227:O228" si="1208">E227+M227+N227</f>
        <v>291</v>
      </c>
      <c r="P227" s="834">
        <f t="shared" ref="P227" si="1209">SUM(F227:K227)</f>
        <v>138</v>
      </c>
      <c r="Q227" s="772">
        <f t="shared" ref="Q227" si="1210">O227-D227</f>
        <v>0</v>
      </c>
      <c r="R227" s="772">
        <f t="shared" ref="R227" si="1211">P227-E227</f>
        <v>0</v>
      </c>
      <c r="T227" s="772" t="s">
        <v>239</v>
      </c>
      <c r="X227" s="794">
        <f t="shared" ref="X227:AH227" si="1212">X220-D188</f>
        <v>0</v>
      </c>
      <c r="Y227" s="794">
        <f t="shared" si="1212"/>
        <v>0</v>
      </c>
      <c r="Z227" s="794">
        <f t="shared" si="1212"/>
        <v>0</v>
      </c>
      <c r="AA227" s="794">
        <f t="shared" si="1212"/>
        <v>0</v>
      </c>
      <c r="AB227" s="794">
        <f t="shared" si="1212"/>
        <v>0</v>
      </c>
      <c r="AC227" s="794">
        <f t="shared" si="1212"/>
        <v>0</v>
      </c>
      <c r="AD227" s="794">
        <f t="shared" si="1212"/>
        <v>0</v>
      </c>
      <c r="AE227" s="794">
        <f t="shared" si="1212"/>
        <v>0</v>
      </c>
      <c r="AF227" s="794">
        <f t="shared" si="1212"/>
        <v>0</v>
      </c>
      <c r="AG227" s="794">
        <f t="shared" si="1212"/>
        <v>0</v>
      </c>
      <c r="AH227" s="794">
        <f t="shared" si="1212"/>
        <v>0</v>
      </c>
    </row>
    <row r="228" spans="1:34" ht="17.25" customHeight="1" x14ac:dyDescent="0.2">
      <c r="B228" s="1504"/>
      <c r="C228" s="42" t="s">
        <v>198</v>
      </c>
      <c r="D228" s="235"/>
      <c r="E228" s="889">
        <f>E227/D227</f>
        <v>0.47422680412371132</v>
      </c>
      <c r="F228" s="847">
        <f>F227/D227</f>
        <v>1.7182130584192441E-2</v>
      </c>
      <c r="G228" s="847">
        <f>G227/D227</f>
        <v>0.23367697594501718</v>
      </c>
      <c r="H228" s="847">
        <f>H227/D227</f>
        <v>0.14432989690721648</v>
      </c>
      <c r="I228" s="847">
        <f>I227/D227</f>
        <v>3.4364261168384879E-3</v>
      </c>
      <c r="J228" s="848">
        <f>J227/D227</f>
        <v>2.4054982817869417E-2</v>
      </c>
      <c r="K228" s="873">
        <f>K227/D227</f>
        <v>5.1546391752577317E-2</v>
      </c>
      <c r="L228" s="874">
        <f>L227/D227</f>
        <v>0.1718213058419244</v>
      </c>
      <c r="M228" s="850">
        <f>M227/D227</f>
        <v>0.40549828178694158</v>
      </c>
      <c r="N228" s="850">
        <f>N227/D227</f>
        <v>0.12027491408934708</v>
      </c>
      <c r="O228" s="773">
        <f t="shared" si="1208"/>
        <v>1</v>
      </c>
      <c r="P228" s="834"/>
      <c r="Q228" s="772">
        <f t="shared" ref="Q228" si="1213">1-O228</f>
        <v>0</v>
      </c>
      <c r="R228" s="772"/>
      <c r="T228" s="776"/>
      <c r="X228" s="794"/>
      <c r="Y228" s="794">
        <f t="shared" ref="Y228:AH228" si="1214">Y221-E189</f>
        <v>0</v>
      </c>
      <c r="Z228" s="794">
        <f t="shared" si="1214"/>
        <v>0</v>
      </c>
      <c r="AA228" s="794">
        <f t="shared" si="1214"/>
        <v>0</v>
      </c>
      <c r="AB228" s="794">
        <f t="shared" si="1214"/>
        <v>0</v>
      </c>
      <c r="AC228" s="794">
        <f t="shared" si="1214"/>
        <v>0</v>
      </c>
      <c r="AD228" s="794">
        <f t="shared" si="1214"/>
        <v>0</v>
      </c>
      <c r="AE228" s="794">
        <f t="shared" si="1214"/>
        <v>0</v>
      </c>
      <c r="AF228" s="794">
        <f t="shared" si="1214"/>
        <v>0</v>
      </c>
      <c r="AG228" s="794">
        <f t="shared" si="1214"/>
        <v>0</v>
      </c>
      <c r="AH228" s="794">
        <f t="shared" si="1214"/>
        <v>0</v>
      </c>
    </row>
    <row r="229" spans="1:34" ht="17.25" customHeight="1" x14ac:dyDescent="0.2">
      <c r="B229" s="1504"/>
      <c r="C229" s="6"/>
      <c r="D229" s="236"/>
      <c r="E229" s="895"/>
      <c r="F229" s="899">
        <f>F227/E227</f>
        <v>3.6231884057971016E-2</v>
      </c>
      <c r="G229" s="899">
        <f>G227/E227</f>
        <v>0.49275362318840582</v>
      </c>
      <c r="H229" s="899">
        <f>H227/E227</f>
        <v>0.30434782608695654</v>
      </c>
      <c r="I229" s="899">
        <f>I227/E227</f>
        <v>7.246376811594203E-3</v>
      </c>
      <c r="J229" s="900">
        <f>J227/E227</f>
        <v>5.0724637681159424E-2</v>
      </c>
      <c r="K229" s="906">
        <f>K227/E227</f>
        <v>0.10869565217391304</v>
      </c>
      <c r="L229" s="907">
        <f>L227/E227</f>
        <v>0.36231884057971014</v>
      </c>
      <c r="M229" s="864"/>
      <c r="N229" s="864"/>
      <c r="O229" s="773">
        <f>SUM(F229:K229)</f>
        <v>1</v>
      </c>
      <c r="P229" s="773"/>
      <c r="Q229" s="772">
        <f>1-O229</f>
        <v>0</v>
      </c>
      <c r="R229" s="772"/>
      <c r="T229" s="776"/>
      <c r="X229" s="794"/>
      <c r="Y229" s="794"/>
      <c r="Z229" s="794">
        <f t="shared" ref="Z229:AF229" si="1215">Z222-F190</f>
        <v>0</v>
      </c>
      <c r="AA229" s="794">
        <f t="shared" si="1215"/>
        <v>0</v>
      </c>
      <c r="AB229" s="794">
        <f t="shared" si="1215"/>
        <v>0</v>
      </c>
      <c r="AC229" s="794">
        <f t="shared" si="1215"/>
        <v>0</v>
      </c>
      <c r="AD229" s="794">
        <f t="shared" si="1215"/>
        <v>0</v>
      </c>
      <c r="AE229" s="794">
        <f t="shared" si="1215"/>
        <v>0</v>
      </c>
      <c r="AF229" s="794">
        <f t="shared" si="1215"/>
        <v>0</v>
      </c>
      <c r="AG229" s="794"/>
      <c r="AH229" s="794"/>
    </row>
    <row r="230" spans="1:34" ht="17.25" customHeight="1" x14ac:dyDescent="0.2">
      <c r="B230" s="1504"/>
      <c r="C230" s="5" t="s">
        <v>197</v>
      </c>
      <c r="D230" s="614">
        <f>SUM(D215:D224)</f>
        <v>150</v>
      </c>
      <c r="E230" s="842">
        <f t="shared" ref="E230:N230" si="1216">E215+E218+E221+E224</f>
        <v>98</v>
      </c>
      <c r="F230" s="843">
        <f t="shared" si="1216"/>
        <v>4</v>
      </c>
      <c r="G230" s="843">
        <f t="shared" si="1216"/>
        <v>46</v>
      </c>
      <c r="H230" s="843">
        <f t="shared" si="1216"/>
        <v>32</v>
      </c>
      <c r="I230" s="843">
        <f t="shared" si="1216"/>
        <v>2</v>
      </c>
      <c r="J230" s="234">
        <f t="shared" si="1216"/>
        <v>4</v>
      </c>
      <c r="K230" s="871">
        <f t="shared" si="1216"/>
        <v>10</v>
      </c>
      <c r="L230" s="872">
        <f t="shared" si="1216"/>
        <v>38</v>
      </c>
      <c r="M230" s="844">
        <f t="shared" si="1216"/>
        <v>38</v>
      </c>
      <c r="N230" s="844">
        <f t="shared" si="1216"/>
        <v>14</v>
      </c>
      <c r="O230" s="834">
        <f t="shared" ref="O230:O231" si="1217">E230+M230+N230</f>
        <v>150</v>
      </c>
      <c r="P230" s="834">
        <f t="shared" ref="P230" si="1218">SUM(F230:K230)</f>
        <v>98</v>
      </c>
      <c r="Q230" s="772">
        <f t="shared" ref="Q230" si="1219">O230-D230</f>
        <v>0</v>
      </c>
      <c r="R230" s="772">
        <f t="shared" ref="R230" si="1220">P230-E230</f>
        <v>0</v>
      </c>
      <c r="T230" s="776"/>
      <c r="X230" s="794"/>
      <c r="Y230" s="794"/>
      <c r="Z230" s="794"/>
      <c r="AA230" s="794"/>
      <c r="AB230" s="794"/>
      <c r="AC230" s="794"/>
      <c r="AD230" s="794"/>
      <c r="AE230" s="794"/>
      <c r="AF230" s="794"/>
      <c r="AG230" s="794"/>
      <c r="AH230" s="794"/>
    </row>
    <row r="231" spans="1:34" ht="17.25" customHeight="1" x14ac:dyDescent="0.2">
      <c r="B231" s="1504"/>
      <c r="C231" s="42" t="s">
        <v>199</v>
      </c>
      <c r="D231" s="615"/>
      <c r="E231" s="889">
        <f>E230/D230</f>
        <v>0.65333333333333332</v>
      </c>
      <c r="F231" s="847">
        <f>F230/D230</f>
        <v>2.6666666666666668E-2</v>
      </c>
      <c r="G231" s="847">
        <f>G230/D230</f>
        <v>0.30666666666666664</v>
      </c>
      <c r="H231" s="847">
        <f>H230/D230</f>
        <v>0.21333333333333335</v>
      </c>
      <c r="I231" s="847">
        <f>I230/D230</f>
        <v>1.3333333333333334E-2</v>
      </c>
      <c r="J231" s="848">
        <f>J230/D230</f>
        <v>2.6666666666666668E-2</v>
      </c>
      <c r="K231" s="873">
        <f>K230/D230</f>
        <v>6.6666666666666666E-2</v>
      </c>
      <c r="L231" s="874">
        <f>L230/D230</f>
        <v>0.25333333333333335</v>
      </c>
      <c r="M231" s="850">
        <f>M230/D230</f>
        <v>0.25333333333333335</v>
      </c>
      <c r="N231" s="850">
        <f>N230/D230</f>
        <v>9.3333333333333338E-2</v>
      </c>
      <c r="O231" s="773">
        <f t="shared" si="1217"/>
        <v>1</v>
      </c>
      <c r="P231" s="834"/>
      <c r="Q231" s="772">
        <f t="shared" ref="Q231:Q232" si="1221">1-O231</f>
        <v>0</v>
      </c>
      <c r="R231" s="772"/>
      <c r="T231" s="776"/>
      <c r="X231" s="794">
        <f>X224-X220</f>
        <v>0</v>
      </c>
      <c r="Y231" s="794">
        <f t="shared" ref="Y231:AH231" si="1222">Y224-Y220</f>
        <v>0</v>
      </c>
      <c r="Z231" s="794">
        <f t="shared" si="1222"/>
        <v>0</v>
      </c>
      <c r="AA231" s="794">
        <f t="shared" si="1222"/>
        <v>0</v>
      </c>
      <c r="AB231" s="794">
        <f t="shared" si="1222"/>
        <v>0</v>
      </c>
      <c r="AC231" s="794">
        <f t="shared" si="1222"/>
        <v>0</v>
      </c>
      <c r="AD231" s="794">
        <f t="shared" si="1222"/>
        <v>0</v>
      </c>
      <c r="AE231" s="794">
        <f t="shared" si="1222"/>
        <v>0</v>
      </c>
      <c r="AF231" s="794">
        <f t="shared" si="1222"/>
        <v>0</v>
      </c>
      <c r="AG231" s="794">
        <f t="shared" si="1222"/>
        <v>0</v>
      </c>
      <c r="AH231" s="794">
        <f t="shared" si="1222"/>
        <v>0</v>
      </c>
    </row>
    <row r="232" spans="1:34" ht="17.25" customHeight="1" thickBot="1" x14ac:dyDescent="0.25">
      <c r="B232" s="1510"/>
      <c r="C232" s="6"/>
      <c r="D232" s="236"/>
      <c r="E232" s="908"/>
      <c r="F232" s="909">
        <f>F230/E230</f>
        <v>4.0816326530612242E-2</v>
      </c>
      <c r="G232" s="909">
        <f>G230/E230</f>
        <v>0.46938775510204084</v>
      </c>
      <c r="H232" s="909">
        <f>H230/E230</f>
        <v>0.32653061224489793</v>
      </c>
      <c r="I232" s="909">
        <f>I230/E230</f>
        <v>2.0408163265306121E-2</v>
      </c>
      <c r="J232" s="910">
        <f>J230/E230</f>
        <v>4.0816326530612242E-2</v>
      </c>
      <c r="K232" s="911">
        <f>K230/E230</f>
        <v>0.10204081632653061</v>
      </c>
      <c r="L232" s="912">
        <f>L230/E230</f>
        <v>0.38775510204081631</v>
      </c>
      <c r="M232" s="870"/>
      <c r="N232" s="870"/>
      <c r="O232" s="773">
        <f t="shared" ref="O232" si="1223">SUM(F232:K232)</f>
        <v>1</v>
      </c>
      <c r="P232" s="773"/>
      <c r="Q232" s="772">
        <f t="shared" si="1221"/>
        <v>0</v>
      </c>
      <c r="R232" s="772"/>
      <c r="T232" s="776"/>
      <c r="X232" s="794">
        <f>X225-X220</f>
        <v>0</v>
      </c>
      <c r="Y232" s="794">
        <f t="shared" ref="Y232:AH232" si="1224">Y225-Y220</f>
        <v>0</v>
      </c>
      <c r="Z232" s="794">
        <f t="shared" si="1224"/>
        <v>0</v>
      </c>
      <c r="AA232" s="794">
        <f t="shared" si="1224"/>
        <v>0</v>
      </c>
      <c r="AB232" s="794">
        <f t="shared" si="1224"/>
        <v>0</v>
      </c>
      <c r="AC232" s="794">
        <f t="shared" si="1224"/>
        <v>0</v>
      </c>
      <c r="AD232" s="794">
        <f t="shared" si="1224"/>
        <v>0</v>
      </c>
      <c r="AE232" s="794">
        <f t="shared" si="1224"/>
        <v>0</v>
      </c>
      <c r="AF232" s="794">
        <f t="shared" si="1224"/>
        <v>0</v>
      </c>
      <c r="AG232" s="794">
        <f t="shared" si="1224"/>
        <v>0</v>
      </c>
      <c r="AH232" s="794">
        <f t="shared" si="1224"/>
        <v>0</v>
      </c>
    </row>
    <row r="233" spans="1:34" x14ac:dyDescent="0.2">
      <c r="B233" s="840"/>
      <c r="C233" s="27"/>
      <c r="D233" s="23"/>
      <c r="E233" s="824"/>
      <c r="F233" s="774"/>
      <c r="G233" s="774"/>
      <c r="H233" s="774"/>
      <c r="I233" s="841"/>
      <c r="J233" s="841"/>
      <c r="K233" s="841"/>
      <c r="L233" s="841"/>
      <c r="M233" s="841"/>
      <c r="N233" s="841"/>
      <c r="O233" s="834"/>
      <c r="P233" s="834"/>
      <c r="Q233" s="772"/>
      <c r="R233" s="772"/>
    </row>
    <row r="234" spans="1:34" ht="14.4" x14ac:dyDescent="0.2">
      <c r="B234" s="762" t="s">
        <v>661</v>
      </c>
      <c r="O234" s="773"/>
      <c r="P234" s="834"/>
      <c r="Q234" s="772"/>
      <c r="R234" s="772"/>
    </row>
    <row r="235" spans="1:34" ht="7.5" customHeight="1" x14ac:dyDescent="0.2">
      <c r="B235" s="761"/>
      <c r="O235" s="773"/>
      <c r="P235" s="773"/>
      <c r="Q235" s="772"/>
      <c r="R235" s="772"/>
    </row>
    <row r="236" spans="1:34" x14ac:dyDescent="0.2">
      <c r="A236" s="776"/>
      <c r="B236" s="761"/>
      <c r="J236" s="763" t="s">
        <v>167</v>
      </c>
      <c r="O236" s="834"/>
      <c r="P236" s="834"/>
      <c r="Q236" s="772"/>
      <c r="R236" s="772"/>
    </row>
    <row r="237" spans="1:34" x14ac:dyDescent="0.2">
      <c r="A237" s="776"/>
      <c r="B237" s="761"/>
      <c r="J237" s="763" t="s">
        <v>634</v>
      </c>
      <c r="O237" s="773"/>
      <c r="P237" s="834"/>
      <c r="Q237" s="772"/>
      <c r="R237" s="772"/>
    </row>
    <row r="238" spans="1:34" x14ac:dyDescent="0.2">
      <c r="A238" s="776"/>
      <c r="B238" s="761"/>
      <c r="J238" s="763" t="s">
        <v>635</v>
      </c>
      <c r="O238" s="773"/>
      <c r="P238" s="773"/>
      <c r="Q238" s="772"/>
      <c r="R238" s="772"/>
    </row>
    <row r="239" spans="1:34" ht="7.5" customHeight="1" x14ac:dyDescent="0.2">
      <c r="A239" s="776"/>
      <c r="B239" s="761"/>
      <c r="J239" s="835"/>
      <c r="O239" s="834"/>
      <c r="P239" s="834"/>
      <c r="Q239" s="772"/>
      <c r="R239" s="772"/>
    </row>
    <row r="240" spans="1:34" ht="13.8" thickBot="1" x14ac:dyDescent="0.25">
      <c r="F240" s="836" t="s">
        <v>636</v>
      </c>
      <c r="G240" s="836" t="s">
        <v>637</v>
      </c>
      <c r="H240" s="836" t="s">
        <v>638</v>
      </c>
      <c r="I240" s="836" t="s">
        <v>639</v>
      </c>
      <c r="J240" s="836" t="s">
        <v>640</v>
      </c>
      <c r="K240" s="836"/>
      <c r="M240" s="23"/>
      <c r="N240" s="23" t="s">
        <v>641</v>
      </c>
      <c r="O240" s="773"/>
      <c r="P240" s="834"/>
      <c r="Q240" s="772"/>
      <c r="R240" s="772"/>
    </row>
    <row r="241" spans="2:18" ht="13.5" customHeight="1" x14ac:dyDescent="0.2">
      <c r="B241" s="1507" t="s">
        <v>628</v>
      </c>
      <c r="C241" s="1947"/>
      <c r="D241" s="1621" t="s">
        <v>266</v>
      </c>
      <c r="E241" s="1945" t="s">
        <v>643</v>
      </c>
      <c r="F241" s="837"/>
      <c r="G241" s="837"/>
      <c r="H241" s="837"/>
      <c r="I241" s="837"/>
      <c r="J241" s="837"/>
      <c r="K241" s="837"/>
      <c r="L241" s="839"/>
      <c r="M241" s="1942" t="s">
        <v>644</v>
      </c>
      <c r="N241" s="1942" t="s">
        <v>326</v>
      </c>
      <c r="O241" s="773"/>
      <c r="P241" s="773"/>
      <c r="Q241" s="772"/>
      <c r="R241" s="772"/>
    </row>
    <row r="242" spans="2:18" x14ac:dyDescent="0.2">
      <c r="B242" s="1508"/>
      <c r="C242" s="1948"/>
      <c r="D242" s="1593"/>
      <c r="E242" s="1866"/>
      <c r="F242" s="29" t="s">
        <v>645</v>
      </c>
      <c r="G242" s="30"/>
      <c r="H242" s="30"/>
      <c r="I242" s="31"/>
      <c r="J242" s="31"/>
      <c r="K242" s="31"/>
      <c r="L242" s="250"/>
      <c r="M242" s="1943"/>
      <c r="N242" s="1943"/>
      <c r="O242" s="834"/>
      <c r="P242" s="834"/>
      <c r="Q242" s="772"/>
      <c r="R242" s="772"/>
    </row>
    <row r="243" spans="2:18" ht="13.5" customHeight="1" x14ac:dyDescent="0.2">
      <c r="B243" s="1508"/>
      <c r="C243" s="1948"/>
      <c r="D243" s="1593"/>
      <c r="E243" s="1866"/>
      <c r="F243" s="1588" t="s">
        <v>646</v>
      </c>
      <c r="G243" s="1588" t="s">
        <v>647</v>
      </c>
      <c r="H243" s="1588" t="s">
        <v>648</v>
      </c>
      <c r="I243" s="1588" t="s">
        <v>649</v>
      </c>
      <c r="J243" s="1621" t="s">
        <v>650</v>
      </c>
      <c r="K243" s="1621" t="s">
        <v>651</v>
      </c>
      <c r="L243" s="251" t="s">
        <v>652</v>
      </c>
      <c r="M243" s="1943"/>
      <c r="N243" s="1943"/>
      <c r="O243" s="773"/>
      <c r="P243" s="834"/>
      <c r="Q243" s="772"/>
      <c r="R243" s="772"/>
    </row>
    <row r="244" spans="2:18" ht="13.5" customHeight="1" x14ac:dyDescent="0.2">
      <c r="B244" s="1508"/>
      <c r="C244" s="1948"/>
      <c r="D244" s="1593"/>
      <c r="E244" s="1866"/>
      <c r="F244" s="1594"/>
      <c r="G244" s="1594"/>
      <c r="H244" s="1594"/>
      <c r="I244" s="1594"/>
      <c r="J244" s="1593"/>
      <c r="K244" s="1593"/>
      <c r="L244" s="1950" t="s">
        <v>653</v>
      </c>
      <c r="M244" s="1943"/>
      <c r="N244" s="1943"/>
      <c r="O244" s="773"/>
      <c r="P244" s="773"/>
      <c r="Q244" s="772"/>
      <c r="R244" s="772"/>
    </row>
    <row r="245" spans="2:18" ht="40.5" customHeight="1" x14ac:dyDescent="0.2">
      <c r="B245" s="1610"/>
      <c r="C245" s="1949"/>
      <c r="D245" s="1622"/>
      <c r="E245" s="1946"/>
      <c r="F245" s="1595"/>
      <c r="G245" s="1595"/>
      <c r="H245" s="1595"/>
      <c r="I245" s="1595"/>
      <c r="J245" s="1622"/>
      <c r="K245" s="1622"/>
      <c r="L245" s="1951"/>
      <c r="M245" s="1944"/>
      <c r="N245" s="1944"/>
      <c r="O245" s="834"/>
      <c r="P245" s="834"/>
      <c r="Q245" s="772"/>
      <c r="R245" s="772"/>
    </row>
    <row r="246" spans="2:18" ht="13.5" customHeight="1" x14ac:dyDescent="0.2">
      <c r="B246" s="1603" t="s">
        <v>597</v>
      </c>
      <c r="C246" s="1628"/>
      <c r="D246" s="234">
        <f>D249+D252+D255+D258+D261+D264</f>
        <v>427</v>
      </c>
      <c r="E246" s="842">
        <f>E249+E252+E255+E258+E261+E264</f>
        <v>39</v>
      </c>
      <c r="F246" s="843">
        <f t="shared" ref="F246:N246" si="1225">F249+F252+F255+F258+F261+F264</f>
        <v>2</v>
      </c>
      <c r="G246" s="843">
        <f t="shared" si="1225"/>
        <v>2</v>
      </c>
      <c r="H246" s="843">
        <f t="shared" si="1225"/>
        <v>4</v>
      </c>
      <c r="I246" s="843">
        <f t="shared" si="1225"/>
        <v>4</v>
      </c>
      <c r="J246" s="234">
        <f t="shared" si="1225"/>
        <v>21</v>
      </c>
      <c r="K246" s="871">
        <f t="shared" si="1225"/>
        <v>6</v>
      </c>
      <c r="L246" s="872">
        <f t="shared" si="1225"/>
        <v>29</v>
      </c>
      <c r="M246" s="844">
        <f t="shared" si="1225"/>
        <v>318</v>
      </c>
      <c r="N246" s="844">
        <f t="shared" si="1225"/>
        <v>70</v>
      </c>
      <c r="O246" s="834">
        <f>E246+M246+N246</f>
        <v>427</v>
      </c>
      <c r="P246" s="834">
        <f>SUM(F246:K246)</f>
        <v>39</v>
      </c>
      <c r="Q246" s="772">
        <f>O246-D246</f>
        <v>0</v>
      </c>
      <c r="R246" s="772">
        <f>P246-E246</f>
        <v>0</v>
      </c>
    </row>
    <row r="247" spans="2:18" x14ac:dyDescent="0.2">
      <c r="B247" s="1605"/>
      <c r="C247" s="1629"/>
      <c r="D247" s="600"/>
      <c r="E247" s="889">
        <f>E246/D246</f>
        <v>9.1334894613583142E-2</v>
      </c>
      <c r="F247" s="847">
        <f>F246/D246</f>
        <v>4.6838407494145199E-3</v>
      </c>
      <c r="G247" s="847">
        <f>G246/D246</f>
        <v>4.6838407494145199E-3</v>
      </c>
      <c r="H247" s="847">
        <f>H246/D246</f>
        <v>9.3676814988290398E-3</v>
      </c>
      <c r="I247" s="847">
        <f>I246/D246</f>
        <v>9.3676814988290398E-3</v>
      </c>
      <c r="J247" s="848">
        <f>J246/D246</f>
        <v>4.9180327868852458E-2</v>
      </c>
      <c r="K247" s="873">
        <f>K246/D246</f>
        <v>1.405152224824356E-2</v>
      </c>
      <c r="L247" s="874">
        <f>L246/D246</f>
        <v>6.7915690866510545E-2</v>
      </c>
      <c r="M247" s="850">
        <f>M246/D246</f>
        <v>0.74473067915690871</v>
      </c>
      <c r="N247" s="850">
        <f>N246/D246</f>
        <v>0.16393442622950818</v>
      </c>
      <c r="O247" s="773">
        <f>E247+M247+N247</f>
        <v>1</v>
      </c>
      <c r="P247" s="834"/>
      <c r="Q247" s="772">
        <f>1-O247</f>
        <v>0</v>
      </c>
      <c r="R247" s="772"/>
    </row>
    <row r="248" spans="2:18" ht="13.8" thickBot="1" x14ac:dyDescent="0.25">
      <c r="B248" s="1607"/>
      <c r="C248" s="1669"/>
      <c r="D248" s="604"/>
      <c r="E248" s="890"/>
      <c r="F248" s="914">
        <f>F246/E246</f>
        <v>5.128205128205128E-2</v>
      </c>
      <c r="G248" s="914">
        <f>G246/E246</f>
        <v>5.128205128205128E-2</v>
      </c>
      <c r="H248" s="914">
        <f>H246/E246</f>
        <v>0.10256410256410256</v>
      </c>
      <c r="I248" s="914">
        <f>I246/E246</f>
        <v>0.10256410256410256</v>
      </c>
      <c r="J248" s="914">
        <f>J246/E246</f>
        <v>0.53846153846153844</v>
      </c>
      <c r="K248" s="893">
        <f>K246/E246</f>
        <v>0.15384615384615385</v>
      </c>
      <c r="L248" s="894">
        <f>L246/E246</f>
        <v>0.74358974358974361</v>
      </c>
      <c r="M248" s="854"/>
      <c r="N248" s="854"/>
      <c r="O248" s="773">
        <f>SUM(F248:K248)</f>
        <v>1</v>
      </c>
      <c r="P248" s="773"/>
      <c r="Q248" s="772">
        <f>1-O248</f>
        <v>0</v>
      </c>
      <c r="R248" s="772"/>
    </row>
    <row r="249" spans="2:18" ht="17.25" customHeight="1" thickTop="1" x14ac:dyDescent="0.2">
      <c r="B249" s="1503" t="s">
        <v>274</v>
      </c>
      <c r="C249" s="1649" t="s">
        <v>184</v>
      </c>
      <c r="D249" s="487">
        <v>49</v>
      </c>
      <c r="E249" s="855">
        <f>SUM(F249:K249)</f>
        <v>6</v>
      </c>
      <c r="F249" s="856">
        <v>2</v>
      </c>
      <c r="G249" s="856">
        <v>1</v>
      </c>
      <c r="H249" s="856">
        <v>1</v>
      </c>
      <c r="I249" s="856">
        <v>0</v>
      </c>
      <c r="J249" s="857">
        <v>1</v>
      </c>
      <c r="K249" s="857">
        <v>1</v>
      </c>
      <c r="L249" s="858">
        <f>H249+I249+J249</f>
        <v>2</v>
      </c>
      <c r="M249" s="859">
        <v>33</v>
      </c>
      <c r="N249" s="859">
        <f>D249-E249-M249</f>
        <v>10</v>
      </c>
      <c r="O249" s="834">
        <f t="shared" ref="O249:O250" si="1226">E249+M249+N249</f>
        <v>49</v>
      </c>
      <c r="P249" s="834">
        <f t="shared" ref="P249" si="1227">SUM(F249:K249)</f>
        <v>6</v>
      </c>
      <c r="Q249" s="772">
        <f t="shared" ref="Q249" si="1228">O249-D249</f>
        <v>0</v>
      </c>
      <c r="R249" s="772">
        <f t="shared" ref="R249" si="1229">P249-E249</f>
        <v>0</v>
      </c>
    </row>
    <row r="250" spans="2:18" ht="17.25" customHeight="1" x14ac:dyDescent="0.2">
      <c r="B250" s="1504"/>
      <c r="C250" s="1551"/>
      <c r="D250" s="499"/>
      <c r="E250" s="889">
        <f>E249/D249</f>
        <v>0.12244897959183673</v>
      </c>
      <c r="F250" s="847">
        <f>F249/D249</f>
        <v>4.0816326530612242E-2</v>
      </c>
      <c r="G250" s="847">
        <f>G249/D249</f>
        <v>2.0408163265306121E-2</v>
      </c>
      <c r="H250" s="847">
        <f>H249/D249</f>
        <v>2.0408163265306121E-2</v>
      </c>
      <c r="I250" s="847">
        <f>I249/D249</f>
        <v>0</v>
      </c>
      <c r="J250" s="848">
        <f>J249/D249</f>
        <v>2.0408163265306121E-2</v>
      </c>
      <c r="K250" s="848">
        <f>K249/D249</f>
        <v>2.0408163265306121E-2</v>
      </c>
      <c r="L250" s="849">
        <f>L249/D249</f>
        <v>4.0816326530612242E-2</v>
      </c>
      <c r="M250" s="850">
        <f>M249/D249</f>
        <v>0.67346938775510201</v>
      </c>
      <c r="N250" s="850">
        <f>N249/D249</f>
        <v>0.20408163265306123</v>
      </c>
      <c r="O250" s="773">
        <f t="shared" si="1226"/>
        <v>1</v>
      </c>
      <c r="P250" s="834"/>
      <c r="Q250" s="772">
        <f>1-O250</f>
        <v>0</v>
      </c>
      <c r="R250" s="772"/>
    </row>
    <row r="251" spans="2:18" ht="17.25" customHeight="1" x14ac:dyDescent="0.2">
      <c r="B251" s="1504"/>
      <c r="C251" s="1552"/>
      <c r="D251" s="307"/>
      <c r="E251" s="895"/>
      <c r="F251" s="891">
        <f t="shared" ref="F251" si="1230">F249/E249</f>
        <v>0.33333333333333331</v>
      </c>
      <c r="G251" s="891">
        <f t="shared" ref="G251" si="1231">G249/E249</f>
        <v>0.16666666666666666</v>
      </c>
      <c r="H251" s="891">
        <f t="shared" ref="H251" si="1232">H249/E249</f>
        <v>0.16666666666666666</v>
      </c>
      <c r="I251" s="891">
        <f t="shared" ref="I251" si="1233">I249/E249</f>
        <v>0</v>
      </c>
      <c r="J251" s="892">
        <f t="shared" ref="J251" si="1234">J249/E249</f>
        <v>0.16666666666666666</v>
      </c>
      <c r="K251" s="892">
        <f t="shared" ref="K251" si="1235">K249/E249</f>
        <v>0.16666666666666666</v>
      </c>
      <c r="L251" s="897">
        <v>0</v>
      </c>
      <c r="M251" s="854"/>
      <c r="N251" s="854"/>
      <c r="O251" s="773">
        <f t="shared" ref="O251" si="1236">SUM(F251:K251)</f>
        <v>0.99999999999999989</v>
      </c>
      <c r="P251" s="773"/>
      <c r="Q251" s="772">
        <f>1-O251</f>
        <v>0</v>
      </c>
      <c r="R251" s="772"/>
    </row>
    <row r="252" spans="2:18" ht="17.25" customHeight="1" x14ac:dyDescent="0.2">
      <c r="B252" s="1504"/>
      <c r="C252" s="1591" t="s">
        <v>185</v>
      </c>
      <c r="D252" s="480">
        <v>87</v>
      </c>
      <c r="E252" s="842">
        <f t="shared" ref="E252" si="1237">SUM(F252:K252)</f>
        <v>8</v>
      </c>
      <c r="F252" s="843">
        <v>0</v>
      </c>
      <c r="G252" s="843">
        <v>0</v>
      </c>
      <c r="H252" s="843">
        <v>0</v>
      </c>
      <c r="I252" s="843">
        <v>1</v>
      </c>
      <c r="J252" s="234">
        <v>7</v>
      </c>
      <c r="K252" s="234">
        <v>0</v>
      </c>
      <c r="L252" s="861">
        <f t="shared" ref="L252" si="1238">H252+I252+J252</f>
        <v>8</v>
      </c>
      <c r="M252" s="844">
        <v>66</v>
      </c>
      <c r="N252" s="844">
        <f>D252-E252-M252</f>
        <v>13</v>
      </c>
      <c r="O252" s="834">
        <f t="shared" ref="O252:O253" si="1239">E252+M252+N252</f>
        <v>87</v>
      </c>
      <c r="P252" s="834">
        <f t="shared" ref="P252" si="1240">SUM(F252:K252)</f>
        <v>8</v>
      </c>
      <c r="Q252" s="772">
        <f t="shared" ref="Q252" si="1241">O252-D252</f>
        <v>0</v>
      </c>
      <c r="R252" s="772">
        <f t="shared" ref="R252" si="1242">P252-E252</f>
        <v>0</v>
      </c>
    </row>
    <row r="253" spans="2:18" ht="17.25" customHeight="1" x14ac:dyDescent="0.2">
      <c r="B253" s="1504"/>
      <c r="C253" s="1551"/>
      <c r="D253" s="499"/>
      <c r="E253" s="889">
        <f t="shared" ref="E253" si="1243">E252/D252</f>
        <v>9.1954022988505746E-2</v>
      </c>
      <c r="F253" s="847">
        <f t="shared" ref="F253" si="1244">F252/D252</f>
        <v>0</v>
      </c>
      <c r="G253" s="847">
        <f t="shared" ref="G253" si="1245">G252/D252</f>
        <v>0</v>
      </c>
      <c r="H253" s="847">
        <f t="shared" ref="H253" si="1246">H252/D252</f>
        <v>0</v>
      </c>
      <c r="I253" s="847">
        <f t="shared" ref="I253" si="1247">I252/D252</f>
        <v>1.1494252873563218E-2</v>
      </c>
      <c r="J253" s="848">
        <f t="shared" ref="J253" si="1248">J252/D252</f>
        <v>8.0459770114942528E-2</v>
      </c>
      <c r="K253" s="848">
        <f t="shared" ref="K253" si="1249">K252/D252</f>
        <v>0</v>
      </c>
      <c r="L253" s="849">
        <f t="shared" ref="L253" si="1250">L252/D252</f>
        <v>9.1954022988505746E-2</v>
      </c>
      <c r="M253" s="850">
        <f t="shared" ref="M253" si="1251">M252/D252</f>
        <v>0.75862068965517238</v>
      </c>
      <c r="N253" s="850">
        <f t="shared" ref="N253" si="1252">N252/D252</f>
        <v>0.14942528735632185</v>
      </c>
      <c r="O253" s="773">
        <f t="shared" si="1239"/>
        <v>1</v>
      </c>
      <c r="P253" s="834"/>
      <c r="Q253" s="772">
        <f t="shared" ref="Q253:Q254" si="1253">1-O253</f>
        <v>0</v>
      </c>
      <c r="R253" s="772"/>
    </row>
    <row r="254" spans="2:18" ht="17.25" customHeight="1" x14ac:dyDescent="0.2">
      <c r="B254" s="1504"/>
      <c r="C254" s="1552"/>
      <c r="D254" s="1123"/>
      <c r="E254" s="895"/>
      <c r="F254" s="891">
        <f t="shared" ref="F254" si="1254">F252/E252</f>
        <v>0</v>
      </c>
      <c r="G254" s="891">
        <f t="shared" ref="G254" si="1255">G252/E252</f>
        <v>0</v>
      </c>
      <c r="H254" s="891">
        <f t="shared" ref="H254" si="1256">H252/E252</f>
        <v>0</v>
      </c>
      <c r="I254" s="891">
        <f t="shared" ref="I254" si="1257">I252/E252</f>
        <v>0.125</v>
      </c>
      <c r="J254" s="892">
        <f t="shared" ref="J254" si="1258">J252/E252</f>
        <v>0.875</v>
      </c>
      <c r="K254" s="892">
        <f t="shared" ref="K254" si="1259">K252/E252</f>
        <v>0</v>
      </c>
      <c r="L254" s="898">
        <f t="shared" ref="L254" si="1260">L252/E252</f>
        <v>1</v>
      </c>
      <c r="M254" s="854"/>
      <c r="N254" s="854"/>
      <c r="O254" s="773">
        <f t="shared" ref="O254" si="1261">SUM(F254:K254)</f>
        <v>1</v>
      </c>
      <c r="P254" s="773"/>
      <c r="Q254" s="772">
        <f t="shared" si="1253"/>
        <v>0</v>
      </c>
      <c r="R254" s="772"/>
    </row>
    <row r="255" spans="2:18" ht="17.25" customHeight="1" x14ac:dyDescent="0.2">
      <c r="B255" s="1504"/>
      <c r="C255" s="1588" t="s">
        <v>277</v>
      </c>
      <c r="D255" s="491">
        <v>25</v>
      </c>
      <c r="E255" s="842">
        <f t="shared" ref="E255" si="1262">SUM(F255:K255)</f>
        <v>7</v>
      </c>
      <c r="F255" s="843">
        <v>0</v>
      </c>
      <c r="G255" s="843">
        <v>0</v>
      </c>
      <c r="H255" s="843">
        <v>1</v>
      </c>
      <c r="I255" s="843">
        <v>0</v>
      </c>
      <c r="J255" s="234">
        <v>5</v>
      </c>
      <c r="K255" s="234">
        <v>1</v>
      </c>
      <c r="L255" s="861">
        <f t="shared" ref="L255" si="1263">H255+I255+J255</f>
        <v>6</v>
      </c>
      <c r="M255" s="844">
        <v>15</v>
      </c>
      <c r="N255" s="844">
        <f>D255-E255-M255</f>
        <v>3</v>
      </c>
      <c r="O255" s="834">
        <f t="shared" ref="O255:O256" si="1264">E255+M255+N255</f>
        <v>25</v>
      </c>
      <c r="P255" s="834">
        <f t="shared" ref="P255" si="1265">SUM(F255:K255)</f>
        <v>7</v>
      </c>
      <c r="Q255" s="772">
        <f t="shared" ref="Q255" si="1266">O255-D255</f>
        <v>0</v>
      </c>
      <c r="R255" s="772">
        <f t="shared" ref="R255" si="1267">P255-E255</f>
        <v>0</v>
      </c>
    </row>
    <row r="256" spans="2:18" ht="17.25" customHeight="1" x14ac:dyDescent="0.2">
      <c r="B256" s="1504"/>
      <c r="C256" s="1594"/>
      <c r="D256" s="499"/>
      <c r="E256" s="889">
        <f t="shared" ref="E256" si="1268">E255/D255</f>
        <v>0.28000000000000003</v>
      </c>
      <c r="F256" s="847">
        <f t="shared" ref="F256" si="1269">F255/D255</f>
        <v>0</v>
      </c>
      <c r="G256" s="847">
        <f t="shared" ref="G256" si="1270">G255/D255</f>
        <v>0</v>
      </c>
      <c r="H256" s="847">
        <f t="shared" ref="H256" si="1271">H255/D255</f>
        <v>0.04</v>
      </c>
      <c r="I256" s="847">
        <f t="shared" ref="I256" si="1272">I255/D255</f>
        <v>0</v>
      </c>
      <c r="J256" s="848">
        <f t="shared" ref="J256" si="1273">J255/D255</f>
        <v>0.2</v>
      </c>
      <c r="K256" s="848">
        <f t="shared" ref="K256" si="1274">K255/D255</f>
        <v>0.04</v>
      </c>
      <c r="L256" s="849">
        <f t="shared" ref="L256" si="1275">L255/D255</f>
        <v>0.24</v>
      </c>
      <c r="M256" s="850">
        <f t="shared" ref="M256" si="1276">M255/D255</f>
        <v>0.6</v>
      </c>
      <c r="N256" s="850">
        <f t="shared" ref="N256" si="1277">N255/D255</f>
        <v>0.12</v>
      </c>
      <c r="O256" s="773">
        <f t="shared" si="1264"/>
        <v>1</v>
      </c>
      <c r="P256" s="834"/>
      <c r="Q256" s="772">
        <f t="shared" ref="Q256:Q257" si="1278">1-O256</f>
        <v>0</v>
      </c>
      <c r="R256" s="772"/>
    </row>
    <row r="257" spans="2:18" ht="17.25" customHeight="1" x14ac:dyDescent="0.2">
      <c r="B257" s="1504"/>
      <c r="C257" s="1594"/>
      <c r="D257" s="1123"/>
      <c r="E257" s="895"/>
      <c r="F257" s="816">
        <f t="shared" ref="F257" si="1279">F255/E255</f>
        <v>0</v>
      </c>
      <c r="G257" s="816">
        <f t="shared" ref="G257" si="1280">G255/E255</f>
        <v>0</v>
      </c>
      <c r="H257" s="816">
        <f t="shared" ref="H257" si="1281">H255/E255</f>
        <v>0.14285714285714285</v>
      </c>
      <c r="I257" s="816">
        <f t="shared" ref="I257" si="1282">I255/E255</f>
        <v>0</v>
      </c>
      <c r="J257" s="896">
        <f t="shared" ref="J257" si="1283">J255/E255</f>
        <v>0.7142857142857143</v>
      </c>
      <c r="K257" s="896">
        <f t="shared" ref="K257" si="1284">K255/E255</f>
        <v>0.14285714285714285</v>
      </c>
      <c r="L257" s="897">
        <f t="shared" ref="L257" si="1285">L255/E255</f>
        <v>0.8571428571428571</v>
      </c>
      <c r="M257" s="854"/>
      <c r="N257" s="854"/>
      <c r="O257" s="773">
        <f t="shared" ref="O257" si="1286">SUM(F257:K257)</f>
        <v>1</v>
      </c>
      <c r="P257" s="773"/>
      <c r="Q257" s="772">
        <f t="shared" si="1278"/>
        <v>0</v>
      </c>
      <c r="R257" s="772"/>
    </row>
    <row r="258" spans="2:18" ht="17.25" customHeight="1" x14ac:dyDescent="0.2">
      <c r="B258" s="1504"/>
      <c r="C258" s="1591" t="s">
        <v>598</v>
      </c>
      <c r="D258" s="491">
        <v>82</v>
      </c>
      <c r="E258" s="842">
        <f t="shared" ref="E258" si="1287">SUM(F258:K258)</f>
        <v>9</v>
      </c>
      <c r="F258" s="843">
        <v>0</v>
      </c>
      <c r="G258" s="843">
        <v>0</v>
      </c>
      <c r="H258" s="843">
        <v>2</v>
      </c>
      <c r="I258" s="843">
        <v>2</v>
      </c>
      <c r="J258" s="234">
        <v>2</v>
      </c>
      <c r="K258" s="234">
        <v>3</v>
      </c>
      <c r="L258" s="861">
        <f t="shared" ref="L258" si="1288">H258+I258+J258</f>
        <v>6</v>
      </c>
      <c r="M258" s="844">
        <v>62</v>
      </c>
      <c r="N258" s="844">
        <f>D258-E258-M258</f>
        <v>11</v>
      </c>
      <c r="O258" s="834">
        <f t="shared" ref="O258:O259" si="1289">E258+M258+N258</f>
        <v>82</v>
      </c>
      <c r="P258" s="834">
        <f t="shared" ref="P258" si="1290">SUM(F258:K258)</f>
        <v>9</v>
      </c>
      <c r="Q258" s="772">
        <f t="shared" ref="Q258" si="1291">O258-D258</f>
        <v>0</v>
      </c>
      <c r="R258" s="772">
        <f t="shared" ref="R258" si="1292">P258-E258</f>
        <v>0</v>
      </c>
    </row>
    <row r="259" spans="2:18" ht="17.25" customHeight="1" x14ac:dyDescent="0.2">
      <c r="B259" s="1504"/>
      <c r="C259" s="1551"/>
      <c r="D259" s="499"/>
      <c r="E259" s="889">
        <f t="shared" ref="E259" si="1293">E258/D258</f>
        <v>0.10975609756097561</v>
      </c>
      <c r="F259" s="847">
        <f t="shared" ref="F259" si="1294">F258/D258</f>
        <v>0</v>
      </c>
      <c r="G259" s="847">
        <f t="shared" ref="G259" si="1295">G258/D258</f>
        <v>0</v>
      </c>
      <c r="H259" s="847">
        <f t="shared" ref="H259" si="1296">H258/D258</f>
        <v>2.4390243902439025E-2</v>
      </c>
      <c r="I259" s="847">
        <f t="shared" ref="I259" si="1297">I258/D258</f>
        <v>2.4390243902439025E-2</v>
      </c>
      <c r="J259" s="848">
        <f t="shared" ref="J259" si="1298">J258/D258</f>
        <v>2.4390243902439025E-2</v>
      </c>
      <c r="K259" s="848">
        <f t="shared" ref="K259" si="1299">K258/D258</f>
        <v>3.6585365853658534E-2</v>
      </c>
      <c r="L259" s="849">
        <f t="shared" ref="L259" si="1300">L258/D258</f>
        <v>7.3170731707317069E-2</v>
      </c>
      <c r="M259" s="850">
        <f t="shared" ref="M259" si="1301">M258/D258</f>
        <v>0.75609756097560976</v>
      </c>
      <c r="N259" s="850">
        <f t="shared" ref="N259" si="1302">N258/D258</f>
        <v>0.13414634146341464</v>
      </c>
      <c r="O259" s="773">
        <f t="shared" si="1289"/>
        <v>1</v>
      </c>
      <c r="P259" s="834"/>
      <c r="Q259" s="772">
        <f t="shared" ref="Q259" si="1303">1-O259</f>
        <v>0</v>
      </c>
      <c r="R259" s="772"/>
    </row>
    <row r="260" spans="2:18" ht="17.25" customHeight="1" x14ac:dyDescent="0.2">
      <c r="B260" s="1504"/>
      <c r="C260" s="1552"/>
      <c r="D260" s="1123"/>
      <c r="E260" s="895"/>
      <c r="F260" s="816">
        <f>F258/E258</f>
        <v>0</v>
      </c>
      <c r="G260" s="816">
        <v>0</v>
      </c>
      <c r="H260" s="816">
        <v>0</v>
      </c>
      <c r="I260" s="816">
        <v>0</v>
      </c>
      <c r="J260" s="896">
        <v>0</v>
      </c>
      <c r="K260" s="896">
        <f t="shared" ref="K260" si="1304">K258/E258</f>
        <v>0.33333333333333331</v>
      </c>
      <c r="L260" s="897">
        <f>L258/E258</f>
        <v>0.66666666666666663</v>
      </c>
      <c r="M260" s="854"/>
      <c r="N260" s="854"/>
      <c r="O260" s="773">
        <f t="shared" ref="O260" si="1305">SUM(F260:K260)</f>
        <v>0.33333333333333331</v>
      </c>
      <c r="P260" s="773"/>
      <c r="Q260" s="772">
        <f>1-O260</f>
        <v>0.66666666666666674</v>
      </c>
      <c r="R260" s="772"/>
    </row>
    <row r="261" spans="2:18" ht="17.25" customHeight="1" x14ac:dyDescent="0.2">
      <c r="B261" s="1504"/>
      <c r="C261" s="1591" t="s">
        <v>341</v>
      </c>
      <c r="D261" s="491">
        <v>8</v>
      </c>
      <c r="E261" s="842">
        <f t="shared" ref="E261" si="1306">SUM(F261:K261)</f>
        <v>0</v>
      </c>
      <c r="F261" s="843">
        <v>0</v>
      </c>
      <c r="G261" s="843">
        <v>0</v>
      </c>
      <c r="H261" s="843">
        <v>0</v>
      </c>
      <c r="I261" s="843">
        <v>0</v>
      </c>
      <c r="J261" s="234">
        <v>0</v>
      </c>
      <c r="K261" s="234">
        <v>0</v>
      </c>
      <c r="L261" s="861">
        <f t="shared" ref="L261" si="1307">H261+I261+J261</f>
        <v>0</v>
      </c>
      <c r="M261" s="844">
        <v>7</v>
      </c>
      <c r="N261" s="844">
        <f>D261-E261-M261</f>
        <v>1</v>
      </c>
      <c r="O261" s="834">
        <f t="shared" ref="O261:O262" si="1308">E261+M261+N261</f>
        <v>8</v>
      </c>
      <c r="P261" s="834">
        <f t="shared" ref="P261" si="1309">SUM(F261:K261)</f>
        <v>0</v>
      </c>
      <c r="Q261" s="772">
        <f t="shared" ref="Q261" si="1310">O261-D261</f>
        <v>0</v>
      </c>
      <c r="R261" s="772">
        <f t="shared" ref="R261" si="1311">P261-E261</f>
        <v>0</v>
      </c>
    </row>
    <row r="262" spans="2:18" ht="17.25" customHeight="1" x14ac:dyDescent="0.2">
      <c r="B262" s="1504"/>
      <c r="C262" s="1551"/>
      <c r="D262" s="499"/>
      <c r="E262" s="889">
        <f t="shared" ref="E262" si="1312">E261/D261</f>
        <v>0</v>
      </c>
      <c r="F262" s="847">
        <f t="shared" ref="F262" si="1313">F261/D261</f>
        <v>0</v>
      </c>
      <c r="G262" s="847">
        <f t="shared" ref="G262" si="1314">G261/D261</f>
        <v>0</v>
      </c>
      <c r="H262" s="847">
        <f t="shared" ref="H262" si="1315">H261/D261</f>
        <v>0</v>
      </c>
      <c r="I262" s="847">
        <f t="shared" ref="I262" si="1316">I261/D261</f>
        <v>0</v>
      </c>
      <c r="J262" s="848">
        <f t="shared" ref="J262" si="1317">J261/D261</f>
        <v>0</v>
      </c>
      <c r="K262" s="848">
        <f t="shared" ref="K262" si="1318">K261/D261</f>
        <v>0</v>
      </c>
      <c r="L262" s="849">
        <f t="shared" ref="L262" si="1319">L261/D261</f>
        <v>0</v>
      </c>
      <c r="M262" s="850">
        <f t="shared" ref="M262" si="1320">M261/D261</f>
        <v>0.875</v>
      </c>
      <c r="N262" s="850">
        <f t="shared" ref="N262" si="1321">N261/D261</f>
        <v>0.125</v>
      </c>
      <c r="O262" s="773">
        <f t="shared" si="1308"/>
        <v>1</v>
      </c>
      <c r="P262" s="834"/>
      <c r="Q262" s="772">
        <f t="shared" ref="Q262" si="1322">1-O262</f>
        <v>0</v>
      </c>
      <c r="R262" s="772"/>
    </row>
    <row r="263" spans="2:18" ht="17.25" customHeight="1" x14ac:dyDescent="0.2">
      <c r="B263" s="1504"/>
      <c r="C263" s="1552"/>
      <c r="D263" s="1123"/>
      <c r="E263" s="895"/>
      <c r="F263" s="816">
        <v>0</v>
      </c>
      <c r="G263" s="816">
        <v>0</v>
      </c>
      <c r="H263" s="816">
        <v>0</v>
      </c>
      <c r="I263" s="816">
        <v>0</v>
      </c>
      <c r="J263" s="816">
        <v>0</v>
      </c>
      <c r="K263" s="816">
        <v>0</v>
      </c>
      <c r="L263" s="897">
        <v>0</v>
      </c>
      <c r="M263" s="854"/>
      <c r="N263" s="854"/>
      <c r="O263" s="773">
        <f t="shared" ref="O263" si="1323">SUM(F263:K263)</f>
        <v>0</v>
      </c>
      <c r="P263" s="773"/>
      <c r="Q263" s="772">
        <f>1-O263</f>
        <v>1</v>
      </c>
      <c r="R263" s="772"/>
    </row>
    <row r="264" spans="2:18" ht="17.25" customHeight="1" x14ac:dyDescent="0.2">
      <c r="B264" s="1504"/>
      <c r="C264" s="1591" t="s">
        <v>189</v>
      </c>
      <c r="D264" s="491">
        <v>176</v>
      </c>
      <c r="E264" s="842">
        <f t="shared" ref="E264" si="1324">SUM(F264:K264)</f>
        <v>9</v>
      </c>
      <c r="F264" s="843">
        <v>0</v>
      </c>
      <c r="G264" s="843">
        <v>1</v>
      </c>
      <c r="H264" s="843">
        <v>0</v>
      </c>
      <c r="I264" s="843">
        <v>1</v>
      </c>
      <c r="J264" s="234">
        <v>6</v>
      </c>
      <c r="K264" s="234">
        <v>1</v>
      </c>
      <c r="L264" s="861">
        <f t="shared" ref="L264" si="1325">H264+I264+J264</f>
        <v>7</v>
      </c>
      <c r="M264" s="844">
        <v>135</v>
      </c>
      <c r="N264" s="844">
        <f>D264-E264-M264</f>
        <v>32</v>
      </c>
      <c r="O264" s="834">
        <f t="shared" ref="O264:O265" si="1326">E264+M264+N264</f>
        <v>176</v>
      </c>
      <c r="P264" s="834">
        <f t="shared" ref="P264" si="1327">SUM(F264:K264)</f>
        <v>9</v>
      </c>
      <c r="Q264" s="772">
        <f t="shared" ref="Q264" si="1328">O264-D264</f>
        <v>0</v>
      </c>
      <c r="R264" s="772">
        <f t="shared" ref="R264" si="1329">P264-E264</f>
        <v>0</v>
      </c>
    </row>
    <row r="265" spans="2:18" ht="17.25" customHeight="1" x14ac:dyDescent="0.2">
      <c r="B265" s="1504"/>
      <c r="C265" s="1551"/>
      <c r="D265" s="499"/>
      <c r="E265" s="889">
        <f t="shared" ref="E265" si="1330">E264/D264</f>
        <v>5.113636363636364E-2</v>
      </c>
      <c r="F265" s="847">
        <f t="shared" ref="F265" si="1331">F264/D264</f>
        <v>0</v>
      </c>
      <c r="G265" s="847">
        <f t="shared" ref="G265" si="1332">G264/D264</f>
        <v>5.681818181818182E-3</v>
      </c>
      <c r="H265" s="847">
        <f t="shared" ref="H265" si="1333">H264/D264</f>
        <v>0</v>
      </c>
      <c r="I265" s="847">
        <f t="shared" ref="I265" si="1334">I264/D264</f>
        <v>5.681818181818182E-3</v>
      </c>
      <c r="J265" s="848">
        <f t="shared" ref="J265" si="1335">J264/D264</f>
        <v>3.4090909090909088E-2</v>
      </c>
      <c r="K265" s="848">
        <f t="shared" ref="K265" si="1336">K264/D264</f>
        <v>5.681818181818182E-3</v>
      </c>
      <c r="L265" s="849">
        <f t="shared" ref="L265" si="1337">L264/D264</f>
        <v>3.9772727272727272E-2</v>
      </c>
      <c r="M265" s="850">
        <f t="shared" ref="M265" si="1338">M264/D264</f>
        <v>0.76704545454545459</v>
      </c>
      <c r="N265" s="850">
        <f t="shared" ref="N265" si="1339">N264/D264</f>
        <v>0.18181818181818182</v>
      </c>
      <c r="O265" s="773">
        <f t="shared" si="1326"/>
        <v>1</v>
      </c>
      <c r="P265" s="834"/>
      <c r="Q265" s="772">
        <f t="shared" ref="Q265:Q266" si="1340">1-O265</f>
        <v>0</v>
      </c>
      <c r="R265" s="772"/>
    </row>
    <row r="266" spans="2:18" ht="17.25" customHeight="1" thickBot="1" x14ac:dyDescent="0.25">
      <c r="B266" s="1505"/>
      <c r="C266" s="1552"/>
      <c r="D266" s="1124"/>
      <c r="E266" s="895"/>
      <c r="F266" s="891">
        <f t="shared" ref="F266" si="1341">F264/E264</f>
        <v>0</v>
      </c>
      <c r="G266" s="891">
        <f t="shared" ref="G266" si="1342">G264/E264</f>
        <v>0.1111111111111111</v>
      </c>
      <c r="H266" s="891">
        <f t="shared" ref="H266" si="1343">H264/E264</f>
        <v>0</v>
      </c>
      <c r="I266" s="891">
        <f t="shared" ref="I266" si="1344">I264/E264</f>
        <v>0.1111111111111111</v>
      </c>
      <c r="J266" s="892">
        <f t="shared" ref="J266" si="1345">J264/E264</f>
        <v>0.66666666666666663</v>
      </c>
      <c r="K266" s="892">
        <f t="shared" ref="K266" si="1346">K264/E264</f>
        <v>0.1111111111111111</v>
      </c>
      <c r="L266" s="898">
        <f t="shared" ref="L266" si="1347">L264/E264</f>
        <v>0.77777777777777779</v>
      </c>
      <c r="M266" s="854"/>
      <c r="N266" s="854"/>
      <c r="O266" s="773">
        <f t="shared" ref="O266" si="1348">SUM(F266:K266)</f>
        <v>1</v>
      </c>
      <c r="P266" s="773"/>
      <c r="Q266" s="772">
        <f t="shared" si="1340"/>
        <v>0</v>
      </c>
      <c r="R266" s="772"/>
    </row>
    <row r="267" spans="2:18" ht="17.25" customHeight="1" thickTop="1" x14ac:dyDescent="0.2">
      <c r="B267" s="1503" t="s">
        <v>281</v>
      </c>
      <c r="C267" s="1649" t="s">
        <v>282</v>
      </c>
      <c r="D267" s="491">
        <v>106</v>
      </c>
      <c r="E267" s="855">
        <f t="shared" ref="E267" si="1349">SUM(F267:K267)</f>
        <v>4</v>
      </c>
      <c r="F267" s="856">
        <v>0</v>
      </c>
      <c r="G267" s="856">
        <v>1</v>
      </c>
      <c r="H267" s="856">
        <v>0</v>
      </c>
      <c r="I267" s="856">
        <v>0</v>
      </c>
      <c r="J267" s="857">
        <v>2</v>
      </c>
      <c r="K267" s="857">
        <v>1</v>
      </c>
      <c r="L267" s="858">
        <f t="shared" ref="L267" si="1350">H267+I267+J267</f>
        <v>2</v>
      </c>
      <c r="M267" s="859">
        <v>75</v>
      </c>
      <c r="N267" s="859">
        <f>D267-E267-M267</f>
        <v>27</v>
      </c>
      <c r="O267" s="834">
        <f t="shared" ref="O267:O268" si="1351">E267+M267+N267</f>
        <v>106</v>
      </c>
      <c r="P267" s="834">
        <f t="shared" ref="P267" si="1352">SUM(F267:K267)</f>
        <v>4</v>
      </c>
      <c r="Q267" s="772">
        <f t="shared" ref="Q267" si="1353">O267-D267</f>
        <v>0</v>
      </c>
      <c r="R267" s="772">
        <f t="shared" ref="R267" si="1354">P267-E267</f>
        <v>0</v>
      </c>
    </row>
    <row r="268" spans="2:18" ht="17.25" customHeight="1" x14ac:dyDescent="0.2">
      <c r="B268" s="1504"/>
      <c r="C268" s="1551"/>
      <c r="D268" s="499"/>
      <c r="E268" s="889">
        <f t="shared" ref="E268" si="1355">E267/D267</f>
        <v>3.7735849056603772E-2</v>
      </c>
      <c r="F268" s="847">
        <f t="shared" ref="F268" si="1356">F267/D267</f>
        <v>0</v>
      </c>
      <c r="G268" s="847">
        <f t="shared" ref="G268" si="1357">G267/D267</f>
        <v>9.433962264150943E-3</v>
      </c>
      <c r="H268" s="847">
        <f t="shared" ref="H268" si="1358">H267/D267</f>
        <v>0</v>
      </c>
      <c r="I268" s="847">
        <f t="shared" ref="I268" si="1359">I267/D267</f>
        <v>0</v>
      </c>
      <c r="J268" s="848">
        <f t="shared" ref="J268" si="1360">J267/D267</f>
        <v>1.8867924528301886E-2</v>
      </c>
      <c r="K268" s="848">
        <f t="shared" ref="K268" si="1361">K267/D267</f>
        <v>9.433962264150943E-3</v>
      </c>
      <c r="L268" s="849">
        <f t="shared" ref="L268" si="1362">L267/D267</f>
        <v>1.8867924528301886E-2</v>
      </c>
      <c r="M268" s="850">
        <f t="shared" ref="M268" si="1363">M267/D267</f>
        <v>0.70754716981132071</v>
      </c>
      <c r="N268" s="850">
        <f t="shared" ref="N268" si="1364">N267/D267</f>
        <v>0.25471698113207547</v>
      </c>
      <c r="O268" s="773">
        <f t="shared" si="1351"/>
        <v>1</v>
      </c>
      <c r="P268" s="834"/>
      <c r="Q268" s="772">
        <f t="shared" ref="Q268:Q269" si="1365">1-O268</f>
        <v>0</v>
      </c>
      <c r="R268" s="772"/>
    </row>
    <row r="269" spans="2:18" ht="17.25" customHeight="1" x14ac:dyDescent="0.2">
      <c r="B269" s="1504"/>
      <c r="C269" s="1552"/>
      <c r="D269" s="1123"/>
      <c r="E269" s="895"/>
      <c r="F269" s="816">
        <f>F267/$E$267</f>
        <v>0</v>
      </c>
      <c r="G269" s="816">
        <f t="shared" ref="G269:K269" si="1366">G267/$E$267</f>
        <v>0.25</v>
      </c>
      <c r="H269" s="816">
        <f t="shared" si="1366"/>
        <v>0</v>
      </c>
      <c r="I269" s="816">
        <f>I267/$E$267</f>
        <v>0</v>
      </c>
      <c r="J269" s="816">
        <f t="shared" si="1366"/>
        <v>0.5</v>
      </c>
      <c r="K269" s="816">
        <f t="shared" si="1366"/>
        <v>0.25</v>
      </c>
      <c r="L269" s="897">
        <f>L267/E267</f>
        <v>0.5</v>
      </c>
      <c r="M269" s="864"/>
      <c r="N269" s="864"/>
      <c r="O269" s="773">
        <f t="shared" ref="O269" si="1367">SUM(F269:K269)</f>
        <v>1</v>
      </c>
      <c r="P269" s="773"/>
      <c r="Q269" s="772">
        <f t="shared" si="1365"/>
        <v>0</v>
      </c>
      <c r="R269" s="772"/>
    </row>
    <row r="270" spans="2:18" ht="17.25" customHeight="1" x14ac:dyDescent="0.2">
      <c r="B270" s="1504"/>
      <c r="C270" s="1591" t="s">
        <v>283</v>
      </c>
      <c r="D270" s="491">
        <v>171</v>
      </c>
      <c r="E270" s="842">
        <f t="shared" ref="E270" si="1368">SUM(F270:K270)</f>
        <v>15</v>
      </c>
      <c r="F270" s="843">
        <v>2</v>
      </c>
      <c r="G270" s="843">
        <v>1</v>
      </c>
      <c r="H270" s="843">
        <v>2</v>
      </c>
      <c r="I270" s="843">
        <v>1</v>
      </c>
      <c r="J270" s="234">
        <v>7</v>
      </c>
      <c r="K270" s="234">
        <v>2</v>
      </c>
      <c r="L270" s="861">
        <f t="shared" ref="L270" si="1369">H270+I270+J270</f>
        <v>10</v>
      </c>
      <c r="M270" s="844">
        <v>130</v>
      </c>
      <c r="N270" s="844">
        <f>D270-E270-M270</f>
        <v>26</v>
      </c>
      <c r="O270" s="834">
        <f t="shared" ref="O270:O271" si="1370">E270+M270+N270</f>
        <v>171</v>
      </c>
      <c r="P270" s="834">
        <f t="shared" ref="P270" si="1371">SUM(F270:K270)</f>
        <v>15</v>
      </c>
      <c r="Q270" s="772">
        <f t="shared" ref="Q270" si="1372">O270-D270</f>
        <v>0</v>
      </c>
      <c r="R270" s="772">
        <f t="shared" ref="R270" si="1373">P270-E270</f>
        <v>0</v>
      </c>
    </row>
    <row r="271" spans="2:18" ht="17.25" customHeight="1" x14ac:dyDescent="0.2">
      <c r="B271" s="1504"/>
      <c r="C271" s="1551"/>
      <c r="D271" s="499"/>
      <c r="E271" s="889">
        <f t="shared" ref="E271" si="1374">E270/D270</f>
        <v>8.771929824561403E-2</v>
      </c>
      <c r="F271" s="847">
        <f t="shared" ref="F271" si="1375">F270/D270</f>
        <v>1.1695906432748537E-2</v>
      </c>
      <c r="G271" s="847">
        <f t="shared" ref="G271" si="1376">G270/D270</f>
        <v>5.8479532163742687E-3</v>
      </c>
      <c r="H271" s="847">
        <f t="shared" ref="H271" si="1377">H270/D270</f>
        <v>1.1695906432748537E-2</v>
      </c>
      <c r="I271" s="847">
        <f t="shared" ref="I271" si="1378">I270/D270</f>
        <v>5.8479532163742687E-3</v>
      </c>
      <c r="J271" s="848">
        <f t="shared" ref="J271" si="1379">J270/D270</f>
        <v>4.0935672514619881E-2</v>
      </c>
      <c r="K271" s="848">
        <f t="shared" ref="K271" si="1380">K270/D270</f>
        <v>1.1695906432748537E-2</v>
      </c>
      <c r="L271" s="849">
        <f t="shared" ref="L271" si="1381">L270/D270</f>
        <v>5.8479532163742687E-2</v>
      </c>
      <c r="M271" s="850">
        <f t="shared" ref="M271" si="1382">M270/D270</f>
        <v>0.76023391812865493</v>
      </c>
      <c r="N271" s="850">
        <f t="shared" ref="N271" si="1383">N270/D270</f>
        <v>0.15204678362573099</v>
      </c>
      <c r="O271" s="773">
        <f t="shared" si="1370"/>
        <v>0.99999999999999989</v>
      </c>
      <c r="P271" s="834"/>
      <c r="Q271" s="772">
        <f t="shared" ref="Q271" si="1384">1-O271</f>
        <v>0</v>
      </c>
      <c r="R271" s="772"/>
    </row>
    <row r="272" spans="2:18" ht="17.25" customHeight="1" x14ac:dyDescent="0.2">
      <c r="B272" s="1504"/>
      <c r="C272" s="1552"/>
      <c r="D272" s="1123"/>
      <c r="E272" s="895"/>
      <c r="F272" s="899">
        <v>0</v>
      </c>
      <c r="G272" s="899">
        <v>0</v>
      </c>
      <c r="H272" s="899">
        <v>0</v>
      </c>
      <c r="I272" s="899">
        <v>0</v>
      </c>
      <c r="J272" s="900">
        <v>0</v>
      </c>
      <c r="K272" s="900">
        <v>0</v>
      </c>
      <c r="L272" s="901">
        <v>0</v>
      </c>
      <c r="M272" s="864"/>
      <c r="N272" s="864"/>
      <c r="O272" s="773">
        <f t="shared" ref="O272" si="1385">SUM(F272:K272)</f>
        <v>0</v>
      </c>
      <c r="P272" s="773"/>
      <c r="Q272" s="772">
        <f>1-O272</f>
        <v>1</v>
      </c>
      <c r="R272" s="772"/>
    </row>
    <row r="273" spans="2:34" ht="17.25" customHeight="1" x14ac:dyDescent="0.2">
      <c r="B273" s="1504"/>
      <c r="C273" s="1591" t="s">
        <v>284</v>
      </c>
      <c r="D273" s="491">
        <v>49</v>
      </c>
      <c r="E273" s="842">
        <f t="shared" ref="E273" si="1386">SUM(F273:K273)</f>
        <v>3</v>
      </c>
      <c r="F273" s="843">
        <v>0</v>
      </c>
      <c r="G273" s="843">
        <v>0</v>
      </c>
      <c r="H273" s="843">
        <v>1</v>
      </c>
      <c r="I273" s="843">
        <v>1</v>
      </c>
      <c r="J273" s="234">
        <v>1</v>
      </c>
      <c r="K273" s="234">
        <v>0</v>
      </c>
      <c r="L273" s="861">
        <f t="shared" ref="L273" si="1387">H273+I273+J273</f>
        <v>3</v>
      </c>
      <c r="M273" s="844">
        <v>39</v>
      </c>
      <c r="N273" s="844">
        <f>D273-E273-M273</f>
        <v>7</v>
      </c>
      <c r="O273" s="834">
        <f t="shared" ref="O273:O274" si="1388">E273+M273+N273</f>
        <v>49</v>
      </c>
      <c r="P273" s="834">
        <f t="shared" ref="P273" si="1389">SUM(F273:K273)</f>
        <v>3</v>
      </c>
      <c r="Q273" s="772">
        <f t="shared" ref="Q273" si="1390">O273-D273</f>
        <v>0</v>
      </c>
      <c r="R273" s="772">
        <f t="shared" ref="R273" si="1391">P273-E273</f>
        <v>0</v>
      </c>
    </row>
    <row r="274" spans="2:34" ht="17.25" customHeight="1" x14ac:dyDescent="0.2">
      <c r="B274" s="1504"/>
      <c r="C274" s="1551"/>
      <c r="D274" s="499"/>
      <c r="E274" s="889">
        <f t="shared" ref="E274" si="1392">E273/D273</f>
        <v>6.1224489795918366E-2</v>
      </c>
      <c r="F274" s="847">
        <f t="shared" ref="F274" si="1393">F273/D273</f>
        <v>0</v>
      </c>
      <c r="G274" s="847">
        <f t="shared" ref="G274" si="1394">G273/D273</f>
        <v>0</v>
      </c>
      <c r="H274" s="847">
        <f t="shared" ref="H274" si="1395">H273/D273</f>
        <v>2.0408163265306121E-2</v>
      </c>
      <c r="I274" s="847">
        <f t="shared" ref="I274" si="1396">I273/D273</f>
        <v>2.0408163265306121E-2</v>
      </c>
      <c r="J274" s="848">
        <f t="shared" ref="J274" si="1397">J273/D273</f>
        <v>2.0408163265306121E-2</v>
      </c>
      <c r="K274" s="848">
        <f t="shared" ref="K274" si="1398">K273/D273</f>
        <v>0</v>
      </c>
      <c r="L274" s="849">
        <f t="shared" ref="L274" si="1399">L273/D273</f>
        <v>6.1224489795918366E-2</v>
      </c>
      <c r="M274" s="850">
        <f t="shared" ref="M274" si="1400">M273/D273</f>
        <v>0.79591836734693877</v>
      </c>
      <c r="N274" s="850">
        <f t="shared" ref="N274" si="1401">N273/D273</f>
        <v>0.14285714285714285</v>
      </c>
      <c r="O274" s="773">
        <f t="shared" si="1388"/>
        <v>1</v>
      </c>
      <c r="P274" s="834"/>
      <c r="Q274" s="772">
        <f t="shared" ref="Q274:Q275" si="1402">1-O274</f>
        <v>0</v>
      </c>
      <c r="R274" s="772"/>
    </row>
    <row r="275" spans="2:34" ht="17.25" customHeight="1" x14ac:dyDescent="0.2">
      <c r="B275" s="1504"/>
      <c r="C275" s="1552"/>
      <c r="D275" s="1123"/>
      <c r="E275" s="895"/>
      <c r="F275" s="816">
        <f>F273/E273</f>
        <v>0</v>
      </c>
      <c r="G275" s="816">
        <v>0</v>
      </c>
      <c r="H275" s="816">
        <v>0</v>
      </c>
      <c r="I275" s="816">
        <v>0</v>
      </c>
      <c r="J275" s="896">
        <v>0</v>
      </c>
      <c r="K275" s="896">
        <v>0</v>
      </c>
      <c r="L275" s="897">
        <v>0</v>
      </c>
      <c r="M275" s="864"/>
      <c r="N275" s="864"/>
      <c r="O275" s="773">
        <f t="shared" ref="O275" si="1403">SUM(F275:K275)</f>
        <v>0</v>
      </c>
      <c r="P275" s="773"/>
      <c r="Q275" s="772">
        <f t="shared" si="1402"/>
        <v>1</v>
      </c>
      <c r="R275" s="772"/>
    </row>
    <row r="276" spans="2:34" ht="17.25" customHeight="1" x14ac:dyDescent="0.2">
      <c r="B276" s="1504"/>
      <c r="C276" s="1591" t="s">
        <v>285</v>
      </c>
      <c r="D276" s="491">
        <v>38</v>
      </c>
      <c r="E276" s="842">
        <f t="shared" ref="E276" si="1404">SUM(F276:K276)</f>
        <v>2</v>
      </c>
      <c r="F276" s="843">
        <v>0</v>
      </c>
      <c r="G276" s="843">
        <v>0</v>
      </c>
      <c r="H276" s="843">
        <v>1</v>
      </c>
      <c r="I276" s="843">
        <v>0</v>
      </c>
      <c r="J276" s="234">
        <v>1</v>
      </c>
      <c r="K276" s="234">
        <v>0</v>
      </c>
      <c r="L276" s="861">
        <f t="shared" ref="L276" si="1405">H276+I276+J276</f>
        <v>2</v>
      </c>
      <c r="M276" s="844">
        <v>31</v>
      </c>
      <c r="N276" s="844">
        <f>D276-E276-M276</f>
        <v>5</v>
      </c>
      <c r="O276" s="834">
        <f t="shared" ref="O276:O277" si="1406">E276+M276+N276</f>
        <v>38</v>
      </c>
      <c r="P276" s="834">
        <f t="shared" ref="P276" si="1407">SUM(F276:K276)</f>
        <v>2</v>
      </c>
      <c r="Q276" s="772">
        <f t="shared" ref="Q276" si="1408">O276-D276</f>
        <v>0</v>
      </c>
      <c r="R276" s="772">
        <f t="shared" ref="R276" si="1409">P276-E276</f>
        <v>0</v>
      </c>
    </row>
    <row r="277" spans="2:34" ht="17.25" customHeight="1" x14ac:dyDescent="0.2">
      <c r="B277" s="1504"/>
      <c r="C277" s="1551"/>
      <c r="D277" s="499"/>
      <c r="E277" s="889">
        <f t="shared" ref="E277" si="1410">E276/D276</f>
        <v>5.2631578947368418E-2</v>
      </c>
      <c r="F277" s="847">
        <f t="shared" ref="F277" si="1411">F276/D276</f>
        <v>0</v>
      </c>
      <c r="G277" s="847">
        <f t="shared" ref="G277" si="1412">G276/D276</f>
        <v>0</v>
      </c>
      <c r="H277" s="847">
        <f t="shared" ref="H277" si="1413">H276/D276</f>
        <v>2.6315789473684209E-2</v>
      </c>
      <c r="I277" s="847">
        <f t="shared" ref="I277" si="1414">I276/D276</f>
        <v>0</v>
      </c>
      <c r="J277" s="848">
        <f t="shared" ref="J277" si="1415">J276/D276</f>
        <v>2.6315789473684209E-2</v>
      </c>
      <c r="K277" s="848">
        <f t="shared" ref="K277" si="1416">K276/D276</f>
        <v>0</v>
      </c>
      <c r="L277" s="849">
        <f t="shared" ref="L277" si="1417">L276/D276</f>
        <v>5.2631578947368418E-2</v>
      </c>
      <c r="M277" s="850">
        <f t="shared" ref="M277" si="1418">M276/D276</f>
        <v>0.81578947368421051</v>
      </c>
      <c r="N277" s="850">
        <f t="shared" ref="N277" si="1419">N276/D276</f>
        <v>0.13157894736842105</v>
      </c>
      <c r="O277" s="773">
        <f t="shared" si="1406"/>
        <v>1</v>
      </c>
      <c r="P277" s="834"/>
      <c r="Q277" s="772">
        <f t="shared" ref="Q277" si="1420">1-O277</f>
        <v>0</v>
      </c>
      <c r="R277" s="772"/>
    </row>
    <row r="278" spans="2:34" ht="17.25" customHeight="1" x14ac:dyDescent="0.2">
      <c r="B278" s="1504"/>
      <c r="C278" s="1552"/>
      <c r="D278" s="1123"/>
      <c r="E278" s="895"/>
      <c r="F278" s="816">
        <v>0</v>
      </c>
      <c r="G278" s="816">
        <v>0</v>
      </c>
      <c r="H278" s="816">
        <v>0</v>
      </c>
      <c r="I278" s="816">
        <f>I276/E276</f>
        <v>0</v>
      </c>
      <c r="J278" s="896">
        <v>0</v>
      </c>
      <c r="K278" s="896">
        <v>0</v>
      </c>
      <c r="L278" s="897">
        <f>L276/E276</f>
        <v>1</v>
      </c>
      <c r="M278" s="864"/>
      <c r="N278" s="864"/>
      <c r="O278" s="773">
        <f t="shared" ref="O278" si="1421">SUM(F278:K278)</f>
        <v>0</v>
      </c>
      <c r="P278" s="773"/>
      <c r="Q278" s="772">
        <f>1-O278</f>
        <v>1</v>
      </c>
      <c r="R278" s="772"/>
      <c r="T278" s="761" t="s">
        <v>321</v>
      </c>
      <c r="X278" s="761">
        <f>D282+D279+D276+D273+D270+D267</f>
        <v>427</v>
      </c>
      <c r="Y278" s="761">
        <f t="shared" ref="Y278" si="1422">E282+E279+E276+E273+E270+E267</f>
        <v>39</v>
      </c>
      <c r="Z278" s="761">
        <f t="shared" ref="Z278" si="1423">F282+F279+F276+F273+F270+F267</f>
        <v>2</v>
      </c>
      <c r="AA278" s="761">
        <f t="shared" ref="AA278" si="1424">G282+G279+G276+G273+G270+G267</f>
        <v>2</v>
      </c>
      <c r="AB278" s="761">
        <f t="shared" ref="AB278" si="1425">H282+H279+H276+H273+H270+H267</f>
        <v>4</v>
      </c>
      <c r="AC278" s="761">
        <f t="shared" ref="AC278" si="1426">I282+I279+I276+I273+I270+I267</f>
        <v>4</v>
      </c>
      <c r="AD278" s="761">
        <f t="shared" ref="AD278" si="1427">J282+J279+J276+J273+J270+J267</f>
        <v>21</v>
      </c>
      <c r="AE278" s="761">
        <f t="shared" ref="AE278" si="1428">K282+K279+K276+K273+K270+K267</f>
        <v>6</v>
      </c>
      <c r="AF278" s="761">
        <f t="shared" ref="AF278" si="1429">L282+L279+L276+L273+L270+L267</f>
        <v>29</v>
      </c>
      <c r="AG278" s="761">
        <f t="shared" ref="AG278" si="1430">M282+M279+M276+M273+M270+M267</f>
        <v>318</v>
      </c>
      <c r="AH278" s="761">
        <f t="shared" ref="AH278" si="1431">N282+N279+N276+N273+N270+N267</f>
        <v>70</v>
      </c>
    </row>
    <row r="279" spans="2:34" ht="17.25" customHeight="1" x14ac:dyDescent="0.2">
      <c r="B279" s="1504"/>
      <c r="C279" s="1591" t="s">
        <v>286</v>
      </c>
      <c r="D279" s="491">
        <v>33</v>
      </c>
      <c r="E279" s="842">
        <f t="shared" ref="E279" si="1432">SUM(F279:K279)</f>
        <v>5</v>
      </c>
      <c r="F279" s="843">
        <v>0</v>
      </c>
      <c r="G279" s="843">
        <v>0</v>
      </c>
      <c r="H279" s="843">
        <v>0</v>
      </c>
      <c r="I279" s="843">
        <v>0</v>
      </c>
      <c r="J279" s="234">
        <v>3</v>
      </c>
      <c r="K279" s="234">
        <v>2</v>
      </c>
      <c r="L279" s="861">
        <f t="shared" ref="L279" si="1433">H279+I279+J279</f>
        <v>3</v>
      </c>
      <c r="M279" s="844">
        <v>26</v>
      </c>
      <c r="N279" s="844">
        <f>D279-E279-M279</f>
        <v>2</v>
      </c>
      <c r="O279" s="834">
        <f t="shared" ref="O279:O280" si="1434">E279+M279+N279</f>
        <v>33</v>
      </c>
      <c r="P279" s="834">
        <f t="shared" ref="P279" si="1435">SUM(F279:K279)</f>
        <v>5</v>
      </c>
      <c r="Q279" s="772">
        <f t="shared" ref="Q279" si="1436">O279-D279</f>
        <v>0</v>
      </c>
      <c r="R279" s="772">
        <f t="shared" ref="R279" si="1437">P279-E279</f>
        <v>0</v>
      </c>
      <c r="T279" s="773" t="s">
        <v>381</v>
      </c>
      <c r="Y279" s="773">
        <f>Y278/X278</f>
        <v>9.1334894613583142E-2</v>
      </c>
      <c r="Z279" s="773">
        <f>Z278/X278</f>
        <v>4.6838407494145199E-3</v>
      </c>
      <c r="AA279" s="773">
        <f>AA278/X278</f>
        <v>4.6838407494145199E-3</v>
      </c>
      <c r="AB279" s="773">
        <f>AB278/X278</f>
        <v>9.3676814988290398E-3</v>
      </c>
      <c r="AC279" s="773">
        <f>AC278/X278</f>
        <v>9.3676814988290398E-3</v>
      </c>
      <c r="AD279" s="773">
        <f>AD278/X278</f>
        <v>4.9180327868852458E-2</v>
      </c>
      <c r="AE279" s="773">
        <f>AE278/X278</f>
        <v>1.405152224824356E-2</v>
      </c>
      <c r="AF279" s="773">
        <f>AF278/X278</f>
        <v>6.7915690866510545E-2</v>
      </c>
      <c r="AG279" s="773">
        <f>AG278/X278</f>
        <v>0.74473067915690871</v>
      </c>
      <c r="AH279" s="773">
        <f>AH278/X278</f>
        <v>0.16393442622950818</v>
      </c>
    </row>
    <row r="280" spans="2:34" ht="17.25" customHeight="1" x14ac:dyDescent="0.2">
      <c r="B280" s="1504"/>
      <c r="C280" s="1551"/>
      <c r="D280" s="499"/>
      <c r="E280" s="889">
        <f t="shared" ref="E280" si="1438">E279/D279</f>
        <v>0.15151515151515152</v>
      </c>
      <c r="F280" s="847">
        <f t="shared" ref="F280" si="1439">F279/D279</f>
        <v>0</v>
      </c>
      <c r="G280" s="847">
        <f t="shared" ref="G280" si="1440">G279/D279</f>
        <v>0</v>
      </c>
      <c r="H280" s="847">
        <f t="shared" ref="H280" si="1441">H279/D279</f>
        <v>0</v>
      </c>
      <c r="I280" s="847">
        <f t="shared" ref="I280" si="1442">I279/D279</f>
        <v>0</v>
      </c>
      <c r="J280" s="848">
        <f t="shared" ref="J280" si="1443">J279/D279</f>
        <v>9.0909090909090912E-2</v>
      </c>
      <c r="K280" s="848">
        <f t="shared" ref="K280" si="1444">K279/D279</f>
        <v>6.0606060606060608E-2</v>
      </c>
      <c r="L280" s="849">
        <f t="shared" ref="L280" si="1445">L279/D279</f>
        <v>9.0909090909090912E-2</v>
      </c>
      <c r="M280" s="850">
        <f t="shared" ref="M280" si="1446">M279/D279</f>
        <v>0.78787878787878785</v>
      </c>
      <c r="N280" s="850">
        <f t="shared" ref="N280" si="1447">N279/D279</f>
        <v>6.0606060606060608E-2</v>
      </c>
      <c r="O280" s="773">
        <f t="shared" si="1434"/>
        <v>1</v>
      </c>
      <c r="P280" s="834"/>
      <c r="Q280" s="772">
        <f t="shared" ref="Q280:Q281" si="1448">1-O280</f>
        <v>0</v>
      </c>
      <c r="R280" s="772"/>
      <c r="T280" s="773" t="s">
        <v>654</v>
      </c>
      <c r="Y280" s="773"/>
      <c r="Z280" s="773">
        <f>Z278/Y278</f>
        <v>5.128205128205128E-2</v>
      </c>
      <c r="AA280" s="773">
        <f>AA278/Y278</f>
        <v>5.128205128205128E-2</v>
      </c>
      <c r="AB280" s="773">
        <f>AB278/Y278</f>
        <v>0.10256410256410256</v>
      </c>
      <c r="AC280" s="773">
        <f>AC278/Y278</f>
        <v>0.10256410256410256</v>
      </c>
      <c r="AD280" s="773">
        <f>AD278/Y278</f>
        <v>0.53846153846153844</v>
      </c>
      <c r="AE280" s="773">
        <f>AE278/Y278</f>
        <v>0.15384615384615385</v>
      </c>
      <c r="AF280" s="773">
        <f>AF278/Y278</f>
        <v>0.74358974358974361</v>
      </c>
      <c r="AG280" s="773"/>
      <c r="AH280" s="773"/>
    </row>
    <row r="281" spans="2:34" ht="17.25" customHeight="1" x14ac:dyDescent="0.2">
      <c r="B281" s="1504"/>
      <c r="C281" s="1552"/>
      <c r="D281" s="1123"/>
      <c r="E281" s="895"/>
      <c r="F281" s="816">
        <f t="shared" ref="F281" si="1449">F279/E279</f>
        <v>0</v>
      </c>
      <c r="G281" s="816">
        <f t="shared" ref="G281" si="1450">G279/E279</f>
        <v>0</v>
      </c>
      <c r="H281" s="816">
        <f t="shared" ref="H281" si="1451">H279/E279</f>
        <v>0</v>
      </c>
      <c r="I281" s="816">
        <f t="shared" ref="I281" si="1452">I279/E279</f>
        <v>0</v>
      </c>
      <c r="J281" s="896">
        <f t="shared" ref="J281" si="1453">J279/E279</f>
        <v>0.6</v>
      </c>
      <c r="K281" s="896">
        <f t="shared" ref="K281" si="1454">K279/E279</f>
        <v>0.4</v>
      </c>
      <c r="L281" s="897">
        <f t="shared" ref="L281" si="1455">L279/E279</f>
        <v>0.6</v>
      </c>
      <c r="M281" s="864"/>
      <c r="N281" s="864"/>
      <c r="O281" s="773">
        <f t="shared" ref="O281" si="1456">SUM(F281:K281)</f>
        <v>1</v>
      </c>
      <c r="P281" s="773"/>
      <c r="Q281" s="772">
        <f t="shared" si="1448"/>
        <v>0</v>
      </c>
      <c r="R281" s="772"/>
      <c r="T281" s="776"/>
    </row>
    <row r="282" spans="2:34" ht="17.25" customHeight="1" x14ac:dyDescent="0.2">
      <c r="B282" s="1504"/>
      <c r="C282" s="1591" t="s">
        <v>287</v>
      </c>
      <c r="D282" s="491">
        <v>30</v>
      </c>
      <c r="E282" s="842">
        <f t="shared" ref="E282" si="1457">SUM(F282:K282)</f>
        <v>10</v>
      </c>
      <c r="F282" s="843">
        <v>0</v>
      </c>
      <c r="G282" s="843">
        <v>0</v>
      </c>
      <c r="H282" s="843">
        <v>0</v>
      </c>
      <c r="I282" s="843">
        <v>2</v>
      </c>
      <c r="J282" s="234">
        <v>7</v>
      </c>
      <c r="K282" s="234">
        <v>1</v>
      </c>
      <c r="L282" s="861">
        <f t="shared" ref="L282" si="1458">H282+I282+J282</f>
        <v>9</v>
      </c>
      <c r="M282" s="844">
        <v>17</v>
      </c>
      <c r="N282" s="844">
        <f>D282-E282-M282</f>
        <v>3</v>
      </c>
      <c r="O282" s="834">
        <f t="shared" ref="O282:O283" si="1459">E282+M282+N282</f>
        <v>30</v>
      </c>
      <c r="P282" s="834">
        <f t="shared" ref="P282" si="1460">SUM(F282:K282)</f>
        <v>10</v>
      </c>
      <c r="Q282" s="772">
        <f t="shared" ref="Q282" si="1461">O282-D282</f>
        <v>0</v>
      </c>
      <c r="R282" s="772">
        <f t="shared" ref="R282" si="1462">P282-E282</f>
        <v>0</v>
      </c>
      <c r="T282" s="761" t="s">
        <v>238</v>
      </c>
      <c r="X282" s="761">
        <f>D285+D282+D267</f>
        <v>427</v>
      </c>
      <c r="Y282" s="761">
        <f t="shared" ref="Y282" si="1463">E285+E282+E267</f>
        <v>39</v>
      </c>
      <c r="Z282" s="761">
        <f t="shared" ref="Z282" si="1464">F285+F282+F267</f>
        <v>2</v>
      </c>
      <c r="AA282" s="761">
        <f t="shared" ref="AA282" si="1465">G285+G282+G267</f>
        <v>2</v>
      </c>
      <c r="AB282" s="761">
        <f t="shared" ref="AB282" si="1466">H285+H282+H267</f>
        <v>4</v>
      </c>
      <c r="AC282" s="761">
        <f t="shared" ref="AC282" si="1467">I285+I282+I267</f>
        <v>4</v>
      </c>
      <c r="AD282" s="761">
        <f t="shared" ref="AD282" si="1468">J285+J282+J267</f>
        <v>21</v>
      </c>
      <c r="AE282" s="761">
        <f t="shared" ref="AE282" si="1469">K285+K282+K267</f>
        <v>6</v>
      </c>
      <c r="AF282" s="761">
        <f t="shared" ref="AF282" si="1470">L285+L282+L267</f>
        <v>29</v>
      </c>
      <c r="AG282" s="761">
        <f t="shared" ref="AG282" si="1471">M285+M282+M267</f>
        <v>318</v>
      </c>
      <c r="AH282" s="761">
        <f t="shared" ref="AH282" si="1472">N285+N282+N267</f>
        <v>70</v>
      </c>
    </row>
    <row r="283" spans="2:34" ht="17.25" customHeight="1" x14ac:dyDescent="0.2">
      <c r="B283" s="1504"/>
      <c r="C283" s="1551"/>
      <c r="D283" s="499"/>
      <c r="E283" s="889">
        <f t="shared" ref="E283" si="1473">E282/D282</f>
        <v>0.33333333333333331</v>
      </c>
      <c r="F283" s="847">
        <f t="shared" ref="F283" si="1474">F282/D282</f>
        <v>0</v>
      </c>
      <c r="G283" s="847">
        <f t="shared" ref="G283" si="1475">G282/D282</f>
        <v>0</v>
      </c>
      <c r="H283" s="847">
        <f t="shared" ref="H283" si="1476">H282/D282</f>
        <v>0</v>
      </c>
      <c r="I283" s="847">
        <f t="shared" ref="I283" si="1477">I282/D282</f>
        <v>6.6666666666666666E-2</v>
      </c>
      <c r="J283" s="848">
        <f t="shared" ref="J283" si="1478">J282/D282</f>
        <v>0.23333333333333334</v>
      </c>
      <c r="K283" s="848">
        <f t="shared" ref="K283" si="1479">K282/D282</f>
        <v>3.3333333333333333E-2</v>
      </c>
      <c r="L283" s="849">
        <f t="shared" ref="L283" si="1480">L282/D282</f>
        <v>0.3</v>
      </c>
      <c r="M283" s="850">
        <f t="shared" ref="M283" si="1481">M282/D282</f>
        <v>0.56666666666666665</v>
      </c>
      <c r="N283" s="850">
        <f t="shared" ref="N283" si="1482">N282/D282</f>
        <v>0.1</v>
      </c>
      <c r="O283" s="773">
        <f t="shared" si="1459"/>
        <v>0.99999999999999989</v>
      </c>
      <c r="P283" s="834"/>
      <c r="Q283" s="772">
        <f t="shared" ref="Q283:Q284" si="1483">1-O283</f>
        <v>0</v>
      </c>
      <c r="R283" s="772"/>
      <c r="X283" s="761">
        <f>D288+D270+D267</f>
        <v>427</v>
      </c>
      <c r="Y283" s="761">
        <f t="shared" ref="Y283" si="1484">E288+E270+E267</f>
        <v>39</v>
      </c>
      <c r="Z283" s="761">
        <f t="shared" ref="Z283" si="1485">F288+F270+F267</f>
        <v>2</v>
      </c>
      <c r="AA283" s="761">
        <f t="shared" ref="AA283" si="1486">G288+G270+G267</f>
        <v>2</v>
      </c>
      <c r="AB283" s="761">
        <f t="shared" ref="AB283" si="1487">H288+H270+H267</f>
        <v>4</v>
      </c>
      <c r="AC283" s="761">
        <f t="shared" ref="AC283" si="1488">I288+I270+I267</f>
        <v>4</v>
      </c>
      <c r="AD283" s="761">
        <f t="shared" ref="AD283" si="1489">J288+J270+J267</f>
        <v>21</v>
      </c>
      <c r="AE283" s="761">
        <f t="shared" ref="AE283" si="1490">K288+K270+K267</f>
        <v>6</v>
      </c>
      <c r="AF283" s="761">
        <f t="shared" ref="AF283" si="1491">L288+L270+L267</f>
        <v>29</v>
      </c>
      <c r="AG283" s="761">
        <f t="shared" ref="AG283" si="1492">M288+M270+M267</f>
        <v>318</v>
      </c>
      <c r="AH283" s="761">
        <f t="shared" ref="AH283" si="1493">N288+N270+N267</f>
        <v>70</v>
      </c>
    </row>
    <row r="284" spans="2:34" ht="17.25" customHeight="1" thickBot="1" x14ac:dyDescent="0.25">
      <c r="B284" s="1504"/>
      <c r="C284" s="1655"/>
      <c r="D284" s="1124"/>
      <c r="E284" s="902"/>
      <c r="F284" s="903">
        <f t="shared" ref="F284" si="1494">F282/E282</f>
        <v>0</v>
      </c>
      <c r="G284" s="903">
        <f t="shared" ref="G284" si="1495">G282/E282</f>
        <v>0</v>
      </c>
      <c r="H284" s="903">
        <f t="shared" ref="H284" si="1496">H282/E282</f>
        <v>0</v>
      </c>
      <c r="I284" s="903">
        <f t="shared" ref="I284" si="1497">I282/E282</f>
        <v>0.2</v>
      </c>
      <c r="J284" s="904">
        <f t="shared" ref="J284" si="1498">J282/E282</f>
        <v>0.7</v>
      </c>
      <c r="K284" s="904">
        <f t="shared" ref="K284" si="1499">K282/E282</f>
        <v>0.1</v>
      </c>
      <c r="L284" s="905">
        <f t="shared" ref="L284" si="1500">L282/E282</f>
        <v>0.9</v>
      </c>
      <c r="M284" s="866"/>
      <c r="N284" s="866"/>
      <c r="O284" s="773">
        <f t="shared" ref="O284" si="1501">SUM(F284:K284)</f>
        <v>0.99999999999999989</v>
      </c>
      <c r="P284" s="773"/>
      <c r="Q284" s="772">
        <f t="shared" si="1483"/>
        <v>0</v>
      </c>
      <c r="R284" s="772"/>
    </row>
    <row r="285" spans="2:34" ht="17.25" customHeight="1" thickTop="1" x14ac:dyDescent="0.2">
      <c r="B285" s="1504"/>
      <c r="C285" s="44" t="s">
        <v>197</v>
      </c>
      <c r="D285" s="613">
        <f>D270+D273+D276+D279</f>
        <v>291</v>
      </c>
      <c r="E285" s="842">
        <f t="shared" ref="E285:N285" si="1502">E270+E273+E276+E279</f>
        <v>25</v>
      </c>
      <c r="F285" s="843">
        <f t="shared" si="1502"/>
        <v>2</v>
      </c>
      <c r="G285" s="843">
        <f t="shared" si="1502"/>
        <v>1</v>
      </c>
      <c r="H285" s="843">
        <f t="shared" si="1502"/>
        <v>4</v>
      </c>
      <c r="I285" s="843">
        <f t="shared" si="1502"/>
        <v>2</v>
      </c>
      <c r="J285" s="234">
        <f t="shared" si="1502"/>
        <v>12</v>
      </c>
      <c r="K285" s="871">
        <f t="shared" si="1502"/>
        <v>4</v>
      </c>
      <c r="L285" s="872">
        <f t="shared" si="1502"/>
        <v>18</v>
      </c>
      <c r="M285" s="844">
        <f t="shared" si="1502"/>
        <v>226</v>
      </c>
      <c r="N285" s="844">
        <f t="shared" si="1502"/>
        <v>40</v>
      </c>
      <c r="O285" s="834">
        <f t="shared" ref="O285:O286" si="1503">E285+M285+N285</f>
        <v>291</v>
      </c>
      <c r="P285" s="834">
        <f t="shared" ref="P285" si="1504">SUM(F285:K285)</f>
        <v>25</v>
      </c>
      <c r="Q285" s="772">
        <f t="shared" ref="Q285" si="1505">O285-D285</f>
        <v>0</v>
      </c>
      <c r="R285" s="772">
        <f t="shared" ref="R285" si="1506">P285-E285</f>
        <v>0</v>
      </c>
      <c r="T285" s="772" t="s">
        <v>239</v>
      </c>
      <c r="X285" s="794">
        <f t="shared" ref="X285:AH285" si="1507">X278-D246</f>
        <v>0</v>
      </c>
      <c r="Y285" s="794">
        <f t="shared" si="1507"/>
        <v>0</v>
      </c>
      <c r="Z285" s="794">
        <f t="shared" si="1507"/>
        <v>0</v>
      </c>
      <c r="AA285" s="794">
        <f t="shared" si="1507"/>
        <v>0</v>
      </c>
      <c r="AB285" s="794">
        <f t="shared" si="1507"/>
        <v>0</v>
      </c>
      <c r="AC285" s="794">
        <f t="shared" si="1507"/>
        <v>0</v>
      </c>
      <c r="AD285" s="794">
        <f t="shared" si="1507"/>
        <v>0</v>
      </c>
      <c r="AE285" s="794">
        <f t="shared" si="1507"/>
        <v>0</v>
      </c>
      <c r="AF285" s="794">
        <f t="shared" si="1507"/>
        <v>0</v>
      </c>
      <c r="AG285" s="794">
        <f t="shared" si="1507"/>
        <v>0</v>
      </c>
      <c r="AH285" s="794">
        <f t="shared" si="1507"/>
        <v>0</v>
      </c>
    </row>
    <row r="286" spans="2:34" ht="17.25" customHeight="1" x14ac:dyDescent="0.2">
      <c r="B286" s="1504"/>
      <c r="C286" s="42" t="s">
        <v>198</v>
      </c>
      <c r="D286" s="235"/>
      <c r="E286" s="889">
        <f>E285/D285</f>
        <v>8.5910652920962199E-2</v>
      </c>
      <c r="F286" s="847">
        <f>F285/D285</f>
        <v>6.8728522336769758E-3</v>
      </c>
      <c r="G286" s="847">
        <f>G285/D285</f>
        <v>3.4364261168384879E-3</v>
      </c>
      <c r="H286" s="847">
        <f>H285/D285</f>
        <v>1.3745704467353952E-2</v>
      </c>
      <c r="I286" s="847">
        <f>I285/D285</f>
        <v>6.8728522336769758E-3</v>
      </c>
      <c r="J286" s="848">
        <f>J285/D285</f>
        <v>4.1237113402061855E-2</v>
      </c>
      <c r="K286" s="873">
        <f>K285/D285</f>
        <v>1.3745704467353952E-2</v>
      </c>
      <c r="L286" s="874">
        <f>L285/D285</f>
        <v>6.1855670103092786E-2</v>
      </c>
      <c r="M286" s="850">
        <f>M285/D285</f>
        <v>0.7766323024054983</v>
      </c>
      <c r="N286" s="850">
        <f>N285/D285</f>
        <v>0.13745704467353953</v>
      </c>
      <c r="O286" s="773">
        <f t="shared" si="1503"/>
        <v>1</v>
      </c>
      <c r="P286" s="834"/>
      <c r="Q286" s="772">
        <f t="shared" ref="Q286:Q287" si="1508">1-O286</f>
        <v>0</v>
      </c>
      <c r="R286" s="772"/>
      <c r="T286" s="776"/>
      <c r="X286" s="794"/>
      <c r="Y286" s="794">
        <f t="shared" ref="Y286:AH286" si="1509">Y279-E247</f>
        <v>0</v>
      </c>
      <c r="Z286" s="794">
        <f t="shared" si="1509"/>
        <v>0</v>
      </c>
      <c r="AA286" s="794">
        <f t="shared" si="1509"/>
        <v>0</v>
      </c>
      <c r="AB286" s="794">
        <f t="shared" si="1509"/>
        <v>0</v>
      </c>
      <c r="AC286" s="794">
        <f t="shared" si="1509"/>
        <v>0</v>
      </c>
      <c r="AD286" s="794">
        <f t="shared" si="1509"/>
        <v>0</v>
      </c>
      <c r="AE286" s="794">
        <f t="shared" si="1509"/>
        <v>0</v>
      </c>
      <c r="AF286" s="794">
        <f t="shared" si="1509"/>
        <v>0</v>
      </c>
      <c r="AG286" s="794">
        <f t="shared" si="1509"/>
        <v>0</v>
      </c>
      <c r="AH286" s="794">
        <f t="shared" si="1509"/>
        <v>0</v>
      </c>
    </row>
    <row r="287" spans="2:34" ht="17.25" customHeight="1" x14ac:dyDescent="0.2">
      <c r="B287" s="1504"/>
      <c r="C287" s="6"/>
      <c r="D287" s="236"/>
      <c r="E287" s="895"/>
      <c r="F287" s="899">
        <f>F285/E285</f>
        <v>0.08</v>
      </c>
      <c r="G287" s="899">
        <f>G285/E285</f>
        <v>0.04</v>
      </c>
      <c r="H287" s="899">
        <f>H285/E285</f>
        <v>0.16</v>
      </c>
      <c r="I287" s="899">
        <f>I285/E285</f>
        <v>0.08</v>
      </c>
      <c r="J287" s="900">
        <f>J285/E285</f>
        <v>0.48</v>
      </c>
      <c r="K287" s="906">
        <f>K285/E285</f>
        <v>0.16</v>
      </c>
      <c r="L287" s="907">
        <f>L285/E285</f>
        <v>0.72</v>
      </c>
      <c r="M287" s="864"/>
      <c r="N287" s="864"/>
      <c r="O287" s="773">
        <f t="shared" ref="O287" si="1510">SUM(F287:K287)</f>
        <v>1</v>
      </c>
      <c r="P287" s="773"/>
      <c r="Q287" s="772">
        <f t="shared" si="1508"/>
        <v>0</v>
      </c>
      <c r="R287" s="772"/>
      <c r="T287" s="776"/>
      <c r="X287" s="794"/>
      <c r="Y287" s="794"/>
      <c r="Z287" s="794">
        <f t="shared" ref="Z287:AF287" si="1511">Z280-F248</f>
        <v>0</v>
      </c>
      <c r="AA287" s="794">
        <f t="shared" si="1511"/>
        <v>0</v>
      </c>
      <c r="AB287" s="794">
        <f t="shared" si="1511"/>
        <v>0</v>
      </c>
      <c r="AC287" s="794">
        <f t="shared" si="1511"/>
        <v>0</v>
      </c>
      <c r="AD287" s="794">
        <f t="shared" si="1511"/>
        <v>0</v>
      </c>
      <c r="AE287" s="794">
        <f t="shared" si="1511"/>
        <v>0</v>
      </c>
      <c r="AF287" s="794">
        <f t="shared" si="1511"/>
        <v>0</v>
      </c>
      <c r="AG287" s="794"/>
      <c r="AH287" s="794"/>
    </row>
    <row r="288" spans="2:34" ht="17.25" customHeight="1" x14ac:dyDescent="0.2">
      <c r="B288" s="1504"/>
      <c r="C288" s="5" t="s">
        <v>197</v>
      </c>
      <c r="D288" s="614">
        <f>SUM(D273:D282)</f>
        <v>150</v>
      </c>
      <c r="E288" s="842">
        <f t="shared" ref="E288:N288" si="1512">E273+E276+E279+E282</f>
        <v>20</v>
      </c>
      <c r="F288" s="843">
        <f t="shared" si="1512"/>
        <v>0</v>
      </c>
      <c r="G288" s="843">
        <f t="shared" si="1512"/>
        <v>0</v>
      </c>
      <c r="H288" s="843">
        <f t="shared" si="1512"/>
        <v>2</v>
      </c>
      <c r="I288" s="843">
        <f t="shared" si="1512"/>
        <v>3</v>
      </c>
      <c r="J288" s="234">
        <f t="shared" si="1512"/>
        <v>12</v>
      </c>
      <c r="K288" s="871">
        <f t="shared" si="1512"/>
        <v>3</v>
      </c>
      <c r="L288" s="872">
        <f t="shared" si="1512"/>
        <v>17</v>
      </c>
      <c r="M288" s="844">
        <f t="shared" si="1512"/>
        <v>113</v>
      </c>
      <c r="N288" s="844">
        <f t="shared" si="1512"/>
        <v>17</v>
      </c>
      <c r="O288" s="834">
        <f t="shared" ref="O288:O289" si="1513">E288+M288+N288</f>
        <v>150</v>
      </c>
      <c r="P288" s="834">
        <f t="shared" ref="P288" si="1514">SUM(F288:K288)</f>
        <v>20</v>
      </c>
      <c r="Q288" s="772">
        <f t="shared" ref="Q288" si="1515">O288-D288</f>
        <v>0</v>
      </c>
      <c r="R288" s="772">
        <f t="shared" ref="R288" si="1516">P288-E288</f>
        <v>0</v>
      </c>
      <c r="T288" s="776"/>
      <c r="X288" s="794"/>
      <c r="Y288" s="794"/>
      <c r="Z288" s="794"/>
      <c r="AA288" s="794"/>
      <c r="AB288" s="794"/>
      <c r="AC288" s="794"/>
      <c r="AD288" s="794"/>
      <c r="AE288" s="794"/>
      <c r="AF288" s="794"/>
      <c r="AG288" s="794"/>
      <c r="AH288" s="794"/>
    </row>
    <row r="289" spans="1:34" ht="17.25" customHeight="1" x14ac:dyDescent="0.2">
      <c r="B289" s="1504"/>
      <c r="C289" s="42" t="s">
        <v>199</v>
      </c>
      <c r="D289" s="615"/>
      <c r="E289" s="889">
        <f>E288/D288</f>
        <v>0.13333333333333333</v>
      </c>
      <c r="F289" s="847">
        <f>F288/D288</f>
        <v>0</v>
      </c>
      <c r="G289" s="847">
        <f>G288/D288</f>
        <v>0</v>
      </c>
      <c r="H289" s="847">
        <f>H288/D288</f>
        <v>1.3333333333333334E-2</v>
      </c>
      <c r="I289" s="847">
        <f>I288/D288</f>
        <v>0.02</v>
      </c>
      <c r="J289" s="848">
        <f>J288/D288</f>
        <v>0.08</v>
      </c>
      <c r="K289" s="873">
        <f>K288/D288</f>
        <v>0.02</v>
      </c>
      <c r="L289" s="874">
        <f>L288/D288</f>
        <v>0.11333333333333333</v>
      </c>
      <c r="M289" s="850">
        <f>M288/D288</f>
        <v>0.7533333333333333</v>
      </c>
      <c r="N289" s="850">
        <f>N288/D288</f>
        <v>0.11333333333333333</v>
      </c>
      <c r="O289" s="773">
        <f t="shared" si="1513"/>
        <v>0.99999999999999989</v>
      </c>
      <c r="P289" s="834"/>
      <c r="Q289" s="772">
        <f t="shared" ref="Q289:Q290" si="1517">1-O289</f>
        <v>0</v>
      </c>
      <c r="R289" s="772"/>
      <c r="T289" s="776"/>
      <c r="X289" s="794">
        <f>X282-X278</f>
        <v>0</v>
      </c>
      <c r="Y289" s="794">
        <f t="shared" ref="Y289:AH289" si="1518">Y282-Y278</f>
        <v>0</v>
      </c>
      <c r="Z289" s="794">
        <f t="shared" si="1518"/>
        <v>0</v>
      </c>
      <c r="AA289" s="794">
        <f t="shared" si="1518"/>
        <v>0</v>
      </c>
      <c r="AB289" s="794">
        <f t="shared" si="1518"/>
        <v>0</v>
      </c>
      <c r="AC289" s="794">
        <f t="shared" si="1518"/>
        <v>0</v>
      </c>
      <c r="AD289" s="794">
        <f t="shared" si="1518"/>
        <v>0</v>
      </c>
      <c r="AE289" s="794">
        <f t="shared" si="1518"/>
        <v>0</v>
      </c>
      <c r="AF289" s="794">
        <f t="shared" si="1518"/>
        <v>0</v>
      </c>
      <c r="AG289" s="794">
        <f t="shared" si="1518"/>
        <v>0</v>
      </c>
      <c r="AH289" s="794">
        <f t="shared" si="1518"/>
        <v>0</v>
      </c>
    </row>
    <row r="290" spans="1:34" ht="17.25" customHeight="1" thickBot="1" x14ac:dyDescent="0.25">
      <c r="B290" s="1510"/>
      <c r="C290" s="6"/>
      <c r="D290" s="236"/>
      <c r="E290" s="908"/>
      <c r="F290" s="909">
        <f>F288/E288</f>
        <v>0</v>
      </c>
      <c r="G290" s="909">
        <f>G288/E288</f>
        <v>0</v>
      </c>
      <c r="H290" s="909">
        <f>H288/E288</f>
        <v>0.1</v>
      </c>
      <c r="I290" s="909">
        <f>I288/E288</f>
        <v>0.15</v>
      </c>
      <c r="J290" s="910">
        <f>J288/E288</f>
        <v>0.6</v>
      </c>
      <c r="K290" s="911">
        <f>K288/E288</f>
        <v>0.15</v>
      </c>
      <c r="L290" s="912">
        <f>L288/E288</f>
        <v>0.85</v>
      </c>
      <c r="M290" s="870"/>
      <c r="N290" s="870"/>
      <c r="O290" s="773">
        <f t="shared" ref="O290" si="1519">SUM(F290:K290)</f>
        <v>1</v>
      </c>
      <c r="P290" s="773"/>
      <c r="Q290" s="772">
        <f t="shared" si="1517"/>
        <v>0</v>
      </c>
      <c r="R290" s="772"/>
      <c r="T290" s="776"/>
      <c r="X290" s="794">
        <f>X283-X278</f>
        <v>0</v>
      </c>
      <c r="Y290" s="794">
        <f t="shared" ref="Y290:AH290" si="1520">Y283-Y278</f>
        <v>0</v>
      </c>
      <c r="Z290" s="794">
        <f t="shared" si="1520"/>
        <v>0</v>
      </c>
      <c r="AA290" s="794">
        <f t="shared" si="1520"/>
        <v>0</v>
      </c>
      <c r="AB290" s="794">
        <f t="shared" si="1520"/>
        <v>0</v>
      </c>
      <c r="AC290" s="794">
        <f t="shared" si="1520"/>
        <v>0</v>
      </c>
      <c r="AD290" s="794">
        <f t="shared" si="1520"/>
        <v>0</v>
      </c>
      <c r="AE290" s="794">
        <f t="shared" si="1520"/>
        <v>0</v>
      </c>
      <c r="AF290" s="794">
        <f t="shared" si="1520"/>
        <v>0</v>
      </c>
      <c r="AG290" s="794">
        <f t="shared" si="1520"/>
        <v>0</v>
      </c>
      <c r="AH290" s="794">
        <f t="shared" si="1520"/>
        <v>0</v>
      </c>
    </row>
    <row r="291" spans="1:34" x14ac:dyDescent="0.2">
      <c r="B291" s="840"/>
      <c r="C291" s="27"/>
      <c r="D291" s="23"/>
      <c r="E291" s="824"/>
      <c r="F291" s="774"/>
      <c r="G291" s="774"/>
      <c r="H291" s="774"/>
      <c r="I291" s="841"/>
      <c r="J291" s="841"/>
      <c r="K291" s="841"/>
      <c r="L291" s="841"/>
      <c r="M291" s="841"/>
      <c r="N291" s="841"/>
      <c r="O291" s="773"/>
      <c r="P291" s="834"/>
      <c r="Q291" s="772"/>
      <c r="R291" s="772"/>
    </row>
    <row r="292" spans="1:34" ht="14.4" x14ac:dyDescent="0.2">
      <c r="B292" s="762" t="s">
        <v>662</v>
      </c>
      <c r="O292" s="773"/>
      <c r="P292" s="773"/>
      <c r="Q292" s="772"/>
      <c r="R292" s="772"/>
    </row>
    <row r="293" spans="1:34" ht="7.5" customHeight="1" x14ac:dyDescent="0.2">
      <c r="B293" s="761"/>
      <c r="O293" s="834"/>
      <c r="P293" s="834"/>
      <c r="Q293" s="772"/>
      <c r="R293" s="772"/>
    </row>
    <row r="294" spans="1:34" x14ac:dyDescent="0.2">
      <c r="A294" s="776"/>
      <c r="B294" s="761"/>
      <c r="J294" s="763" t="s">
        <v>167</v>
      </c>
      <c r="O294" s="773"/>
      <c r="P294" s="834"/>
      <c r="Q294" s="772"/>
      <c r="R294" s="772"/>
    </row>
    <row r="295" spans="1:34" x14ac:dyDescent="0.2">
      <c r="A295" s="776"/>
      <c r="B295" s="761"/>
      <c r="J295" s="763" t="s">
        <v>634</v>
      </c>
      <c r="O295" s="773"/>
      <c r="P295" s="773"/>
      <c r="Q295" s="772"/>
      <c r="R295" s="772"/>
    </row>
    <row r="296" spans="1:34" x14ac:dyDescent="0.2">
      <c r="A296" s="776"/>
      <c r="B296" s="761"/>
      <c r="J296" s="763" t="s">
        <v>635</v>
      </c>
      <c r="O296" s="834"/>
      <c r="P296" s="834"/>
      <c r="Q296" s="772"/>
      <c r="R296" s="772"/>
    </row>
    <row r="297" spans="1:34" ht="7.5" customHeight="1" x14ac:dyDescent="0.2">
      <c r="A297" s="776"/>
      <c r="B297" s="761"/>
      <c r="J297" s="835"/>
      <c r="O297" s="773"/>
      <c r="P297" s="834"/>
      <c r="Q297" s="772"/>
      <c r="R297" s="772"/>
    </row>
    <row r="298" spans="1:34" ht="13.8" thickBot="1" x14ac:dyDescent="0.25">
      <c r="F298" s="836" t="s">
        <v>636</v>
      </c>
      <c r="G298" s="836" t="s">
        <v>637</v>
      </c>
      <c r="H298" s="836" t="s">
        <v>638</v>
      </c>
      <c r="I298" s="836" t="s">
        <v>639</v>
      </c>
      <c r="J298" s="836" t="s">
        <v>640</v>
      </c>
      <c r="K298" s="836"/>
      <c r="M298" s="23"/>
      <c r="N298" s="23" t="s">
        <v>641</v>
      </c>
      <c r="O298" s="773"/>
      <c r="P298" s="773"/>
      <c r="Q298" s="772"/>
      <c r="R298" s="772"/>
    </row>
    <row r="299" spans="1:34" ht="13.5" customHeight="1" x14ac:dyDescent="0.2">
      <c r="B299" s="1507" t="s">
        <v>663</v>
      </c>
      <c r="C299" s="1947"/>
      <c r="D299" s="1621" t="s">
        <v>266</v>
      </c>
      <c r="E299" s="1945" t="s">
        <v>643</v>
      </c>
      <c r="F299" s="837"/>
      <c r="G299" s="837"/>
      <c r="H299" s="837"/>
      <c r="I299" s="837"/>
      <c r="J299" s="837"/>
      <c r="K299" s="837"/>
      <c r="L299" s="839"/>
      <c r="M299" s="1942" t="s">
        <v>644</v>
      </c>
      <c r="N299" s="1942" t="s">
        <v>326</v>
      </c>
      <c r="O299" s="834"/>
      <c r="P299" s="834"/>
      <c r="Q299" s="772"/>
      <c r="R299" s="772"/>
    </row>
    <row r="300" spans="1:34" x14ac:dyDescent="0.2">
      <c r="B300" s="1508"/>
      <c r="C300" s="1948"/>
      <c r="D300" s="1593"/>
      <c r="E300" s="1866"/>
      <c r="F300" s="29" t="s">
        <v>645</v>
      </c>
      <c r="G300" s="30"/>
      <c r="H300" s="30"/>
      <c r="I300" s="31"/>
      <c r="J300" s="31"/>
      <c r="K300" s="31"/>
      <c r="L300" s="250"/>
      <c r="M300" s="1943"/>
      <c r="N300" s="1943"/>
      <c r="O300" s="773"/>
      <c r="P300" s="834"/>
      <c r="Q300" s="772"/>
      <c r="R300" s="772"/>
    </row>
    <row r="301" spans="1:34" ht="13.5" customHeight="1" x14ac:dyDescent="0.2">
      <c r="B301" s="1508"/>
      <c r="C301" s="1948"/>
      <c r="D301" s="1593"/>
      <c r="E301" s="1866"/>
      <c r="F301" s="1588" t="s">
        <v>646</v>
      </c>
      <c r="G301" s="1588" t="s">
        <v>647</v>
      </c>
      <c r="H301" s="1588" t="s">
        <v>648</v>
      </c>
      <c r="I301" s="1588" t="s">
        <v>649</v>
      </c>
      <c r="J301" s="1621" t="s">
        <v>650</v>
      </c>
      <c r="K301" s="1621" t="s">
        <v>651</v>
      </c>
      <c r="L301" s="251" t="s">
        <v>652</v>
      </c>
      <c r="M301" s="1943"/>
      <c r="N301" s="1943"/>
      <c r="O301" s="773"/>
      <c r="P301" s="773"/>
      <c r="Q301" s="772"/>
      <c r="R301" s="772"/>
    </row>
    <row r="302" spans="1:34" ht="13.5" customHeight="1" x14ac:dyDescent="0.2">
      <c r="B302" s="1508"/>
      <c r="C302" s="1948"/>
      <c r="D302" s="1593"/>
      <c r="E302" s="1866"/>
      <c r="F302" s="1594"/>
      <c r="G302" s="1594"/>
      <c r="H302" s="1594"/>
      <c r="I302" s="1594"/>
      <c r="J302" s="1593"/>
      <c r="K302" s="1593"/>
      <c r="L302" s="1950" t="s">
        <v>653</v>
      </c>
      <c r="M302" s="1943"/>
      <c r="N302" s="1943"/>
      <c r="O302" s="834"/>
      <c r="P302" s="834"/>
      <c r="Q302" s="772"/>
      <c r="R302" s="772"/>
    </row>
    <row r="303" spans="1:34" ht="40.5" customHeight="1" x14ac:dyDescent="0.2">
      <c r="B303" s="1610"/>
      <c r="C303" s="1949"/>
      <c r="D303" s="1622"/>
      <c r="E303" s="1946"/>
      <c r="F303" s="1595"/>
      <c r="G303" s="1595"/>
      <c r="H303" s="1595"/>
      <c r="I303" s="1595"/>
      <c r="J303" s="1622"/>
      <c r="K303" s="1622"/>
      <c r="L303" s="1951"/>
      <c r="M303" s="1944"/>
      <c r="N303" s="1944"/>
      <c r="O303" s="773"/>
      <c r="P303" s="834"/>
      <c r="Q303" s="772"/>
      <c r="R303" s="772"/>
    </row>
    <row r="304" spans="1:34" ht="13.5" customHeight="1" x14ac:dyDescent="0.2">
      <c r="B304" s="1603" t="s">
        <v>597</v>
      </c>
      <c r="C304" s="1628"/>
      <c r="D304" s="234">
        <f>D307+D310+D313+D316+D319+D322</f>
        <v>427</v>
      </c>
      <c r="E304" s="842">
        <f>E307+E310+E313+E316+E319+E322</f>
        <v>17</v>
      </c>
      <c r="F304" s="843">
        <f t="shared" ref="F304:N304" si="1521">F307+F310+F313+F316+F319+F322</f>
        <v>0</v>
      </c>
      <c r="G304" s="843">
        <f t="shared" si="1521"/>
        <v>5</v>
      </c>
      <c r="H304" s="843">
        <f t="shared" si="1521"/>
        <v>7</v>
      </c>
      <c r="I304" s="843">
        <f t="shared" si="1521"/>
        <v>3</v>
      </c>
      <c r="J304" s="234">
        <f t="shared" si="1521"/>
        <v>0</v>
      </c>
      <c r="K304" s="871">
        <f t="shared" si="1521"/>
        <v>2</v>
      </c>
      <c r="L304" s="872">
        <f t="shared" si="1521"/>
        <v>10</v>
      </c>
      <c r="M304" s="844">
        <f t="shared" si="1521"/>
        <v>337</v>
      </c>
      <c r="N304" s="844">
        <f t="shared" si="1521"/>
        <v>73</v>
      </c>
      <c r="O304" s="834">
        <f>E304+M304+N304</f>
        <v>427</v>
      </c>
      <c r="P304" s="834">
        <f>SUM(F304:K304)</f>
        <v>17</v>
      </c>
      <c r="Q304" s="772">
        <f>O304-D304</f>
        <v>0</v>
      </c>
      <c r="R304" s="772">
        <f>P304-E304</f>
        <v>0</v>
      </c>
    </row>
    <row r="305" spans="2:18" x14ac:dyDescent="0.2">
      <c r="B305" s="1605"/>
      <c r="C305" s="1629"/>
      <c r="D305" s="600"/>
      <c r="E305" s="889">
        <f>E304/D304</f>
        <v>3.9812646370023422E-2</v>
      </c>
      <c r="F305" s="847">
        <f>F304/D304</f>
        <v>0</v>
      </c>
      <c r="G305" s="847">
        <f>G304/D304</f>
        <v>1.1709601873536301E-2</v>
      </c>
      <c r="H305" s="847">
        <f>H304/D304</f>
        <v>1.6393442622950821E-2</v>
      </c>
      <c r="I305" s="847">
        <f>I304/D304</f>
        <v>7.0257611241217799E-3</v>
      </c>
      <c r="J305" s="848">
        <f>J304/D304</f>
        <v>0</v>
      </c>
      <c r="K305" s="873">
        <f>K304/D304</f>
        <v>4.6838407494145199E-3</v>
      </c>
      <c r="L305" s="874">
        <f>L304/D304</f>
        <v>2.3419203747072601E-2</v>
      </c>
      <c r="M305" s="850">
        <f>M304/D304</f>
        <v>0.78922716627634659</v>
      </c>
      <c r="N305" s="850">
        <f>N304/D304</f>
        <v>0.17096018735362997</v>
      </c>
      <c r="O305" s="773">
        <f>E305+M305+N305</f>
        <v>1</v>
      </c>
      <c r="P305" s="834"/>
      <c r="Q305" s="772">
        <f>1-O305</f>
        <v>0</v>
      </c>
      <c r="R305" s="772"/>
    </row>
    <row r="306" spans="2:18" ht="13.8" thickBot="1" x14ac:dyDescent="0.25">
      <c r="B306" s="1607"/>
      <c r="C306" s="1669"/>
      <c r="D306" s="604"/>
      <c r="E306" s="890"/>
      <c r="F306" s="914">
        <f>F304/E304</f>
        <v>0</v>
      </c>
      <c r="G306" s="914">
        <f>G304/E304</f>
        <v>0.29411764705882354</v>
      </c>
      <c r="H306" s="914">
        <f>H304/E304</f>
        <v>0.41176470588235292</v>
      </c>
      <c r="I306" s="914">
        <f>I304/E304</f>
        <v>0.17647058823529413</v>
      </c>
      <c r="J306" s="914">
        <f>J304/E304</f>
        <v>0</v>
      </c>
      <c r="K306" s="893">
        <f>K304/E304</f>
        <v>0.11764705882352941</v>
      </c>
      <c r="L306" s="894">
        <f>L304/E304</f>
        <v>0.58823529411764708</v>
      </c>
      <c r="M306" s="854"/>
      <c r="N306" s="854"/>
      <c r="O306" s="773">
        <f>SUM(F306:K306)</f>
        <v>1</v>
      </c>
      <c r="P306" s="773"/>
      <c r="Q306" s="772">
        <f>1-O306</f>
        <v>0</v>
      </c>
      <c r="R306" s="772"/>
    </row>
    <row r="307" spans="2:18" ht="17.25" customHeight="1" thickTop="1" x14ac:dyDescent="0.2">
      <c r="B307" s="1503" t="s">
        <v>274</v>
      </c>
      <c r="C307" s="1649" t="s">
        <v>184</v>
      </c>
      <c r="D307" s="487">
        <v>49</v>
      </c>
      <c r="E307" s="855">
        <f>SUM(F307:K307)</f>
        <v>0</v>
      </c>
      <c r="F307" s="856">
        <v>0</v>
      </c>
      <c r="G307" s="856">
        <v>0</v>
      </c>
      <c r="H307" s="856">
        <v>0</v>
      </c>
      <c r="I307" s="856">
        <v>0</v>
      </c>
      <c r="J307" s="857">
        <v>0</v>
      </c>
      <c r="K307" s="857">
        <v>0</v>
      </c>
      <c r="L307" s="858">
        <f>H307+I307+J307</f>
        <v>0</v>
      </c>
      <c r="M307" s="859">
        <v>40</v>
      </c>
      <c r="N307" s="859">
        <f>D307-E307-M307</f>
        <v>9</v>
      </c>
      <c r="O307" s="834">
        <f t="shared" ref="O307:O308" si="1522">E307+M307+N307</f>
        <v>49</v>
      </c>
      <c r="P307" s="834">
        <f t="shared" ref="P307" si="1523">SUM(F307:K307)</f>
        <v>0</v>
      </c>
      <c r="Q307" s="772">
        <f t="shared" ref="Q307" si="1524">O307-D307</f>
        <v>0</v>
      </c>
      <c r="R307" s="772">
        <f t="shared" ref="R307" si="1525">P307-E307</f>
        <v>0</v>
      </c>
    </row>
    <row r="308" spans="2:18" ht="17.25" customHeight="1" x14ac:dyDescent="0.2">
      <c r="B308" s="1504"/>
      <c r="C308" s="1551"/>
      <c r="D308" s="499"/>
      <c r="E308" s="889">
        <f>E307/D307</f>
        <v>0</v>
      </c>
      <c r="F308" s="847">
        <f>F307/D307</f>
        <v>0</v>
      </c>
      <c r="G308" s="847">
        <f>G307/D307</f>
        <v>0</v>
      </c>
      <c r="H308" s="847">
        <f>H307/D307</f>
        <v>0</v>
      </c>
      <c r="I308" s="847">
        <f>I307/D307</f>
        <v>0</v>
      </c>
      <c r="J308" s="848">
        <f>J307/D307</f>
        <v>0</v>
      </c>
      <c r="K308" s="848">
        <f>K307/D307</f>
        <v>0</v>
      </c>
      <c r="L308" s="849">
        <f>L307/D307</f>
        <v>0</v>
      </c>
      <c r="M308" s="850">
        <f>M307/D307</f>
        <v>0.81632653061224492</v>
      </c>
      <c r="N308" s="850">
        <f>N307/D307</f>
        <v>0.18367346938775511</v>
      </c>
      <c r="O308" s="773">
        <f t="shared" si="1522"/>
        <v>1</v>
      </c>
      <c r="P308" s="834"/>
      <c r="Q308" s="772">
        <f t="shared" ref="Q308" si="1526">1-O308</f>
        <v>0</v>
      </c>
      <c r="R308" s="772"/>
    </row>
    <row r="309" spans="2:18" ht="17.25" customHeight="1" x14ac:dyDescent="0.2">
      <c r="B309" s="1504"/>
      <c r="C309" s="1552"/>
      <c r="D309" s="307"/>
      <c r="E309" s="895"/>
      <c r="F309" s="816">
        <f>IFERROR(F307/$E307,0)</f>
        <v>0</v>
      </c>
      <c r="G309" s="816">
        <f t="shared" ref="G309:L309" si="1527">IFERROR(G307/$E307,0)</f>
        <v>0</v>
      </c>
      <c r="H309" s="816">
        <f t="shared" si="1527"/>
        <v>0</v>
      </c>
      <c r="I309" s="816">
        <f t="shared" si="1527"/>
        <v>0</v>
      </c>
      <c r="J309" s="816">
        <f t="shared" si="1527"/>
        <v>0</v>
      </c>
      <c r="K309" s="816">
        <f t="shared" si="1527"/>
        <v>0</v>
      </c>
      <c r="L309" s="897">
        <f t="shared" si="1527"/>
        <v>0</v>
      </c>
      <c r="M309" s="854"/>
      <c r="N309" s="854"/>
      <c r="O309" s="773">
        <f>SUM(F309:K309)</f>
        <v>0</v>
      </c>
      <c r="P309" s="773"/>
      <c r="Q309" s="772">
        <f>1-O309</f>
        <v>1</v>
      </c>
      <c r="R309" s="772"/>
    </row>
    <row r="310" spans="2:18" ht="17.25" customHeight="1" x14ac:dyDescent="0.2">
      <c r="B310" s="1504"/>
      <c r="C310" s="1591" t="s">
        <v>185</v>
      </c>
      <c r="D310" s="480">
        <v>87</v>
      </c>
      <c r="E310" s="842">
        <f t="shared" ref="E310" si="1528">SUM(F310:K310)</f>
        <v>1</v>
      </c>
      <c r="F310" s="843">
        <v>0</v>
      </c>
      <c r="G310" s="843">
        <v>0</v>
      </c>
      <c r="H310" s="843">
        <v>0</v>
      </c>
      <c r="I310" s="843">
        <v>1</v>
      </c>
      <c r="J310" s="234">
        <v>0</v>
      </c>
      <c r="K310" s="234">
        <v>0</v>
      </c>
      <c r="L310" s="861">
        <f t="shared" ref="L310" si="1529">H310+I310+J310</f>
        <v>1</v>
      </c>
      <c r="M310" s="844">
        <v>72</v>
      </c>
      <c r="N310" s="844">
        <f>D310-E310-M310</f>
        <v>14</v>
      </c>
      <c r="O310" s="834">
        <f t="shared" ref="O310:O311" si="1530">E310+M310+N310</f>
        <v>87</v>
      </c>
      <c r="P310" s="834">
        <f t="shared" ref="P310" si="1531">SUM(F310:K310)</f>
        <v>1</v>
      </c>
      <c r="Q310" s="772">
        <f t="shared" ref="Q310" si="1532">O310-D310</f>
        <v>0</v>
      </c>
      <c r="R310" s="772">
        <f t="shared" ref="R310" si="1533">P310-E310</f>
        <v>0</v>
      </c>
    </row>
    <row r="311" spans="2:18" ht="17.25" customHeight="1" x14ac:dyDescent="0.2">
      <c r="B311" s="1504"/>
      <c r="C311" s="1551"/>
      <c r="D311" s="499"/>
      <c r="E311" s="889">
        <f t="shared" ref="E311" si="1534">E310/D310</f>
        <v>1.1494252873563218E-2</v>
      </c>
      <c r="F311" s="847">
        <f t="shared" ref="F311" si="1535">F310/D310</f>
        <v>0</v>
      </c>
      <c r="G311" s="847">
        <f t="shared" ref="G311" si="1536">G310/D310</f>
        <v>0</v>
      </c>
      <c r="H311" s="847">
        <f t="shared" ref="H311" si="1537">H310/D310</f>
        <v>0</v>
      </c>
      <c r="I311" s="847">
        <f t="shared" ref="I311" si="1538">I310/D310</f>
        <v>1.1494252873563218E-2</v>
      </c>
      <c r="J311" s="848">
        <f t="shared" ref="J311" si="1539">J310/D310</f>
        <v>0</v>
      </c>
      <c r="K311" s="848">
        <f t="shared" ref="K311" si="1540">K310/D310</f>
        <v>0</v>
      </c>
      <c r="L311" s="849">
        <f t="shared" ref="L311" si="1541">L310/D310</f>
        <v>1.1494252873563218E-2</v>
      </c>
      <c r="M311" s="850">
        <f t="shared" ref="M311" si="1542">M310/D310</f>
        <v>0.82758620689655171</v>
      </c>
      <c r="N311" s="850">
        <f t="shared" ref="N311" si="1543">N310/D310</f>
        <v>0.16091954022988506</v>
      </c>
      <c r="O311" s="773">
        <f t="shared" si="1530"/>
        <v>1</v>
      </c>
      <c r="P311" s="834"/>
      <c r="Q311" s="772">
        <f t="shared" ref="Q311:Q312" si="1544">1-O311</f>
        <v>0</v>
      </c>
      <c r="R311" s="772"/>
    </row>
    <row r="312" spans="2:18" ht="17.25" customHeight="1" x14ac:dyDescent="0.2">
      <c r="B312" s="1504"/>
      <c r="C312" s="1552"/>
      <c r="D312" s="1123"/>
      <c r="E312" s="895"/>
      <c r="F312" s="816">
        <f>IFERROR(F310/$E310,0)</f>
        <v>0</v>
      </c>
      <c r="G312" s="816">
        <f t="shared" ref="G312:L312" si="1545">IFERROR(G310/$E310,0)</f>
        <v>0</v>
      </c>
      <c r="H312" s="816">
        <f t="shared" si="1545"/>
        <v>0</v>
      </c>
      <c r="I312" s="816">
        <f t="shared" si="1545"/>
        <v>1</v>
      </c>
      <c r="J312" s="896">
        <f t="shared" si="1545"/>
        <v>0</v>
      </c>
      <c r="K312" s="896">
        <f t="shared" si="1545"/>
        <v>0</v>
      </c>
      <c r="L312" s="897">
        <f t="shared" si="1545"/>
        <v>1</v>
      </c>
      <c r="M312" s="854"/>
      <c r="N312" s="854"/>
      <c r="O312" s="773">
        <f t="shared" ref="O312" si="1546">SUM(F312:K312)</f>
        <v>1</v>
      </c>
      <c r="P312" s="773"/>
      <c r="Q312" s="772">
        <f t="shared" si="1544"/>
        <v>0</v>
      </c>
      <c r="R312" s="772"/>
    </row>
    <row r="313" spans="2:18" ht="17.25" customHeight="1" x14ac:dyDescent="0.2">
      <c r="B313" s="1504"/>
      <c r="C313" s="1588" t="s">
        <v>277</v>
      </c>
      <c r="D313" s="491">
        <v>25</v>
      </c>
      <c r="E313" s="842">
        <f t="shared" ref="E313" si="1547">SUM(F313:K313)</f>
        <v>0</v>
      </c>
      <c r="F313" s="843">
        <v>0</v>
      </c>
      <c r="G313" s="843">
        <v>0</v>
      </c>
      <c r="H313" s="843">
        <v>0</v>
      </c>
      <c r="I313" s="843">
        <v>0</v>
      </c>
      <c r="J313" s="234">
        <v>0</v>
      </c>
      <c r="K313" s="234">
        <v>0</v>
      </c>
      <c r="L313" s="861">
        <f t="shared" ref="L313" si="1548">H313+I313+J313</f>
        <v>0</v>
      </c>
      <c r="M313" s="844">
        <v>22</v>
      </c>
      <c r="N313" s="844">
        <f>D313-E313-M313</f>
        <v>3</v>
      </c>
      <c r="O313" s="834">
        <f t="shared" ref="O313:O314" si="1549">E313+M313+N313</f>
        <v>25</v>
      </c>
      <c r="P313" s="834">
        <f t="shared" ref="P313" si="1550">SUM(F313:K313)</f>
        <v>0</v>
      </c>
      <c r="Q313" s="772">
        <f t="shared" ref="Q313" si="1551">O313-D313</f>
        <v>0</v>
      </c>
      <c r="R313" s="772">
        <f t="shared" ref="R313" si="1552">P313-E313</f>
        <v>0</v>
      </c>
    </row>
    <row r="314" spans="2:18" ht="17.25" customHeight="1" x14ac:dyDescent="0.2">
      <c r="B314" s="1504"/>
      <c r="C314" s="1594"/>
      <c r="D314" s="499"/>
      <c r="E314" s="889">
        <f t="shared" ref="E314" si="1553">E313/D313</f>
        <v>0</v>
      </c>
      <c r="F314" s="847">
        <f t="shared" ref="F314" si="1554">F313/D313</f>
        <v>0</v>
      </c>
      <c r="G314" s="847">
        <f t="shared" ref="G314" si="1555">G313/D313</f>
        <v>0</v>
      </c>
      <c r="H314" s="847">
        <f t="shared" ref="H314" si="1556">H313/D313</f>
        <v>0</v>
      </c>
      <c r="I314" s="847">
        <f t="shared" ref="I314" si="1557">I313/D313</f>
        <v>0</v>
      </c>
      <c r="J314" s="848">
        <f t="shared" ref="J314" si="1558">J313/D313</f>
        <v>0</v>
      </c>
      <c r="K314" s="848">
        <f>K313/D313</f>
        <v>0</v>
      </c>
      <c r="L314" s="849">
        <f t="shared" ref="L314" si="1559">L313/D313</f>
        <v>0</v>
      </c>
      <c r="M314" s="850">
        <f t="shared" ref="M314" si="1560">M313/D313</f>
        <v>0.88</v>
      </c>
      <c r="N314" s="850">
        <f t="shared" ref="N314" si="1561">N313/D313</f>
        <v>0.12</v>
      </c>
      <c r="O314" s="773">
        <f t="shared" si="1549"/>
        <v>1</v>
      </c>
      <c r="P314" s="834"/>
      <c r="Q314" s="772">
        <f t="shared" ref="Q314:Q315" si="1562">1-O314</f>
        <v>0</v>
      </c>
      <c r="R314" s="772"/>
    </row>
    <row r="315" spans="2:18" ht="17.25" customHeight="1" x14ac:dyDescent="0.2">
      <c r="B315" s="1504"/>
      <c r="C315" s="1594"/>
      <c r="D315" s="1123"/>
      <c r="E315" s="895"/>
      <c r="F315" s="891">
        <f>IFERROR(F313/$E313,0)</f>
        <v>0</v>
      </c>
      <c r="G315" s="891">
        <f t="shared" ref="G315:L315" si="1563">IFERROR(G313/$E313,0)</f>
        <v>0</v>
      </c>
      <c r="H315" s="891">
        <f t="shared" si="1563"/>
        <v>0</v>
      </c>
      <c r="I315" s="891">
        <f t="shared" si="1563"/>
        <v>0</v>
      </c>
      <c r="J315" s="891">
        <f t="shared" si="1563"/>
        <v>0</v>
      </c>
      <c r="K315" s="892">
        <f t="shared" si="1563"/>
        <v>0</v>
      </c>
      <c r="L315" s="1339">
        <f t="shared" si="1563"/>
        <v>0</v>
      </c>
      <c r="M315" s="854"/>
      <c r="N315" s="854"/>
      <c r="O315" s="773">
        <f t="shared" ref="O315" si="1564">SUM(F315:K315)</f>
        <v>0</v>
      </c>
      <c r="P315" s="773"/>
      <c r="Q315" s="772">
        <f t="shared" si="1562"/>
        <v>1</v>
      </c>
      <c r="R315" s="772"/>
    </row>
    <row r="316" spans="2:18" ht="17.25" customHeight="1" x14ac:dyDescent="0.2">
      <c r="B316" s="1504"/>
      <c r="C316" s="1591" t="s">
        <v>598</v>
      </c>
      <c r="D316" s="491">
        <v>82</v>
      </c>
      <c r="E316" s="842">
        <f t="shared" ref="E316" si="1565">SUM(F316:K316)</f>
        <v>2</v>
      </c>
      <c r="F316" s="843">
        <v>0</v>
      </c>
      <c r="G316" s="843">
        <v>0</v>
      </c>
      <c r="H316" s="843">
        <v>0</v>
      </c>
      <c r="I316" s="843">
        <v>0</v>
      </c>
      <c r="J316" s="234">
        <v>0</v>
      </c>
      <c r="K316" s="234">
        <v>2</v>
      </c>
      <c r="L316" s="861">
        <f t="shared" ref="L316" si="1566">H316+I316+J316</f>
        <v>0</v>
      </c>
      <c r="M316" s="844">
        <v>67</v>
      </c>
      <c r="N316" s="844">
        <f>D316-E316-M316</f>
        <v>13</v>
      </c>
      <c r="O316" s="834">
        <f t="shared" ref="O316:O317" si="1567">E316+M316+N316</f>
        <v>82</v>
      </c>
      <c r="P316" s="834">
        <f t="shared" ref="P316" si="1568">SUM(F316:K316)</f>
        <v>2</v>
      </c>
      <c r="Q316" s="772">
        <f t="shared" ref="Q316" si="1569">O316-D316</f>
        <v>0</v>
      </c>
      <c r="R316" s="772">
        <f t="shared" ref="R316" si="1570">P316-E316</f>
        <v>0</v>
      </c>
    </row>
    <row r="317" spans="2:18" ht="17.25" customHeight="1" x14ac:dyDescent="0.2">
      <c r="B317" s="1504"/>
      <c r="C317" s="1551"/>
      <c r="D317" s="499"/>
      <c r="E317" s="889">
        <f t="shared" ref="E317" si="1571">E316/D316</f>
        <v>2.4390243902439025E-2</v>
      </c>
      <c r="F317" s="847">
        <f t="shared" ref="F317" si="1572">F316/D316</f>
        <v>0</v>
      </c>
      <c r="G317" s="847">
        <f t="shared" ref="G317" si="1573">G316/D316</f>
        <v>0</v>
      </c>
      <c r="H317" s="847">
        <f t="shared" ref="H317" si="1574">H316/D316</f>
        <v>0</v>
      </c>
      <c r="I317" s="847">
        <f t="shared" ref="I317" si="1575">I316/D316</f>
        <v>0</v>
      </c>
      <c r="J317" s="848">
        <f t="shared" ref="J317" si="1576">J316/D316</f>
        <v>0</v>
      </c>
      <c r="K317" s="848">
        <f t="shared" ref="K317" si="1577">K316/D316</f>
        <v>2.4390243902439025E-2</v>
      </c>
      <c r="L317" s="849">
        <f t="shared" ref="L317" si="1578">L316/D316</f>
        <v>0</v>
      </c>
      <c r="M317" s="850">
        <f t="shared" ref="M317" si="1579">M316/D316</f>
        <v>0.81707317073170727</v>
      </c>
      <c r="N317" s="850">
        <f t="shared" ref="N317" si="1580">N316/D316</f>
        <v>0.15853658536585366</v>
      </c>
      <c r="O317" s="773">
        <f t="shared" si="1567"/>
        <v>1</v>
      </c>
      <c r="P317" s="834"/>
      <c r="Q317" s="772">
        <f t="shared" ref="Q317:Q318" si="1581">1-O317</f>
        <v>0</v>
      </c>
      <c r="R317" s="772"/>
    </row>
    <row r="318" spans="2:18" ht="17.25" customHeight="1" x14ac:dyDescent="0.2">
      <c r="B318" s="1504"/>
      <c r="C318" s="1552"/>
      <c r="D318" s="1123"/>
      <c r="E318" s="895"/>
      <c r="F318" s="891">
        <f>IFERROR(F316/$E316,0)</f>
        <v>0</v>
      </c>
      <c r="G318" s="891">
        <f t="shared" ref="G318:L318" si="1582">IFERROR(G316/$E316,0)</f>
        <v>0</v>
      </c>
      <c r="H318" s="891">
        <f t="shared" si="1582"/>
        <v>0</v>
      </c>
      <c r="I318" s="891">
        <f t="shared" si="1582"/>
        <v>0</v>
      </c>
      <c r="J318" s="891">
        <f t="shared" si="1582"/>
        <v>0</v>
      </c>
      <c r="K318" s="891">
        <f t="shared" si="1582"/>
        <v>1</v>
      </c>
      <c r="L318" s="1339">
        <f t="shared" si="1582"/>
        <v>0</v>
      </c>
      <c r="M318" s="854"/>
      <c r="N318" s="854"/>
      <c r="O318" s="773">
        <f t="shared" ref="O318" si="1583">SUM(F318:K318)</f>
        <v>1</v>
      </c>
      <c r="P318" s="773"/>
      <c r="Q318" s="772">
        <f t="shared" si="1581"/>
        <v>0</v>
      </c>
      <c r="R318" s="772"/>
    </row>
    <row r="319" spans="2:18" ht="17.25" customHeight="1" x14ac:dyDescent="0.2">
      <c r="B319" s="1504"/>
      <c r="C319" s="1591" t="s">
        <v>341</v>
      </c>
      <c r="D319" s="491">
        <v>8</v>
      </c>
      <c r="E319" s="842">
        <f t="shared" ref="E319" si="1584">SUM(F319:K319)</f>
        <v>0</v>
      </c>
      <c r="F319" s="843">
        <v>0</v>
      </c>
      <c r="G319" s="843">
        <v>0</v>
      </c>
      <c r="H319" s="843">
        <v>0</v>
      </c>
      <c r="I319" s="843">
        <v>0</v>
      </c>
      <c r="J319" s="234">
        <v>0</v>
      </c>
      <c r="K319" s="234">
        <v>0</v>
      </c>
      <c r="L319" s="861">
        <f t="shared" ref="L319" si="1585">H319+I319+J319</f>
        <v>0</v>
      </c>
      <c r="M319" s="844">
        <v>7</v>
      </c>
      <c r="N319" s="844">
        <f>D319-E319-M319</f>
        <v>1</v>
      </c>
      <c r="O319" s="834">
        <f t="shared" ref="O319:O320" si="1586">E319+M319+N319</f>
        <v>8</v>
      </c>
      <c r="P319" s="834">
        <f t="shared" ref="P319" si="1587">SUM(F319:K319)</f>
        <v>0</v>
      </c>
      <c r="Q319" s="772">
        <f t="shared" ref="Q319" si="1588">O319-D319</f>
        <v>0</v>
      </c>
      <c r="R319" s="772">
        <f t="shared" ref="R319" si="1589">P319-E319</f>
        <v>0</v>
      </c>
    </row>
    <row r="320" spans="2:18" ht="17.25" customHeight="1" x14ac:dyDescent="0.2">
      <c r="B320" s="1504"/>
      <c r="C320" s="1551"/>
      <c r="D320" s="499"/>
      <c r="E320" s="889">
        <f t="shared" ref="E320" si="1590">E319/D319</f>
        <v>0</v>
      </c>
      <c r="F320" s="847">
        <f t="shared" ref="F320" si="1591">F319/D319</f>
        <v>0</v>
      </c>
      <c r="G320" s="847">
        <f t="shared" ref="G320" si="1592">G319/D319</f>
        <v>0</v>
      </c>
      <c r="H320" s="847">
        <f t="shared" ref="H320" si="1593">H319/D319</f>
        <v>0</v>
      </c>
      <c r="I320" s="847">
        <f t="shared" ref="I320" si="1594">I319/D319</f>
        <v>0</v>
      </c>
      <c r="J320" s="848">
        <f t="shared" ref="J320" si="1595">J319/D319</f>
        <v>0</v>
      </c>
      <c r="K320" s="848">
        <f t="shared" ref="K320" si="1596">K319/D319</f>
        <v>0</v>
      </c>
      <c r="L320" s="849">
        <f t="shared" ref="L320" si="1597">L319/D319</f>
        <v>0</v>
      </c>
      <c r="M320" s="850">
        <f t="shared" ref="M320" si="1598">M319/D319</f>
        <v>0.875</v>
      </c>
      <c r="N320" s="850">
        <f t="shared" ref="N320" si="1599">N319/D319</f>
        <v>0.125</v>
      </c>
      <c r="O320" s="773">
        <f t="shared" si="1586"/>
        <v>1</v>
      </c>
      <c r="P320" s="834"/>
      <c r="Q320" s="772">
        <f t="shared" ref="Q320:Q321" si="1600">1-O320</f>
        <v>0</v>
      </c>
      <c r="R320" s="772"/>
    </row>
    <row r="321" spans="2:34" ht="17.25" customHeight="1" x14ac:dyDescent="0.2">
      <c r="B321" s="1504"/>
      <c r="C321" s="1552"/>
      <c r="D321" s="1123"/>
      <c r="E321" s="895"/>
      <c r="F321" s="891">
        <f>IFERROR(F319/$E319,0)</f>
        <v>0</v>
      </c>
      <c r="G321" s="891">
        <f t="shared" ref="G321:L321" si="1601">IFERROR(G319/$E319,0)</f>
        <v>0</v>
      </c>
      <c r="H321" s="891">
        <f t="shared" si="1601"/>
        <v>0</v>
      </c>
      <c r="I321" s="891">
        <f t="shared" si="1601"/>
        <v>0</v>
      </c>
      <c r="J321" s="892">
        <f t="shared" si="1601"/>
        <v>0</v>
      </c>
      <c r="K321" s="892">
        <f t="shared" si="1601"/>
        <v>0</v>
      </c>
      <c r="L321" s="898">
        <f t="shared" si="1601"/>
        <v>0</v>
      </c>
      <c r="M321" s="854"/>
      <c r="N321" s="854"/>
      <c r="O321" s="773">
        <f t="shared" ref="O321" si="1602">SUM(F321:K321)</f>
        <v>0</v>
      </c>
      <c r="P321" s="773"/>
      <c r="Q321" s="772">
        <f t="shared" si="1600"/>
        <v>1</v>
      </c>
      <c r="R321" s="772"/>
    </row>
    <row r="322" spans="2:34" ht="17.25" customHeight="1" x14ac:dyDescent="0.2">
      <c r="B322" s="1504"/>
      <c r="C322" s="1591" t="s">
        <v>189</v>
      </c>
      <c r="D322" s="491">
        <v>176</v>
      </c>
      <c r="E322" s="842">
        <f t="shared" ref="E322" si="1603">SUM(F322:K322)</f>
        <v>14</v>
      </c>
      <c r="F322" s="843">
        <v>0</v>
      </c>
      <c r="G322" s="843">
        <v>5</v>
      </c>
      <c r="H322" s="843">
        <v>7</v>
      </c>
      <c r="I322" s="843">
        <v>2</v>
      </c>
      <c r="J322" s="234">
        <v>0</v>
      </c>
      <c r="K322" s="234">
        <v>0</v>
      </c>
      <c r="L322" s="861">
        <f t="shared" ref="L322" si="1604">H322+I322+J322</f>
        <v>9</v>
      </c>
      <c r="M322" s="844">
        <v>129</v>
      </c>
      <c r="N322" s="844">
        <f>D322-E322-M322</f>
        <v>33</v>
      </c>
      <c r="O322" s="834">
        <f t="shared" ref="O322:O323" si="1605">E322+M322+N322</f>
        <v>176</v>
      </c>
      <c r="P322" s="834">
        <f t="shared" ref="P322" si="1606">SUM(F322:K322)</f>
        <v>14</v>
      </c>
      <c r="Q322" s="772">
        <f t="shared" ref="Q322" si="1607">O322-D322</f>
        <v>0</v>
      </c>
      <c r="R322" s="772">
        <f t="shared" ref="R322" si="1608">P322-E322</f>
        <v>0</v>
      </c>
    </row>
    <row r="323" spans="2:34" ht="17.25" customHeight="1" x14ac:dyDescent="0.2">
      <c r="B323" s="1504"/>
      <c r="C323" s="1551"/>
      <c r="D323" s="499"/>
      <c r="E323" s="889">
        <f t="shared" ref="E323" si="1609">E322/D322</f>
        <v>7.9545454545454544E-2</v>
      </c>
      <c r="F323" s="847">
        <f t="shared" ref="F323" si="1610">F322/D322</f>
        <v>0</v>
      </c>
      <c r="G323" s="847">
        <f t="shared" ref="G323" si="1611">G322/D322</f>
        <v>2.8409090909090908E-2</v>
      </c>
      <c r="H323" s="847">
        <f t="shared" ref="H323" si="1612">H322/D322</f>
        <v>3.9772727272727272E-2</v>
      </c>
      <c r="I323" s="847">
        <f t="shared" ref="I323" si="1613">I322/D322</f>
        <v>1.1363636363636364E-2</v>
      </c>
      <c r="J323" s="848">
        <f t="shared" ref="J323" si="1614">J322/D322</f>
        <v>0</v>
      </c>
      <c r="K323" s="848">
        <f t="shared" ref="K323" si="1615">K322/D322</f>
        <v>0</v>
      </c>
      <c r="L323" s="849">
        <f t="shared" ref="L323" si="1616">L322/D322</f>
        <v>5.113636363636364E-2</v>
      </c>
      <c r="M323" s="850">
        <f t="shared" ref="M323" si="1617">M322/D322</f>
        <v>0.73295454545454541</v>
      </c>
      <c r="N323" s="850">
        <f t="shared" ref="N323" si="1618">N322/D322</f>
        <v>0.1875</v>
      </c>
      <c r="O323" s="773">
        <f t="shared" si="1605"/>
        <v>1</v>
      </c>
      <c r="P323" s="834"/>
      <c r="Q323" s="772">
        <f t="shared" ref="Q323:Q324" si="1619">1-O323</f>
        <v>0</v>
      </c>
      <c r="R323" s="772"/>
    </row>
    <row r="324" spans="2:34" ht="17.25" customHeight="1" thickBot="1" x14ac:dyDescent="0.25">
      <c r="B324" s="1505"/>
      <c r="C324" s="1552"/>
      <c r="D324" s="1124"/>
      <c r="E324" s="895"/>
      <c r="F324" s="891">
        <f>IFERROR(F322/$E322,0)</f>
        <v>0</v>
      </c>
      <c r="G324" s="891">
        <f t="shared" ref="G324:L324" si="1620">IFERROR(G322/$E322,0)</f>
        <v>0.35714285714285715</v>
      </c>
      <c r="H324" s="891">
        <f t="shared" si="1620"/>
        <v>0.5</v>
      </c>
      <c r="I324" s="891">
        <f t="shared" si="1620"/>
        <v>0.14285714285714285</v>
      </c>
      <c r="J324" s="892">
        <f t="shared" si="1620"/>
        <v>0</v>
      </c>
      <c r="K324" s="892">
        <f t="shared" si="1620"/>
        <v>0</v>
      </c>
      <c r="L324" s="898">
        <f t="shared" si="1620"/>
        <v>0.6428571428571429</v>
      </c>
      <c r="M324" s="854"/>
      <c r="N324" s="854"/>
      <c r="O324" s="773">
        <f t="shared" ref="O324" si="1621">SUM(F324:K324)</f>
        <v>1</v>
      </c>
      <c r="P324" s="773"/>
      <c r="Q324" s="772">
        <f t="shared" si="1619"/>
        <v>0</v>
      </c>
      <c r="R324" s="772"/>
    </row>
    <row r="325" spans="2:34" ht="17.25" customHeight="1" thickTop="1" x14ac:dyDescent="0.2">
      <c r="B325" s="1503" t="s">
        <v>281</v>
      </c>
      <c r="C325" s="1649" t="s">
        <v>282</v>
      </c>
      <c r="D325" s="491">
        <v>106</v>
      </c>
      <c r="E325" s="855">
        <f t="shared" ref="E325" si="1622">SUM(F325:K325)</f>
        <v>2</v>
      </c>
      <c r="F325" s="856">
        <v>0</v>
      </c>
      <c r="G325" s="856">
        <v>1</v>
      </c>
      <c r="H325" s="856">
        <v>0</v>
      </c>
      <c r="I325" s="856">
        <v>0</v>
      </c>
      <c r="J325" s="857">
        <v>0</v>
      </c>
      <c r="K325" s="857">
        <v>1</v>
      </c>
      <c r="L325" s="858">
        <f t="shared" ref="L325" si="1623">H325+I325+J325</f>
        <v>0</v>
      </c>
      <c r="M325" s="859">
        <v>76</v>
      </c>
      <c r="N325" s="859">
        <f>D325-E325-M325</f>
        <v>28</v>
      </c>
      <c r="O325" s="834">
        <f t="shared" ref="O325:O326" si="1624">E325+M325+N325</f>
        <v>106</v>
      </c>
      <c r="P325" s="834">
        <f t="shared" ref="P325" si="1625">SUM(F325:K325)</f>
        <v>2</v>
      </c>
      <c r="Q325" s="772">
        <f t="shared" ref="Q325" si="1626">O325-D325</f>
        <v>0</v>
      </c>
      <c r="R325" s="772">
        <f t="shared" ref="R325" si="1627">P325-E325</f>
        <v>0</v>
      </c>
    </row>
    <row r="326" spans="2:34" ht="17.25" customHeight="1" x14ac:dyDescent="0.2">
      <c r="B326" s="1504"/>
      <c r="C326" s="1551"/>
      <c r="D326" s="499"/>
      <c r="E326" s="889">
        <f t="shared" ref="E326" si="1628">E325/D325</f>
        <v>1.8867924528301886E-2</v>
      </c>
      <c r="F326" s="847">
        <f t="shared" ref="F326" si="1629">F325/D325</f>
        <v>0</v>
      </c>
      <c r="G326" s="847">
        <f t="shared" ref="G326" si="1630">G325/D325</f>
        <v>9.433962264150943E-3</v>
      </c>
      <c r="H326" s="847">
        <f t="shared" ref="H326" si="1631">H325/D325</f>
        <v>0</v>
      </c>
      <c r="I326" s="847">
        <f t="shared" ref="I326" si="1632">I325/D325</f>
        <v>0</v>
      </c>
      <c r="J326" s="848">
        <f t="shared" ref="J326" si="1633">J325/D325</f>
        <v>0</v>
      </c>
      <c r="K326" s="848">
        <f t="shared" ref="K326" si="1634">K325/D325</f>
        <v>9.433962264150943E-3</v>
      </c>
      <c r="L326" s="849">
        <f t="shared" ref="L326" si="1635">L325/D325</f>
        <v>0</v>
      </c>
      <c r="M326" s="850">
        <f t="shared" ref="M326" si="1636">M325/D325</f>
        <v>0.71698113207547165</v>
      </c>
      <c r="N326" s="850">
        <f t="shared" ref="N326" si="1637">N325/D325</f>
        <v>0.26415094339622641</v>
      </c>
      <c r="O326" s="773">
        <f t="shared" si="1624"/>
        <v>1</v>
      </c>
      <c r="P326" s="834"/>
      <c r="Q326" s="772">
        <f t="shared" ref="Q326:Q327" si="1638">1-O326</f>
        <v>0</v>
      </c>
      <c r="R326" s="772"/>
    </row>
    <row r="327" spans="2:34" ht="17.25" customHeight="1" x14ac:dyDescent="0.2">
      <c r="B327" s="1504"/>
      <c r="C327" s="1552"/>
      <c r="D327" s="1123"/>
      <c r="E327" s="895"/>
      <c r="F327" s="899">
        <f>IFERROR(F325/$E325,0)</f>
        <v>0</v>
      </c>
      <c r="G327" s="899">
        <f t="shared" ref="G327:L327" si="1639">IFERROR(G325/$E325,0)</f>
        <v>0.5</v>
      </c>
      <c r="H327" s="899">
        <f t="shared" si="1639"/>
        <v>0</v>
      </c>
      <c r="I327" s="899">
        <f t="shared" si="1639"/>
        <v>0</v>
      </c>
      <c r="J327" s="900">
        <f t="shared" si="1639"/>
        <v>0</v>
      </c>
      <c r="K327" s="900">
        <f t="shared" si="1639"/>
        <v>0.5</v>
      </c>
      <c r="L327" s="901">
        <f t="shared" si="1639"/>
        <v>0</v>
      </c>
      <c r="M327" s="864"/>
      <c r="N327" s="864"/>
      <c r="O327" s="773">
        <f t="shared" ref="O327" si="1640">SUM(F327:K327)</f>
        <v>1</v>
      </c>
      <c r="P327" s="773"/>
      <c r="Q327" s="772">
        <f t="shared" si="1638"/>
        <v>0</v>
      </c>
      <c r="R327" s="772"/>
    </row>
    <row r="328" spans="2:34" ht="17.25" customHeight="1" x14ac:dyDescent="0.2">
      <c r="B328" s="1504"/>
      <c r="C328" s="1591" t="s">
        <v>283</v>
      </c>
      <c r="D328" s="491">
        <v>171</v>
      </c>
      <c r="E328" s="842">
        <f t="shared" ref="E328" si="1641">SUM(F328:K328)</f>
        <v>3</v>
      </c>
      <c r="F328" s="843">
        <v>0</v>
      </c>
      <c r="G328" s="843">
        <v>1</v>
      </c>
      <c r="H328" s="843">
        <v>1</v>
      </c>
      <c r="I328" s="843">
        <v>0</v>
      </c>
      <c r="J328" s="234">
        <v>0</v>
      </c>
      <c r="K328" s="234">
        <v>1</v>
      </c>
      <c r="L328" s="861">
        <f t="shared" ref="L328" si="1642">H328+I328+J328</f>
        <v>1</v>
      </c>
      <c r="M328" s="844">
        <v>143</v>
      </c>
      <c r="N328" s="844">
        <f>D328-E328-M328</f>
        <v>25</v>
      </c>
      <c r="O328" s="834">
        <f t="shared" ref="O328:O329" si="1643">E328+M328+N328</f>
        <v>171</v>
      </c>
      <c r="P328" s="834">
        <f t="shared" ref="P328" si="1644">SUM(F328:K328)</f>
        <v>3</v>
      </c>
      <c r="Q328" s="772">
        <f t="shared" ref="Q328" si="1645">O328-D328</f>
        <v>0</v>
      </c>
      <c r="R328" s="772">
        <f t="shared" ref="R328" si="1646">P328-E328</f>
        <v>0</v>
      </c>
    </row>
    <row r="329" spans="2:34" ht="17.25" customHeight="1" x14ac:dyDescent="0.2">
      <c r="B329" s="1504"/>
      <c r="C329" s="1551"/>
      <c r="D329" s="499"/>
      <c r="E329" s="889">
        <f t="shared" ref="E329" si="1647">E328/D328</f>
        <v>1.7543859649122806E-2</v>
      </c>
      <c r="F329" s="847">
        <f t="shared" ref="F329" si="1648">F328/D328</f>
        <v>0</v>
      </c>
      <c r="G329" s="847">
        <f t="shared" ref="G329" si="1649">G328/D328</f>
        <v>5.8479532163742687E-3</v>
      </c>
      <c r="H329" s="847">
        <f t="shared" ref="H329" si="1650">H328/D328</f>
        <v>5.8479532163742687E-3</v>
      </c>
      <c r="I329" s="847">
        <f t="shared" ref="I329" si="1651">I328/D328</f>
        <v>0</v>
      </c>
      <c r="J329" s="848">
        <f t="shared" ref="J329" si="1652">J328/D328</f>
        <v>0</v>
      </c>
      <c r="K329" s="848">
        <f t="shared" ref="K329" si="1653">K328/D328</f>
        <v>5.8479532163742687E-3</v>
      </c>
      <c r="L329" s="849">
        <f t="shared" ref="L329" si="1654">L328/D328</f>
        <v>5.8479532163742687E-3</v>
      </c>
      <c r="M329" s="850">
        <f t="shared" ref="M329" si="1655">M328/D328</f>
        <v>0.83625730994152048</v>
      </c>
      <c r="N329" s="850">
        <f t="shared" ref="N329" si="1656">N328/D328</f>
        <v>0.14619883040935672</v>
      </c>
      <c r="O329" s="773">
        <f t="shared" si="1643"/>
        <v>1</v>
      </c>
      <c r="P329" s="834"/>
      <c r="Q329" s="772">
        <f t="shared" ref="Q329:Q330" si="1657">1-O329</f>
        <v>0</v>
      </c>
      <c r="R329" s="772"/>
    </row>
    <row r="330" spans="2:34" ht="17.25" customHeight="1" x14ac:dyDescent="0.2">
      <c r="B330" s="1504"/>
      <c r="C330" s="1552"/>
      <c r="D330" s="1123"/>
      <c r="E330" s="895"/>
      <c r="F330" s="899">
        <f>IFERROR(F328/$E328,0)</f>
        <v>0</v>
      </c>
      <c r="G330" s="899">
        <f t="shared" ref="G330:L330" si="1658">IFERROR(G328/$E328,0)</f>
        <v>0.33333333333333331</v>
      </c>
      <c r="H330" s="899">
        <f t="shared" si="1658"/>
        <v>0.33333333333333331</v>
      </c>
      <c r="I330" s="899">
        <f t="shared" si="1658"/>
        <v>0</v>
      </c>
      <c r="J330" s="900">
        <f t="shared" si="1658"/>
        <v>0</v>
      </c>
      <c r="K330" s="900">
        <f t="shared" si="1658"/>
        <v>0.33333333333333331</v>
      </c>
      <c r="L330" s="901">
        <f t="shared" si="1658"/>
        <v>0.33333333333333331</v>
      </c>
      <c r="M330" s="864"/>
      <c r="N330" s="864"/>
      <c r="O330" s="773">
        <f t="shared" ref="O330" si="1659">SUM(F330:K330)</f>
        <v>1</v>
      </c>
      <c r="P330" s="773"/>
      <c r="Q330" s="772">
        <f t="shared" si="1657"/>
        <v>0</v>
      </c>
      <c r="R330" s="772"/>
    </row>
    <row r="331" spans="2:34" ht="17.25" customHeight="1" x14ac:dyDescent="0.2">
      <c r="B331" s="1504"/>
      <c r="C331" s="1591" t="s">
        <v>284</v>
      </c>
      <c r="D331" s="491">
        <v>49</v>
      </c>
      <c r="E331" s="842">
        <f t="shared" ref="E331" si="1660">SUM(F331:K331)</f>
        <v>2</v>
      </c>
      <c r="F331" s="843">
        <v>0</v>
      </c>
      <c r="G331" s="843">
        <v>0</v>
      </c>
      <c r="H331" s="843">
        <v>1</v>
      </c>
      <c r="I331" s="843">
        <v>1</v>
      </c>
      <c r="J331" s="234">
        <v>0</v>
      </c>
      <c r="K331" s="234">
        <v>0</v>
      </c>
      <c r="L331" s="861">
        <f t="shared" ref="L331" si="1661">H331+I331+J331</f>
        <v>2</v>
      </c>
      <c r="M331" s="844">
        <v>40</v>
      </c>
      <c r="N331" s="844">
        <f>D331-E331-M331</f>
        <v>7</v>
      </c>
      <c r="O331" s="834">
        <f t="shared" ref="O331:O332" si="1662">E331+M331+N331</f>
        <v>49</v>
      </c>
      <c r="P331" s="834">
        <f t="shared" ref="P331" si="1663">SUM(F331:K331)</f>
        <v>2</v>
      </c>
      <c r="Q331" s="772">
        <f t="shared" ref="Q331" si="1664">O331-D331</f>
        <v>0</v>
      </c>
      <c r="R331" s="772">
        <f t="shared" ref="R331" si="1665">P331-E331</f>
        <v>0</v>
      </c>
    </row>
    <row r="332" spans="2:34" ht="17.25" customHeight="1" x14ac:dyDescent="0.2">
      <c r="B332" s="1504"/>
      <c r="C332" s="1551"/>
      <c r="D332" s="499"/>
      <c r="E332" s="889">
        <f t="shared" ref="E332" si="1666">E331/D331</f>
        <v>4.0816326530612242E-2</v>
      </c>
      <c r="F332" s="847">
        <f t="shared" ref="F332" si="1667">F331/D331</f>
        <v>0</v>
      </c>
      <c r="G332" s="847">
        <f t="shared" ref="G332" si="1668">G331/D331</f>
        <v>0</v>
      </c>
      <c r="H332" s="847">
        <f t="shared" ref="H332" si="1669">H331/D331</f>
        <v>2.0408163265306121E-2</v>
      </c>
      <c r="I332" s="847">
        <f t="shared" ref="I332" si="1670">I331/D331</f>
        <v>2.0408163265306121E-2</v>
      </c>
      <c r="J332" s="848">
        <f t="shared" ref="J332" si="1671">J331/D331</f>
        <v>0</v>
      </c>
      <c r="K332" s="848">
        <f t="shared" ref="K332" si="1672">K331/D331</f>
        <v>0</v>
      </c>
      <c r="L332" s="849">
        <f t="shared" ref="L332" si="1673">L331/D331</f>
        <v>4.0816326530612242E-2</v>
      </c>
      <c r="M332" s="850">
        <f t="shared" ref="M332" si="1674">M331/D331</f>
        <v>0.81632653061224492</v>
      </c>
      <c r="N332" s="850">
        <f t="shared" ref="N332" si="1675">N331/D331</f>
        <v>0.14285714285714285</v>
      </c>
      <c r="O332" s="773">
        <f t="shared" si="1662"/>
        <v>1</v>
      </c>
      <c r="P332" s="834"/>
      <c r="Q332" s="772">
        <f t="shared" ref="Q332:Q333" si="1676">1-O332</f>
        <v>0</v>
      </c>
      <c r="R332" s="772"/>
    </row>
    <row r="333" spans="2:34" ht="17.25" customHeight="1" x14ac:dyDescent="0.2">
      <c r="B333" s="1504"/>
      <c r="C333" s="1552"/>
      <c r="D333" s="1123"/>
      <c r="E333" s="895"/>
      <c r="F333" s="899">
        <f>IFERROR(F331/$E331,0)</f>
        <v>0</v>
      </c>
      <c r="G333" s="899">
        <f t="shared" ref="G333:L333" si="1677">IFERROR(G331/$E331,0)</f>
        <v>0</v>
      </c>
      <c r="H333" s="899">
        <f t="shared" si="1677"/>
        <v>0.5</v>
      </c>
      <c r="I333" s="899">
        <f t="shared" si="1677"/>
        <v>0.5</v>
      </c>
      <c r="J333" s="900">
        <f t="shared" si="1677"/>
        <v>0</v>
      </c>
      <c r="K333" s="900">
        <f t="shared" si="1677"/>
        <v>0</v>
      </c>
      <c r="L333" s="901">
        <f t="shared" si="1677"/>
        <v>1</v>
      </c>
      <c r="M333" s="864"/>
      <c r="N333" s="864"/>
      <c r="O333" s="773">
        <f t="shared" ref="O333" si="1678">SUM(F333:K333)</f>
        <v>1</v>
      </c>
      <c r="P333" s="773"/>
      <c r="Q333" s="772">
        <f t="shared" si="1676"/>
        <v>0</v>
      </c>
      <c r="R333" s="772"/>
    </row>
    <row r="334" spans="2:34" ht="17.25" customHeight="1" x14ac:dyDescent="0.2">
      <c r="B334" s="1504"/>
      <c r="C334" s="1591" t="s">
        <v>285</v>
      </c>
      <c r="D334" s="491">
        <v>38</v>
      </c>
      <c r="E334" s="842">
        <f t="shared" ref="E334" si="1679">SUM(F334:K334)</f>
        <v>0</v>
      </c>
      <c r="F334" s="843">
        <v>0</v>
      </c>
      <c r="G334" s="843">
        <v>0</v>
      </c>
      <c r="H334" s="843">
        <v>0</v>
      </c>
      <c r="I334" s="843">
        <v>0</v>
      </c>
      <c r="J334" s="234">
        <v>0</v>
      </c>
      <c r="K334" s="234">
        <v>0</v>
      </c>
      <c r="L334" s="861">
        <f t="shared" ref="L334" si="1680">H334+I334+J334</f>
        <v>0</v>
      </c>
      <c r="M334" s="844">
        <v>33</v>
      </c>
      <c r="N334" s="844">
        <f>D334-E334-M334</f>
        <v>5</v>
      </c>
      <c r="O334" s="834">
        <f t="shared" ref="O334:O335" si="1681">E334+M334+N334</f>
        <v>38</v>
      </c>
      <c r="P334" s="834">
        <f t="shared" ref="P334" si="1682">SUM(F334:K334)</f>
        <v>0</v>
      </c>
      <c r="Q334" s="772">
        <f t="shared" ref="Q334" si="1683">O334-D334</f>
        <v>0</v>
      </c>
      <c r="R334" s="772">
        <f t="shared" ref="R334" si="1684">P334-E334</f>
        <v>0</v>
      </c>
    </row>
    <row r="335" spans="2:34" ht="17.25" customHeight="1" x14ac:dyDescent="0.2">
      <c r="B335" s="1504"/>
      <c r="C335" s="1551"/>
      <c r="D335" s="499"/>
      <c r="E335" s="889">
        <f t="shared" ref="E335" si="1685">E334/D334</f>
        <v>0</v>
      </c>
      <c r="F335" s="847">
        <f t="shared" ref="F335" si="1686">F334/D334</f>
        <v>0</v>
      </c>
      <c r="G335" s="847">
        <f t="shared" ref="G335" si="1687">G334/D334</f>
        <v>0</v>
      </c>
      <c r="H335" s="847">
        <f t="shared" ref="H335" si="1688">H334/D334</f>
        <v>0</v>
      </c>
      <c r="I335" s="847">
        <f t="shared" ref="I335" si="1689">I334/D334</f>
        <v>0</v>
      </c>
      <c r="J335" s="848">
        <f t="shared" ref="J335" si="1690">J334/D334</f>
        <v>0</v>
      </c>
      <c r="K335" s="848">
        <f t="shared" ref="K335" si="1691">K334/D334</f>
        <v>0</v>
      </c>
      <c r="L335" s="849">
        <f t="shared" ref="L335" si="1692">L334/D334</f>
        <v>0</v>
      </c>
      <c r="M335" s="850">
        <f t="shared" ref="M335" si="1693">M334/D334</f>
        <v>0.86842105263157898</v>
      </c>
      <c r="N335" s="850">
        <f t="shared" ref="N335" si="1694">N334/D334</f>
        <v>0.13157894736842105</v>
      </c>
      <c r="O335" s="773">
        <f t="shared" si="1681"/>
        <v>1</v>
      </c>
      <c r="P335" s="834"/>
      <c r="Q335" s="772">
        <f t="shared" ref="Q335:Q336" si="1695">1-O335</f>
        <v>0</v>
      </c>
      <c r="R335" s="772"/>
    </row>
    <row r="336" spans="2:34" ht="17.25" customHeight="1" x14ac:dyDescent="0.2">
      <c r="B336" s="1504"/>
      <c r="C336" s="1552"/>
      <c r="D336" s="1123"/>
      <c r="E336" s="895"/>
      <c r="F336" s="815">
        <f>IFERROR(F334/$E334,0)</f>
        <v>0</v>
      </c>
      <c r="G336" s="815">
        <f t="shared" ref="G336:L336" si="1696">IFERROR(G334/$E334,0)</f>
        <v>0</v>
      </c>
      <c r="H336" s="815">
        <f t="shared" si="1696"/>
        <v>0</v>
      </c>
      <c r="I336" s="815">
        <f t="shared" si="1696"/>
        <v>0</v>
      </c>
      <c r="J336" s="815">
        <f t="shared" si="1696"/>
        <v>0</v>
      </c>
      <c r="K336" s="815">
        <f t="shared" si="1696"/>
        <v>0</v>
      </c>
      <c r="L336" s="913">
        <f t="shared" si="1696"/>
        <v>0</v>
      </c>
      <c r="M336" s="864"/>
      <c r="N336" s="864"/>
      <c r="O336" s="773">
        <f t="shared" ref="O336" si="1697">SUM(F336:K336)</f>
        <v>0</v>
      </c>
      <c r="P336" s="773"/>
      <c r="Q336" s="772">
        <f t="shared" si="1695"/>
        <v>1</v>
      </c>
      <c r="R336" s="772"/>
      <c r="T336" s="761" t="s">
        <v>321</v>
      </c>
      <c r="X336" s="761">
        <f>D340+D337+D334+D331+D328+D325</f>
        <v>427</v>
      </c>
      <c r="Y336" s="761">
        <f t="shared" ref="Y336" si="1698">E340+E337+E334+E331+E328+E325</f>
        <v>17</v>
      </c>
      <c r="Z336" s="761">
        <f t="shared" ref="Z336" si="1699">F340+F337+F334+F331+F328+F325</f>
        <v>0</v>
      </c>
      <c r="AA336" s="761">
        <f t="shared" ref="AA336" si="1700">G340+G337+G334+G331+G328+G325</f>
        <v>5</v>
      </c>
      <c r="AB336" s="761">
        <f t="shared" ref="AB336" si="1701">H340+H337+H334+H331+H328+H325</f>
        <v>7</v>
      </c>
      <c r="AC336" s="761">
        <f t="shared" ref="AC336" si="1702">I340+I337+I334+I331+I328+I325</f>
        <v>3</v>
      </c>
      <c r="AD336" s="761">
        <f t="shared" ref="AD336" si="1703">J340+J337+J334+J331+J328+J325</f>
        <v>0</v>
      </c>
      <c r="AE336" s="761">
        <f t="shared" ref="AE336" si="1704">K340+K337+K334+K331+K328+K325</f>
        <v>2</v>
      </c>
      <c r="AF336" s="761">
        <f t="shared" ref="AF336" si="1705">L340+L337+L334+L331+L328+L325</f>
        <v>10</v>
      </c>
      <c r="AG336" s="761">
        <f t="shared" ref="AG336" si="1706">M340+M337+M334+M331+M328+M325</f>
        <v>337</v>
      </c>
      <c r="AH336" s="761">
        <f t="shared" ref="AH336" si="1707">N340+N337+N334+N331+N328+N325</f>
        <v>73</v>
      </c>
    </row>
    <row r="337" spans="1:34" ht="17.25" customHeight="1" x14ac:dyDescent="0.2">
      <c r="B337" s="1504"/>
      <c r="C337" s="1591" t="s">
        <v>286</v>
      </c>
      <c r="D337" s="491">
        <v>33</v>
      </c>
      <c r="E337" s="842">
        <f t="shared" ref="E337" si="1708">SUM(F337:K337)</f>
        <v>1</v>
      </c>
      <c r="F337" s="843">
        <v>0</v>
      </c>
      <c r="G337" s="843">
        <v>0</v>
      </c>
      <c r="H337" s="843">
        <v>1</v>
      </c>
      <c r="I337" s="843">
        <v>0</v>
      </c>
      <c r="J337" s="234">
        <v>0</v>
      </c>
      <c r="K337" s="234">
        <v>0</v>
      </c>
      <c r="L337" s="861">
        <f t="shared" ref="L337" si="1709">H337+I337+J337</f>
        <v>1</v>
      </c>
      <c r="M337" s="844">
        <v>28</v>
      </c>
      <c r="N337" s="844">
        <f>D337-E337-M337</f>
        <v>4</v>
      </c>
      <c r="O337" s="834">
        <f t="shared" ref="O337:O338" si="1710">E337+M337+N337</f>
        <v>33</v>
      </c>
      <c r="P337" s="834">
        <f t="shared" ref="P337" si="1711">SUM(F337:K337)</f>
        <v>1</v>
      </c>
      <c r="Q337" s="772">
        <f t="shared" ref="Q337" si="1712">O337-D337</f>
        <v>0</v>
      </c>
      <c r="R337" s="772">
        <f t="shared" ref="R337" si="1713">P337-E337</f>
        <v>0</v>
      </c>
      <c r="T337" s="773" t="s">
        <v>381</v>
      </c>
      <c r="Y337" s="773">
        <f>Y336/X336</f>
        <v>3.9812646370023422E-2</v>
      </c>
      <c r="Z337" s="773">
        <f>Z336/X336</f>
        <v>0</v>
      </c>
      <c r="AA337" s="773">
        <f>AA336/X336</f>
        <v>1.1709601873536301E-2</v>
      </c>
      <c r="AB337" s="773">
        <f>AB336/X336</f>
        <v>1.6393442622950821E-2</v>
      </c>
      <c r="AC337" s="773">
        <f>AC336/X336</f>
        <v>7.0257611241217799E-3</v>
      </c>
      <c r="AD337" s="773">
        <f>AD336/X336</f>
        <v>0</v>
      </c>
      <c r="AE337" s="773">
        <f>AE336/X336</f>
        <v>4.6838407494145199E-3</v>
      </c>
      <c r="AF337" s="773">
        <f>AF336/X336</f>
        <v>2.3419203747072601E-2</v>
      </c>
      <c r="AG337" s="773">
        <f>AG336/X336</f>
        <v>0.78922716627634659</v>
      </c>
      <c r="AH337" s="773">
        <f>AH336/X336</f>
        <v>0.17096018735362997</v>
      </c>
    </row>
    <row r="338" spans="1:34" ht="17.25" customHeight="1" x14ac:dyDescent="0.2">
      <c r="B338" s="1504"/>
      <c r="C338" s="1551"/>
      <c r="D338" s="499"/>
      <c r="E338" s="889">
        <f t="shared" ref="E338" si="1714">E337/D337</f>
        <v>3.0303030303030304E-2</v>
      </c>
      <c r="F338" s="847">
        <f t="shared" ref="F338" si="1715">F337/D337</f>
        <v>0</v>
      </c>
      <c r="G338" s="847">
        <f t="shared" ref="G338" si="1716">G337/D337</f>
        <v>0</v>
      </c>
      <c r="H338" s="847">
        <f t="shared" ref="H338" si="1717">H337/D337</f>
        <v>3.0303030303030304E-2</v>
      </c>
      <c r="I338" s="847">
        <f t="shared" ref="I338" si="1718">I337/D337</f>
        <v>0</v>
      </c>
      <c r="J338" s="848">
        <f t="shared" ref="J338" si="1719">J337/D337</f>
        <v>0</v>
      </c>
      <c r="K338" s="848">
        <f t="shared" ref="K338" si="1720">K337/D337</f>
        <v>0</v>
      </c>
      <c r="L338" s="849">
        <f t="shared" ref="L338" si="1721">L337/D337</f>
        <v>3.0303030303030304E-2</v>
      </c>
      <c r="M338" s="850">
        <f t="shared" ref="M338" si="1722">M337/D337</f>
        <v>0.84848484848484851</v>
      </c>
      <c r="N338" s="850">
        <f t="shared" ref="N338" si="1723">N337/D337</f>
        <v>0.12121212121212122</v>
      </c>
      <c r="O338" s="773">
        <f t="shared" si="1710"/>
        <v>1</v>
      </c>
      <c r="P338" s="834"/>
      <c r="Q338" s="772">
        <f t="shared" ref="Q338:Q339" si="1724">1-O338</f>
        <v>0</v>
      </c>
      <c r="R338" s="772"/>
      <c r="T338" s="773" t="s">
        <v>654</v>
      </c>
      <c r="Y338" s="773"/>
      <c r="Z338" s="773">
        <f>Z336/Y336</f>
        <v>0</v>
      </c>
      <c r="AA338" s="773">
        <f>AA336/Y336</f>
        <v>0.29411764705882354</v>
      </c>
      <c r="AB338" s="773">
        <f>AB336/Y336</f>
        <v>0.41176470588235292</v>
      </c>
      <c r="AC338" s="773">
        <f>AC336/Y336</f>
        <v>0.17647058823529413</v>
      </c>
      <c r="AD338" s="773">
        <f>AD336/Y336</f>
        <v>0</v>
      </c>
      <c r="AE338" s="773">
        <f>AE336/Y336</f>
        <v>0.11764705882352941</v>
      </c>
      <c r="AF338" s="773">
        <f>AF336/Y336</f>
        <v>0.58823529411764708</v>
      </c>
      <c r="AG338" s="773"/>
      <c r="AH338" s="773"/>
    </row>
    <row r="339" spans="1:34" ht="17.25" customHeight="1" x14ac:dyDescent="0.2">
      <c r="B339" s="1504"/>
      <c r="C339" s="1552"/>
      <c r="D339" s="1123"/>
      <c r="E339" s="895"/>
      <c r="F339" s="899">
        <f>IFERROR(F337/$E337,0)</f>
        <v>0</v>
      </c>
      <c r="G339" s="899">
        <f t="shared" ref="G339:L339" si="1725">IFERROR(G337/$E337,0)</f>
        <v>0</v>
      </c>
      <c r="H339" s="899">
        <f t="shared" si="1725"/>
        <v>1</v>
      </c>
      <c r="I339" s="899">
        <f t="shared" si="1725"/>
        <v>0</v>
      </c>
      <c r="J339" s="900">
        <f t="shared" si="1725"/>
        <v>0</v>
      </c>
      <c r="K339" s="900">
        <f t="shared" si="1725"/>
        <v>0</v>
      </c>
      <c r="L339" s="901">
        <f t="shared" si="1725"/>
        <v>1</v>
      </c>
      <c r="M339" s="864"/>
      <c r="N339" s="864"/>
      <c r="O339" s="773">
        <f t="shared" ref="O339" si="1726">SUM(F339:K339)</f>
        <v>1</v>
      </c>
      <c r="P339" s="773"/>
      <c r="Q339" s="772">
        <f t="shared" si="1724"/>
        <v>0</v>
      </c>
      <c r="R339" s="772"/>
      <c r="T339" s="776"/>
    </row>
    <row r="340" spans="1:34" ht="17.25" customHeight="1" x14ac:dyDescent="0.2">
      <c r="B340" s="1504"/>
      <c r="C340" s="1591" t="s">
        <v>287</v>
      </c>
      <c r="D340" s="491">
        <v>30</v>
      </c>
      <c r="E340" s="842">
        <f t="shared" ref="E340" si="1727">SUM(F340:K340)</f>
        <v>9</v>
      </c>
      <c r="F340" s="843">
        <v>0</v>
      </c>
      <c r="G340" s="843">
        <v>3</v>
      </c>
      <c r="H340" s="843">
        <v>4</v>
      </c>
      <c r="I340" s="843">
        <v>2</v>
      </c>
      <c r="J340" s="234">
        <v>0</v>
      </c>
      <c r="K340" s="234">
        <v>0</v>
      </c>
      <c r="L340" s="861">
        <f t="shared" ref="L340" si="1728">H340+I340+J340</f>
        <v>6</v>
      </c>
      <c r="M340" s="844">
        <v>17</v>
      </c>
      <c r="N340" s="844">
        <f>D340-E340-M340</f>
        <v>4</v>
      </c>
      <c r="O340" s="834">
        <f t="shared" ref="O340:O341" si="1729">E340+M340+N340</f>
        <v>30</v>
      </c>
      <c r="P340" s="834">
        <f t="shared" ref="P340" si="1730">SUM(F340:K340)</f>
        <v>9</v>
      </c>
      <c r="Q340" s="772">
        <f t="shared" ref="Q340" si="1731">O340-D340</f>
        <v>0</v>
      </c>
      <c r="R340" s="772">
        <f t="shared" ref="R340" si="1732">P340-E340</f>
        <v>0</v>
      </c>
      <c r="T340" s="761" t="s">
        <v>238</v>
      </c>
      <c r="X340" s="761">
        <f>D343+D340+D325</f>
        <v>427</v>
      </c>
      <c r="Y340" s="761">
        <f t="shared" ref="Y340" si="1733">E343+E340+E325</f>
        <v>17</v>
      </c>
      <c r="Z340" s="761">
        <f t="shared" ref="Z340" si="1734">F343+F340+F325</f>
        <v>0</v>
      </c>
      <c r="AA340" s="761">
        <f t="shared" ref="AA340" si="1735">G343+G340+G325</f>
        <v>5</v>
      </c>
      <c r="AB340" s="761">
        <f t="shared" ref="AB340" si="1736">H343+H340+H325</f>
        <v>7</v>
      </c>
      <c r="AC340" s="761">
        <f t="shared" ref="AC340" si="1737">I343+I340+I325</f>
        <v>3</v>
      </c>
      <c r="AD340" s="761">
        <f t="shared" ref="AD340" si="1738">J343+J340+J325</f>
        <v>0</v>
      </c>
      <c r="AE340" s="761">
        <f t="shared" ref="AE340" si="1739">K343+K340+K325</f>
        <v>2</v>
      </c>
      <c r="AF340" s="761">
        <f t="shared" ref="AF340" si="1740">L343+L340+L325</f>
        <v>10</v>
      </c>
      <c r="AG340" s="761">
        <f t="shared" ref="AG340" si="1741">M343+M340+M325</f>
        <v>337</v>
      </c>
      <c r="AH340" s="761">
        <f t="shared" ref="AH340" si="1742">N343+N340+N325</f>
        <v>73</v>
      </c>
    </row>
    <row r="341" spans="1:34" ht="17.25" customHeight="1" x14ac:dyDescent="0.2">
      <c r="B341" s="1504"/>
      <c r="C341" s="1551"/>
      <c r="D341" s="499"/>
      <c r="E341" s="889">
        <f t="shared" ref="E341" si="1743">E340/D340</f>
        <v>0.3</v>
      </c>
      <c r="F341" s="847">
        <f t="shared" ref="F341" si="1744">F340/D340</f>
        <v>0</v>
      </c>
      <c r="G341" s="847">
        <f t="shared" ref="G341" si="1745">G340/D340</f>
        <v>0.1</v>
      </c>
      <c r="H341" s="847">
        <f t="shared" ref="H341" si="1746">H340/D340</f>
        <v>0.13333333333333333</v>
      </c>
      <c r="I341" s="847">
        <f t="shared" ref="I341" si="1747">I340/D340</f>
        <v>6.6666666666666666E-2</v>
      </c>
      <c r="J341" s="848">
        <f t="shared" ref="J341" si="1748">J340/D340</f>
        <v>0</v>
      </c>
      <c r="K341" s="848">
        <f t="shared" ref="K341" si="1749">K340/D340</f>
        <v>0</v>
      </c>
      <c r="L341" s="849">
        <f t="shared" ref="L341" si="1750">L340/D340</f>
        <v>0.2</v>
      </c>
      <c r="M341" s="850">
        <f t="shared" ref="M341" si="1751">M340/D340</f>
        <v>0.56666666666666665</v>
      </c>
      <c r="N341" s="850">
        <f t="shared" ref="N341" si="1752">N340/D340</f>
        <v>0.13333333333333333</v>
      </c>
      <c r="O341" s="773">
        <f t="shared" si="1729"/>
        <v>1</v>
      </c>
      <c r="P341" s="834"/>
      <c r="Q341" s="772">
        <f t="shared" ref="Q341:Q342" si="1753">1-O341</f>
        <v>0</v>
      </c>
      <c r="R341" s="772"/>
      <c r="X341" s="761">
        <f>D346+D328+D325</f>
        <v>427</v>
      </c>
      <c r="Y341" s="761">
        <f t="shared" ref="Y341" si="1754">E346+E328+E325</f>
        <v>17</v>
      </c>
      <c r="Z341" s="761">
        <f t="shared" ref="Z341" si="1755">F346+F328+F325</f>
        <v>0</v>
      </c>
      <c r="AA341" s="761">
        <f t="shared" ref="AA341" si="1756">G346+G328+G325</f>
        <v>5</v>
      </c>
      <c r="AB341" s="761">
        <f t="shared" ref="AB341" si="1757">H346+H328+H325</f>
        <v>7</v>
      </c>
      <c r="AC341" s="761">
        <f t="shared" ref="AC341" si="1758">I346+I328+I325</f>
        <v>3</v>
      </c>
      <c r="AD341" s="761">
        <f t="shared" ref="AD341" si="1759">J346+J328+J325</f>
        <v>0</v>
      </c>
      <c r="AE341" s="761">
        <f t="shared" ref="AE341" si="1760">K346+K328+K325</f>
        <v>2</v>
      </c>
      <c r="AF341" s="761">
        <f t="shared" ref="AF341" si="1761">L346+L328+L325</f>
        <v>10</v>
      </c>
      <c r="AG341" s="761">
        <f t="shared" ref="AG341" si="1762">M346+M328+M325</f>
        <v>337</v>
      </c>
      <c r="AH341" s="761">
        <f t="shared" ref="AH341" si="1763">N346+N328+N325</f>
        <v>73</v>
      </c>
    </row>
    <row r="342" spans="1:34" ht="17.25" customHeight="1" thickBot="1" x14ac:dyDescent="0.25">
      <c r="B342" s="1504"/>
      <c r="C342" s="1655"/>
      <c r="D342" s="1124"/>
      <c r="E342" s="902"/>
      <c r="F342" s="903">
        <f>IFERROR(F340/$E340,0)</f>
        <v>0</v>
      </c>
      <c r="G342" s="903">
        <f t="shared" ref="G342:L342" si="1764">IFERROR(G340/$E340,0)</f>
        <v>0.33333333333333331</v>
      </c>
      <c r="H342" s="903">
        <f t="shared" si="1764"/>
        <v>0.44444444444444442</v>
      </c>
      <c r="I342" s="903">
        <f t="shared" si="1764"/>
        <v>0.22222222222222221</v>
      </c>
      <c r="J342" s="904">
        <f t="shared" si="1764"/>
        <v>0</v>
      </c>
      <c r="K342" s="904">
        <f t="shared" si="1764"/>
        <v>0</v>
      </c>
      <c r="L342" s="905">
        <f t="shared" si="1764"/>
        <v>0.66666666666666663</v>
      </c>
      <c r="M342" s="866"/>
      <c r="N342" s="866"/>
      <c r="O342" s="773">
        <f t="shared" ref="O342" si="1765">SUM(F342:K342)</f>
        <v>0.99999999999999989</v>
      </c>
      <c r="P342" s="773"/>
      <c r="Q342" s="772">
        <f t="shared" si="1753"/>
        <v>0</v>
      </c>
      <c r="R342" s="772"/>
    </row>
    <row r="343" spans="1:34" ht="17.25" customHeight="1" thickTop="1" x14ac:dyDescent="0.2">
      <c r="B343" s="1504"/>
      <c r="C343" s="44" t="s">
        <v>197</v>
      </c>
      <c r="D343" s="613">
        <f>D328+D331+D334+D337</f>
        <v>291</v>
      </c>
      <c r="E343" s="842">
        <f t="shared" ref="E343:N343" si="1766">E328+E331+E334+E337</f>
        <v>6</v>
      </c>
      <c r="F343" s="843">
        <f t="shared" si="1766"/>
        <v>0</v>
      </c>
      <c r="G343" s="843">
        <f t="shared" si="1766"/>
        <v>1</v>
      </c>
      <c r="H343" s="843">
        <f t="shared" si="1766"/>
        <v>3</v>
      </c>
      <c r="I343" s="843">
        <f t="shared" si="1766"/>
        <v>1</v>
      </c>
      <c r="J343" s="234">
        <f t="shared" si="1766"/>
        <v>0</v>
      </c>
      <c r="K343" s="871">
        <f t="shared" si="1766"/>
        <v>1</v>
      </c>
      <c r="L343" s="872">
        <f t="shared" si="1766"/>
        <v>4</v>
      </c>
      <c r="M343" s="844">
        <f t="shared" si="1766"/>
        <v>244</v>
      </c>
      <c r="N343" s="844">
        <f t="shared" si="1766"/>
        <v>41</v>
      </c>
      <c r="O343" s="834">
        <f t="shared" ref="O343:O344" si="1767">E343+M343+N343</f>
        <v>291</v>
      </c>
      <c r="P343" s="834">
        <f t="shared" ref="P343" si="1768">SUM(F343:K343)</f>
        <v>6</v>
      </c>
      <c r="Q343" s="772">
        <f t="shared" ref="Q343" si="1769">O343-D343</f>
        <v>0</v>
      </c>
      <c r="R343" s="772">
        <f t="shared" ref="R343" si="1770">P343-E343</f>
        <v>0</v>
      </c>
      <c r="T343" s="772" t="s">
        <v>239</v>
      </c>
      <c r="X343" s="794">
        <f t="shared" ref="X343:AH343" si="1771">X336-D304</f>
        <v>0</v>
      </c>
      <c r="Y343" s="794">
        <f t="shared" si="1771"/>
        <v>0</v>
      </c>
      <c r="Z343" s="794">
        <f t="shared" si="1771"/>
        <v>0</v>
      </c>
      <c r="AA343" s="794">
        <f t="shared" si="1771"/>
        <v>0</v>
      </c>
      <c r="AB343" s="794">
        <f t="shared" si="1771"/>
        <v>0</v>
      </c>
      <c r="AC343" s="794">
        <f t="shared" si="1771"/>
        <v>0</v>
      </c>
      <c r="AD343" s="794">
        <f t="shared" si="1771"/>
        <v>0</v>
      </c>
      <c r="AE343" s="794">
        <f t="shared" si="1771"/>
        <v>0</v>
      </c>
      <c r="AF343" s="794">
        <f t="shared" si="1771"/>
        <v>0</v>
      </c>
      <c r="AG343" s="794">
        <f t="shared" si="1771"/>
        <v>0</v>
      </c>
      <c r="AH343" s="794">
        <f t="shared" si="1771"/>
        <v>0</v>
      </c>
    </row>
    <row r="344" spans="1:34" ht="17.25" customHeight="1" x14ac:dyDescent="0.2">
      <c r="B344" s="1504"/>
      <c r="C344" s="42" t="s">
        <v>198</v>
      </c>
      <c r="D344" s="235"/>
      <c r="E344" s="889">
        <f>E343/D343</f>
        <v>2.0618556701030927E-2</v>
      </c>
      <c r="F344" s="847">
        <f>F343/D343</f>
        <v>0</v>
      </c>
      <c r="G344" s="847">
        <f>G343/D343</f>
        <v>3.4364261168384879E-3</v>
      </c>
      <c r="H344" s="847">
        <f>H343/D343</f>
        <v>1.0309278350515464E-2</v>
      </c>
      <c r="I344" s="847">
        <f>I343/D343</f>
        <v>3.4364261168384879E-3</v>
      </c>
      <c r="J344" s="848">
        <f>J343/D343</f>
        <v>0</v>
      </c>
      <c r="K344" s="873">
        <f>K343/D343</f>
        <v>3.4364261168384879E-3</v>
      </c>
      <c r="L344" s="874">
        <f>L343/D343</f>
        <v>1.3745704467353952E-2</v>
      </c>
      <c r="M344" s="850">
        <f>M343/D343</f>
        <v>0.83848797250859108</v>
      </c>
      <c r="N344" s="850">
        <f>N343/D343</f>
        <v>0.14089347079037801</v>
      </c>
      <c r="O344" s="773">
        <f t="shared" si="1767"/>
        <v>1</v>
      </c>
      <c r="P344" s="834"/>
      <c r="Q344" s="772">
        <f t="shared" ref="Q344:Q345" si="1772">1-O344</f>
        <v>0</v>
      </c>
      <c r="R344" s="772"/>
      <c r="T344" s="776"/>
      <c r="X344" s="794"/>
      <c r="Y344" s="794">
        <f t="shared" ref="Y344:AH344" si="1773">Y337-E305</f>
        <v>0</v>
      </c>
      <c r="Z344" s="794">
        <f t="shared" si="1773"/>
        <v>0</v>
      </c>
      <c r="AA344" s="794">
        <f t="shared" si="1773"/>
        <v>0</v>
      </c>
      <c r="AB344" s="794">
        <f t="shared" si="1773"/>
        <v>0</v>
      </c>
      <c r="AC344" s="794">
        <f t="shared" si="1773"/>
        <v>0</v>
      </c>
      <c r="AD344" s="794">
        <f t="shared" si="1773"/>
        <v>0</v>
      </c>
      <c r="AE344" s="794">
        <f t="shared" si="1773"/>
        <v>0</v>
      </c>
      <c r="AF344" s="794">
        <f t="shared" si="1773"/>
        <v>0</v>
      </c>
      <c r="AG344" s="794">
        <f t="shared" si="1773"/>
        <v>0</v>
      </c>
      <c r="AH344" s="794">
        <f t="shared" si="1773"/>
        <v>0</v>
      </c>
    </row>
    <row r="345" spans="1:34" ht="17.25" customHeight="1" x14ac:dyDescent="0.2">
      <c r="B345" s="1504"/>
      <c r="C345" s="6"/>
      <c r="D345" s="236"/>
      <c r="E345" s="895"/>
      <c r="F345" s="899">
        <f>F343/E343</f>
        <v>0</v>
      </c>
      <c r="G345" s="899">
        <f>G343/E343</f>
        <v>0.16666666666666666</v>
      </c>
      <c r="H345" s="899">
        <f>H343/E343</f>
        <v>0.5</v>
      </c>
      <c r="I345" s="899">
        <f>I343/E343</f>
        <v>0.16666666666666666</v>
      </c>
      <c r="J345" s="900">
        <f>J343/E343</f>
        <v>0</v>
      </c>
      <c r="K345" s="906">
        <f>K343/E343</f>
        <v>0.16666666666666666</v>
      </c>
      <c r="L345" s="907">
        <f>L343/E343</f>
        <v>0.66666666666666663</v>
      </c>
      <c r="M345" s="864"/>
      <c r="N345" s="864"/>
      <c r="O345" s="773">
        <f t="shared" ref="O345" si="1774">SUM(F345:K345)</f>
        <v>0.99999999999999989</v>
      </c>
      <c r="P345" s="773"/>
      <c r="Q345" s="772">
        <f t="shared" si="1772"/>
        <v>0</v>
      </c>
      <c r="R345" s="772"/>
      <c r="T345" s="776"/>
      <c r="X345" s="794"/>
      <c r="Y345" s="794"/>
      <c r="Z345" s="794">
        <f t="shared" ref="Z345:AF345" si="1775">Z338-F306</f>
        <v>0</v>
      </c>
      <c r="AA345" s="794">
        <f t="shared" si="1775"/>
        <v>0</v>
      </c>
      <c r="AB345" s="794">
        <f t="shared" si="1775"/>
        <v>0</v>
      </c>
      <c r="AC345" s="794">
        <f t="shared" si="1775"/>
        <v>0</v>
      </c>
      <c r="AD345" s="794">
        <f t="shared" si="1775"/>
        <v>0</v>
      </c>
      <c r="AE345" s="794">
        <f t="shared" si="1775"/>
        <v>0</v>
      </c>
      <c r="AF345" s="794">
        <f t="shared" si="1775"/>
        <v>0</v>
      </c>
      <c r="AG345" s="794"/>
      <c r="AH345" s="794"/>
    </row>
    <row r="346" spans="1:34" ht="17.25" customHeight="1" x14ac:dyDescent="0.2">
      <c r="B346" s="1504"/>
      <c r="C346" s="5" t="s">
        <v>197</v>
      </c>
      <c r="D346" s="614">
        <f>SUM(D331:D340)</f>
        <v>150</v>
      </c>
      <c r="E346" s="842">
        <f t="shared" ref="E346:N346" si="1776">E331+E334+E337+E340</f>
        <v>12</v>
      </c>
      <c r="F346" s="843">
        <f t="shared" si="1776"/>
        <v>0</v>
      </c>
      <c r="G346" s="843">
        <f t="shared" si="1776"/>
        <v>3</v>
      </c>
      <c r="H346" s="843">
        <f t="shared" si="1776"/>
        <v>6</v>
      </c>
      <c r="I346" s="843">
        <f t="shared" si="1776"/>
        <v>3</v>
      </c>
      <c r="J346" s="234">
        <f t="shared" si="1776"/>
        <v>0</v>
      </c>
      <c r="K346" s="871">
        <f t="shared" si="1776"/>
        <v>0</v>
      </c>
      <c r="L346" s="872">
        <f t="shared" si="1776"/>
        <v>9</v>
      </c>
      <c r="M346" s="844">
        <f t="shared" si="1776"/>
        <v>118</v>
      </c>
      <c r="N346" s="844">
        <f t="shared" si="1776"/>
        <v>20</v>
      </c>
      <c r="O346" s="834">
        <f t="shared" ref="O346:O347" si="1777">E346+M346+N346</f>
        <v>150</v>
      </c>
      <c r="P346" s="834">
        <f t="shared" ref="P346" si="1778">SUM(F346:K346)</f>
        <v>12</v>
      </c>
      <c r="Q346" s="772">
        <f t="shared" ref="Q346" si="1779">O346-D346</f>
        <v>0</v>
      </c>
      <c r="R346" s="772">
        <f t="shared" ref="R346" si="1780">P346-E346</f>
        <v>0</v>
      </c>
      <c r="T346" s="776"/>
      <c r="X346" s="794"/>
      <c r="Y346" s="794"/>
      <c r="Z346" s="794"/>
      <c r="AA346" s="794"/>
      <c r="AB346" s="794"/>
      <c r="AC346" s="794"/>
      <c r="AD346" s="794"/>
      <c r="AE346" s="794"/>
      <c r="AF346" s="794"/>
      <c r="AG346" s="794"/>
      <c r="AH346" s="794"/>
    </row>
    <row r="347" spans="1:34" ht="17.25" customHeight="1" x14ac:dyDescent="0.2">
      <c r="B347" s="1504"/>
      <c r="C347" s="42" t="s">
        <v>199</v>
      </c>
      <c r="D347" s="615"/>
      <c r="E347" s="889">
        <f>E346/D346</f>
        <v>0.08</v>
      </c>
      <c r="F347" s="847">
        <f>F346/D346</f>
        <v>0</v>
      </c>
      <c r="G347" s="847">
        <f>G346/D346</f>
        <v>0.02</v>
      </c>
      <c r="H347" s="847">
        <f>H346/D346</f>
        <v>0.04</v>
      </c>
      <c r="I347" s="847">
        <f>I346/D346</f>
        <v>0.02</v>
      </c>
      <c r="J347" s="848">
        <f>J346/D346</f>
        <v>0</v>
      </c>
      <c r="K347" s="873">
        <f>K346/D346</f>
        <v>0</v>
      </c>
      <c r="L347" s="874">
        <f>L346/D346</f>
        <v>0.06</v>
      </c>
      <c r="M347" s="850">
        <f>M346/D346</f>
        <v>0.78666666666666663</v>
      </c>
      <c r="N347" s="850">
        <f>N346/D346</f>
        <v>0.13333333333333333</v>
      </c>
      <c r="O347" s="773">
        <f t="shared" si="1777"/>
        <v>0.99999999999999989</v>
      </c>
      <c r="P347" s="834"/>
      <c r="Q347" s="772">
        <f t="shared" ref="Q347:Q348" si="1781">1-O347</f>
        <v>0</v>
      </c>
      <c r="R347" s="772"/>
      <c r="T347" s="776"/>
      <c r="X347" s="794">
        <f>X340-X336</f>
        <v>0</v>
      </c>
      <c r="Y347" s="794">
        <f t="shared" ref="Y347:AH347" si="1782">Y340-Y336</f>
        <v>0</v>
      </c>
      <c r="Z347" s="794">
        <f t="shared" si="1782"/>
        <v>0</v>
      </c>
      <c r="AA347" s="794">
        <f t="shared" si="1782"/>
        <v>0</v>
      </c>
      <c r="AB347" s="794">
        <f t="shared" si="1782"/>
        <v>0</v>
      </c>
      <c r="AC347" s="794">
        <f t="shared" si="1782"/>
        <v>0</v>
      </c>
      <c r="AD347" s="794">
        <f t="shared" si="1782"/>
        <v>0</v>
      </c>
      <c r="AE347" s="794">
        <f t="shared" si="1782"/>
        <v>0</v>
      </c>
      <c r="AF347" s="794">
        <f t="shared" si="1782"/>
        <v>0</v>
      </c>
      <c r="AG347" s="794">
        <f t="shared" si="1782"/>
        <v>0</v>
      </c>
      <c r="AH347" s="794">
        <f t="shared" si="1782"/>
        <v>0</v>
      </c>
    </row>
    <row r="348" spans="1:34" ht="17.25" customHeight="1" thickBot="1" x14ac:dyDescent="0.25">
      <c r="B348" s="1510"/>
      <c r="C348" s="6"/>
      <c r="D348" s="236"/>
      <c r="E348" s="908"/>
      <c r="F348" s="909">
        <f>F346/E346</f>
        <v>0</v>
      </c>
      <c r="G348" s="909">
        <f>G346/E346</f>
        <v>0.25</v>
      </c>
      <c r="H348" s="909">
        <f>H346/E346</f>
        <v>0.5</v>
      </c>
      <c r="I348" s="909">
        <f>I346/E346</f>
        <v>0.25</v>
      </c>
      <c r="J348" s="910">
        <f>J346/E346</f>
        <v>0</v>
      </c>
      <c r="K348" s="911">
        <f>K346/E346</f>
        <v>0</v>
      </c>
      <c r="L348" s="912">
        <f>L346/E346</f>
        <v>0.75</v>
      </c>
      <c r="M348" s="870"/>
      <c r="N348" s="870"/>
      <c r="O348" s="773">
        <f t="shared" ref="O348" si="1783">SUM(F348:K348)</f>
        <v>1</v>
      </c>
      <c r="P348" s="773"/>
      <c r="Q348" s="772">
        <f t="shared" si="1781"/>
        <v>0</v>
      </c>
      <c r="R348" s="772"/>
      <c r="T348" s="776"/>
      <c r="X348" s="794">
        <f>X341-X336</f>
        <v>0</v>
      </c>
      <c r="Y348" s="794">
        <f t="shared" ref="Y348:AH348" si="1784">Y341-Y336</f>
        <v>0</v>
      </c>
      <c r="Z348" s="794">
        <f t="shared" si="1784"/>
        <v>0</v>
      </c>
      <c r="AA348" s="794">
        <f t="shared" si="1784"/>
        <v>0</v>
      </c>
      <c r="AB348" s="794">
        <f t="shared" si="1784"/>
        <v>0</v>
      </c>
      <c r="AC348" s="794">
        <f t="shared" si="1784"/>
        <v>0</v>
      </c>
      <c r="AD348" s="794">
        <f t="shared" si="1784"/>
        <v>0</v>
      </c>
      <c r="AE348" s="794">
        <f t="shared" si="1784"/>
        <v>0</v>
      </c>
      <c r="AF348" s="794">
        <f t="shared" si="1784"/>
        <v>0</v>
      </c>
      <c r="AG348" s="794">
        <f t="shared" si="1784"/>
        <v>0</v>
      </c>
      <c r="AH348" s="794">
        <f t="shared" si="1784"/>
        <v>0</v>
      </c>
    </row>
    <row r="349" spans="1:34" x14ac:dyDescent="0.2">
      <c r="B349" s="840"/>
      <c r="C349" s="27"/>
      <c r="D349" s="23"/>
      <c r="E349" s="824"/>
      <c r="F349" s="774"/>
      <c r="G349" s="774"/>
      <c r="H349" s="774"/>
      <c r="I349" s="841"/>
      <c r="J349" s="841"/>
      <c r="K349" s="841"/>
      <c r="L349" s="841"/>
      <c r="M349" s="841"/>
      <c r="N349" s="841"/>
      <c r="O349" s="773"/>
      <c r="P349" s="773"/>
      <c r="Q349" s="772"/>
      <c r="R349" s="772"/>
    </row>
    <row r="350" spans="1:34" ht="14.4" x14ac:dyDescent="0.2">
      <c r="B350" s="762" t="s">
        <v>664</v>
      </c>
      <c r="O350" s="834"/>
      <c r="P350" s="834"/>
      <c r="Q350" s="772"/>
      <c r="R350" s="772"/>
    </row>
    <row r="351" spans="1:34" ht="7.5" customHeight="1" x14ac:dyDescent="0.2">
      <c r="B351" s="761"/>
      <c r="O351" s="773"/>
      <c r="P351" s="834"/>
      <c r="Q351" s="772"/>
      <c r="R351" s="772"/>
    </row>
    <row r="352" spans="1:34" x14ac:dyDescent="0.2">
      <c r="A352" s="776"/>
      <c r="B352" s="761"/>
      <c r="J352" s="763" t="s">
        <v>167</v>
      </c>
      <c r="O352" s="773"/>
      <c r="P352" s="773"/>
      <c r="Q352" s="772"/>
      <c r="R352" s="772"/>
    </row>
    <row r="353" spans="1:18" x14ac:dyDescent="0.2">
      <c r="A353" s="776"/>
      <c r="B353" s="761"/>
      <c r="J353" s="763" t="s">
        <v>634</v>
      </c>
      <c r="O353" s="834"/>
      <c r="P353" s="834"/>
      <c r="Q353" s="772"/>
      <c r="R353" s="772"/>
    </row>
    <row r="354" spans="1:18" x14ac:dyDescent="0.2">
      <c r="A354" s="776"/>
      <c r="B354" s="761"/>
      <c r="J354" s="763" t="s">
        <v>635</v>
      </c>
      <c r="O354" s="773"/>
      <c r="P354" s="834"/>
      <c r="Q354" s="772"/>
      <c r="R354" s="772"/>
    </row>
    <row r="355" spans="1:18" ht="7.5" customHeight="1" x14ac:dyDescent="0.2">
      <c r="A355" s="776"/>
      <c r="B355" s="761"/>
      <c r="J355" s="835"/>
      <c r="O355" s="773"/>
      <c r="P355" s="773"/>
      <c r="Q355" s="772"/>
      <c r="R355" s="772"/>
    </row>
    <row r="356" spans="1:18" ht="13.8" thickBot="1" x14ac:dyDescent="0.25">
      <c r="F356" s="836" t="s">
        <v>636</v>
      </c>
      <c r="G356" s="836" t="s">
        <v>637</v>
      </c>
      <c r="H356" s="836" t="s">
        <v>638</v>
      </c>
      <c r="I356" s="836" t="s">
        <v>639</v>
      </c>
      <c r="J356" s="836" t="s">
        <v>640</v>
      </c>
      <c r="K356" s="836"/>
      <c r="M356" s="23"/>
      <c r="N356" s="23" t="s">
        <v>641</v>
      </c>
      <c r="O356" s="834"/>
      <c r="P356" s="834"/>
      <c r="Q356" s="772"/>
      <c r="R356" s="772"/>
    </row>
    <row r="357" spans="1:18" ht="13.5" customHeight="1" x14ac:dyDescent="0.2">
      <c r="B357" s="1507" t="s">
        <v>665</v>
      </c>
      <c r="C357" s="1947"/>
      <c r="D357" s="1621" t="s">
        <v>266</v>
      </c>
      <c r="E357" s="1945" t="s">
        <v>643</v>
      </c>
      <c r="F357" s="837"/>
      <c r="G357" s="837"/>
      <c r="H357" s="837"/>
      <c r="I357" s="837"/>
      <c r="J357" s="837"/>
      <c r="K357" s="837"/>
      <c r="L357" s="839"/>
      <c r="M357" s="1942" t="s">
        <v>644</v>
      </c>
      <c r="N357" s="1942" t="s">
        <v>326</v>
      </c>
      <c r="O357" s="773"/>
      <c r="P357" s="834"/>
      <c r="Q357" s="772"/>
      <c r="R357" s="772"/>
    </row>
    <row r="358" spans="1:18" x14ac:dyDescent="0.2">
      <c r="B358" s="1508"/>
      <c r="C358" s="1948"/>
      <c r="D358" s="1593"/>
      <c r="E358" s="1866"/>
      <c r="F358" s="29" t="s">
        <v>645</v>
      </c>
      <c r="G358" s="30"/>
      <c r="H358" s="30"/>
      <c r="I358" s="31"/>
      <c r="J358" s="31"/>
      <c r="K358" s="31"/>
      <c r="L358" s="250"/>
      <c r="M358" s="1943"/>
      <c r="N358" s="1943"/>
      <c r="O358" s="773"/>
      <c r="P358" s="773"/>
      <c r="Q358" s="772"/>
      <c r="R358" s="772"/>
    </row>
    <row r="359" spans="1:18" ht="13.5" customHeight="1" x14ac:dyDescent="0.2">
      <c r="B359" s="1508"/>
      <c r="C359" s="1948"/>
      <c r="D359" s="1593"/>
      <c r="E359" s="1866"/>
      <c r="F359" s="1588" t="s">
        <v>646</v>
      </c>
      <c r="G359" s="1588" t="s">
        <v>647</v>
      </c>
      <c r="H359" s="1588" t="s">
        <v>648</v>
      </c>
      <c r="I359" s="1588" t="s">
        <v>649</v>
      </c>
      <c r="J359" s="1621" t="s">
        <v>650</v>
      </c>
      <c r="K359" s="1621" t="s">
        <v>651</v>
      </c>
      <c r="L359" s="251" t="s">
        <v>652</v>
      </c>
      <c r="M359" s="1943"/>
      <c r="N359" s="1943"/>
      <c r="O359" s="834"/>
      <c r="P359" s="834"/>
      <c r="Q359" s="772"/>
      <c r="R359" s="772"/>
    </row>
    <row r="360" spans="1:18" ht="13.5" customHeight="1" x14ac:dyDescent="0.2">
      <c r="B360" s="1508"/>
      <c r="C360" s="1948"/>
      <c r="D360" s="1593"/>
      <c r="E360" s="1866"/>
      <c r="F360" s="1594"/>
      <c r="G360" s="1594"/>
      <c r="H360" s="1594"/>
      <c r="I360" s="1594"/>
      <c r="J360" s="1593"/>
      <c r="K360" s="1593"/>
      <c r="L360" s="1950" t="s">
        <v>653</v>
      </c>
      <c r="M360" s="1943"/>
      <c r="N360" s="1943"/>
      <c r="O360" s="773"/>
      <c r="P360" s="834"/>
      <c r="Q360" s="772"/>
      <c r="R360" s="772"/>
    </row>
    <row r="361" spans="1:18" ht="40.5" customHeight="1" x14ac:dyDescent="0.2">
      <c r="B361" s="1610"/>
      <c r="C361" s="1949"/>
      <c r="D361" s="1622"/>
      <c r="E361" s="1946"/>
      <c r="F361" s="1595"/>
      <c r="G361" s="1595"/>
      <c r="H361" s="1595"/>
      <c r="I361" s="1595"/>
      <c r="J361" s="1622"/>
      <c r="K361" s="1622"/>
      <c r="L361" s="1951"/>
      <c r="M361" s="1944"/>
      <c r="N361" s="1944"/>
      <c r="O361" s="773"/>
      <c r="P361" s="773"/>
      <c r="Q361" s="772"/>
      <c r="R361" s="772"/>
    </row>
    <row r="362" spans="1:18" ht="17.25" customHeight="1" x14ac:dyDescent="0.2">
      <c r="B362" s="1603" t="s">
        <v>597</v>
      </c>
      <c r="C362" s="1628"/>
      <c r="D362" s="234">
        <f>D365+D368+D371+D374+D377+D380</f>
        <v>427</v>
      </c>
      <c r="E362" s="842">
        <f>E365+E368+E371+E374+E377+E380</f>
        <v>11</v>
      </c>
      <c r="F362" s="843">
        <f t="shared" ref="F362:N362" si="1785">F365+F368+F371+F374+F377+F380</f>
        <v>0</v>
      </c>
      <c r="G362" s="843">
        <f t="shared" si="1785"/>
        <v>2</v>
      </c>
      <c r="H362" s="843">
        <f t="shared" si="1785"/>
        <v>4</v>
      </c>
      <c r="I362" s="843">
        <f t="shared" si="1785"/>
        <v>1</v>
      </c>
      <c r="J362" s="234">
        <f t="shared" si="1785"/>
        <v>3</v>
      </c>
      <c r="K362" s="871">
        <f t="shared" si="1785"/>
        <v>1</v>
      </c>
      <c r="L362" s="872">
        <f t="shared" si="1785"/>
        <v>8</v>
      </c>
      <c r="M362" s="844">
        <f t="shared" si="1785"/>
        <v>344</v>
      </c>
      <c r="N362" s="844">
        <f t="shared" si="1785"/>
        <v>72</v>
      </c>
      <c r="O362" s="834">
        <f>E362+M362+N362</f>
        <v>427</v>
      </c>
      <c r="P362" s="834">
        <f>SUM(F362:K362)</f>
        <v>11</v>
      </c>
      <c r="Q362" s="772">
        <f>O362-D362</f>
        <v>0</v>
      </c>
      <c r="R362" s="772">
        <f>P362-E362</f>
        <v>0</v>
      </c>
    </row>
    <row r="363" spans="1:18" ht="17.25" customHeight="1" x14ac:dyDescent="0.2">
      <c r="B363" s="1605"/>
      <c r="C363" s="1629"/>
      <c r="D363" s="600"/>
      <c r="E363" s="889">
        <f>E362/D362</f>
        <v>2.576112412177986E-2</v>
      </c>
      <c r="F363" s="847">
        <f>F362/D362</f>
        <v>0</v>
      </c>
      <c r="G363" s="847">
        <f>G362/D362</f>
        <v>4.6838407494145199E-3</v>
      </c>
      <c r="H363" s="847">
        <f>H362/D362</f>
        <v>9.3676814988290398E-3</v>
      </c>
      <c r="I363" s="847">
        <f>I362/D362</f>
        <v>2.34192037470726E-3</v>
      </c>
      <c r="J363" s="848">
        <f>J362/D362</f>
        <v>7.0257611241217799E-3</v>
      </c>
      <c r="K363" s="873">
        <f>K362/D362</f>
        <v>2.34192037470726E-3</v>
      </c>
      <c r="L363" s="874">
        <f>L362/D362</f>
        <v>1.873536299765808E-2</v>
      </c>
      <c r="M363" s="850">
        <f>M362/D362</f>
        <v>0.80562060889929743</v>
      </c>
      <c r="N363" s="850">
        <f>N362/D362</f>
        <v>0.16861826697892271</v>
      </c>
      <c r="O363" s="773">
        <f>E363+M363+N363</f>
        <v>1</v>
      </c>
      <c r="P363" s="834"/>
      <c r="Q363" s="772">
        <f>1-O363</f>
        <v>0</v>
      </c>
      <c r="R363" s="772"/>
    </row>
    <row r="364" spans="1:18" ht="17.25" customHeight="1" thickBot="1" x14ac:dyDescent="0.25">
      <c r="B364" s="1607"/>
      <c r="C364" s="1669"/>
      <c r="D364" s="604"/>
      <c r="E364" s="890"/>
      <c r="F364" s="891">
        <f>IFERROR(F362/$E362,0)</f>
        <v>0</v>
      </c>
      <c r="G364" s="891">
        <f t="shared" ref="G364:L364" si="1786">IFERROR(G362/$E362,0)</f>
        <v>0.18181818181818182</v>
      </c>
      <c r="H364" s="891">
        <f t="shared" si="1786"/>
        <v>0.36363636363636365</v>
      </c>
      <c r="I364" s="891">
        <f t="shared" si="1786"/>
        <v>9.0909090909090912E-2</v>
      </c>
      <c r="J364" s="892">
        <f t="shared" si="1786"/>
        <v>0.27272727272727271</v>
      </c>
      <c r="K364" s="893">
        <f t="shared" si="1786"/>
        <v>9.0909090909090912E-2</v>
      </c>
      <c r="L364" s="894">
        <f t="shared" si="1786"/>
        <v>0.72727272727272729</v>
      </c>
      <c r="M364" s="854"/>
      <c r="N364" s="854"/>
      <c r="O364" s="773">
        <f>SUM(F364:K364)</f>
        <v>1</v>
      </c>
      <c r="P364" s="773"/>
      <c r="Q364" s="772">
        <f>1-O364</f>
        <v>0</v>
      </c>
      <c r="R364" s="772"/>
    </row>
    <row r="365" spans="1:18" ht="17.25" customHeight="1" thickTop="1" x14ac:dyDescent="0.2">
      <c r="B365" s="1503" t="s">
        <v>274</v>
      </c>
      <c r="C365" s="1649" t="s">
        <v>184</v>
      </c>
      <c r="D365" s="487">
        <v>49</v>
      </c>
      <c r="E365" s="855">
        <f>SUM(F365:K365)</f>
        <v>0</v>
      </c>
      <c r="F365" s="856">
        <v>0</v>
      </c>
      <c r="G365" s="856">
        <v>0</v>
      </c>
      <c r="H365" s="856">
        <v>0</v>
      </c>
      <c r="I365" s="856">
        <v>0</v>
      </c>
      <c r="J365" s="857">
        <v>0</v>
      </c>
      <c r="K365" s="857">
        <v>0</v>
      </c>
      <c r="L365" s="858">
        <f>H365+I365+J365</f>
        <v>0</v>
      </c>
      <c r="M365" s="859">
        <v>40</v>
      </c>
      <c r="N365" s="859">
        <f>D365-E365-M365</f>
        <v>9</v>
      </c>
      <c r="O365" s="834">
        <f t="shared" ref="O365:O366" si="1787">E365+M365+N365</f>
        <v>49</v>
      </c>
      <c r="P365" s="834">
        <f t="shared" ref="P365" si="1788">SUM(F365:K365)</f>
        <v>0</v>
      </c>
      <c r="Q365" s="772">
        <f t="shared" ref="Q365" si="1789">O365-D365</f>
        <v>0</v>
      </c>
      <c r="R365" s="772">
        <f t="shared" ref="R365" si="1790">P365-E365</f>
        <v>0</v>
      </c>
    </row>
    <row r="366" spans="1:18" ht="17.25" customHeight="1" x14ac:dyDescent="0.2">
      <c r="B366" s="1504"/>
      <c r="C366" s="1551"/>
      <c r="D366" s="499"/>
      <c r="E366" s="889">
        <f t="shared" ref="E366" si="1791">E365/D365</f>
        <v>0</v>
      </c>
      <c r="F366" s="847">
        <f t="shared" ref="F366" si="1792">F365/D365</f>
        <v>0</v>
      </c>
      <c r="G366" s="847">
        <f t="shared" ref="G366" si="1793">G365/D365</f>
        <v>0</v>
      </c>
      <c r="H366" s="847">
        <f t="shared" ref="H366" si="1794">H365/D365</f>
        <v>0</v>
      </c>
      <c r="I366" s="847">
        <f t="shared" ref="I366" si="1795">I365/D365</f>
        <v>0</v>
      </c>
      <c r="J366" s="848">
        <f t="shared" ref="J366" si="1796">J365/D365</f>
        <v>0</v>
      </c>
      <c r="K366" s="848">
        <f t="shared" ref="K366" si="1797">K365/D365</f>
        <v>0</v>
      </c>
      <c r="L366" s="849">
        <f t="shared" ref="L366" si="1798">L365/D365</f>
        <v>0</v>
      </c>
      <c r="M366" s="850">
        <f t="shared" ref="M366" si="1799">M365/D365</f>
        <v>0.81632653061224492</v>
      </c>
      <c r="N366" s="850">
        <f t="shared" ref="N366" si="1800">N365/D365</f>
        <v>0.18367346938775511</v>
      </c>
      <c r="O366" s="773">
        <f t="shared" si="1787"/>
        <v>1</v>
      </c>
      <c r="P366" s="834"/>
      <c r="Q366" s="772">
        <f t="shared" ref="Q366" si="1801">1-O366</f>
        <v>0</v>
      </c>
      <c r="R366" s="772"/>
    </row>
    <row r="367" spans="1:18" ht="17.25" customHeight="1" x14ac:dyDescent="0.2">
      <c r="B367" s="1504"/>
      <c r="C367" s="1552"/>
      <c r="D367" s="307"/>
      <c r="E367" s="895"/>
      <c r="F367" s="816">
        <f>IFERROR(F365/$E365,0)</f>
        <v>0</v>
      </c>
      <c r="G367" s="816">
        <f t="shared" ref="G367:L367" si="1802">IFERROR(G365/$E365,0)</f>
        <v>0</v>
      </c>
      <c r="H367" s="816">
        <f t="shared" si="1802"/>
        <v>0</v>
      </c>
      <c r="I367" s="891">
        <f t="shared" si="1802"/>
        <v>0</v>
      </c>
      <c r="J367" s="892">
        <f t="shared" si="1802"/>
        <v>0</v>
      </c>
      <c r="K367" s="892">
        <f t="shared" si="1802"/>
        <v>0</v>
      </c>
      <c r="L367" s="897">
        <f t="shared" si="1802"/>
        <v>0</v>
      </c>
      <c r="M367" s="854"/>
      <c r="N367" s="854"/>
      <c r="O367" s="773">
        <f t="shared" ref="O367" si="1803">SUM(F367:K367)</f>
        <v>0</v>
      </c>
      <c r="P367" s="773"/>
      <c r="Q367" s="772">
        <f>1-O367</f>
        <v>1</v>
      </c>
      <c r="R367" s="772"/>
    </row>
    <row r="368" spans="1:18" ht="17.25" customHeight="1" x14ac:dyDescent="0.2">
      <c r="B368" s="1504"/>
      <c r="C368" s="1591" t="s">
        <v>185</v>
      </c>
      <c r="D368" s="480">
        <v>87</v>
      </c>
      <c r="E368" s="842">
        <f t="shared" ref="E368" si="1804">SUM(F368:K368)</f>
        <v>4</v>
      </c>
      <c r="F368" s="843">
        <v>0</v>
      </c>
      <c r="G368" s="843">
        <v>0</v>
      </c>
      <c r="H368" s="843">
        <v>1</v>
      </c>
      <c r="I368" s="843">
        <v>0</v>
      </c>
      <c r="J368" s="234">
        <v>2</v>
      </c>
      <c r="K368" s="234">
        <v>1</v>
      </c>
      <c r="L368" s="861">
        <f t="shared" ref="L368" si="1805">H368+I368+J368</f>
        <v>3</v>
      </c>
      <c r="M368" s="844">
        <v>71</v>
      </c>
      <c r="N368" s="844">
        <f>D368-E368-M368</f>
        <v>12</v>
      </c>
      <c r="O368" s="834">
        <f t="shared" ref="O368:O369" si="1806">E368+M368+N368</f>
        <v>87</v>
      </c>
      <c r="P368" s="834">
        <f t="shared" ref="P368" si="1807">SUM(F368:K368)</f>
        <v>4</v>
      </c>
      <c r="Q368" s="772">
        <f t="shared" ref="Q368" si="1808">O368-D368</f>
        <v>0</v>
      </c>
      <c r="R368" s="772">
        <f t="shared" ref="R368" si="1809">P368-E368</f>
        <v>0</v>
      </c>
    </row>
    <row r="369" spans="2:18" ht="17.25" customHeight="1" x14ac:dyDescent="0.2">
      <c r="B369" s="1504"/>
      <c r="C369" s="1551"/>
      <c r="D369" s="499"/>
      <c r="E369" s="889">
        <f t="shared" ref="E369" si="1810">E368/D368</f>
        <v>4.5977011494252873E-2</v>
      </c>
      <c r="F369" s="847">
        <f t="shared" ref="F369" si="1811">F368/D368</f>
        <v>0</v>
      </c>
      <c r="G369" s="847">
        <f t="shared" ref="G369" si="1812">G368/D368</f>
        <v>0</v>
      </c>
      <c r="H369" s="847">
        <f t="shared" ref="H369" si="1813">H368/D368</f>
        <v>1.1494252873563218E-2</v>
      </c>
      <c r="I369" s="847">
        <f t="shared" ref="I369" si="1814">I368/D368</f>
        <v>0</v>
      </c>
      <c r="J369" s="848">
        <f t="shared" ref="J369" si="1815">J368/D368</f>
        <v>2.2988505747126436E-2</v>
      </c>
      <c r="K369" s="848">
        <f t="shared" ref="K369" si="1816">K368/D368</f>
        <v>1.1494252873563218E-2</v>
      </c>
      <c r="L369" s="849">
        <f t="shared" ref="L369" si="1817">L368/D368</f>
        <v>3.4482758620689655E-2</v>
      </c>
      <c r="M369" s="850">
        <f t="shared" ref="M369" si="1818">M368/D368</f>
        <v>0.81609195402298851</v>
      </c>
      <c r="N369" s="850">
        <f t="shared" ref="N369" si="1819">N368/D368</f>
        <v>0.13793103448275862</v>
      </c>
      <c r="O369" s="773">
        <f t="shared" si="1806"/>
        <v>1</v>
      </c>
      <c r="P369" s="834"/>
      <c r="Q369" s="772">
        <f t="shared" ref="Q369:Q370" si="1820">1-O369</f>
        <v>0</v>
      </c>
      <c r="R369" s="772"/>
    </row>
    <row r="370" spans="2:18" ht="17.25" customHeight="1" x14ac:dyDescent="0.2">
      <c r="B370" s="1504"/>
      <c r="C370" s="1552"/>
      <c r="D370" s="1123"/>
      <c r="E370" s="895"/>
      <c r="F370" s="891">
        <f>IFERROR(F368/$E368,0)</f>
        <v>0</v>
      </c>
      <c r="G370" s="891">
        <f t="shared" ref="G370:L370" si="1821">IFERROR(G368/$E368,0)</f>
        <v>0</v>
      </c>
      <c r="H370" s="891">
        <f t="shared" si="1821"/>
        <v>0.25</v>
      </c>
      <c r="I370" s="891">
        <f t="shared" si="1821"/>
        <v>0</v>
      </c>
      <c r="J370" s="892">
        <f t="shared" si="1821"/>
        <v>0.5</v>
      </c>
      <c r="K370" s="892">
        <f t="shared" si="1821"/>
        <v>0.25</v>
      </c>
      <c r="L370" s="898">
        <f t="shared" si="1821"/>
        <v>0.75</v>
      </c>
      <c r="M370" s="854"/>
      <c r="N370" s="854"/>
      <c r="O370" s="773">
        <f t="shared" ref="O370" si="1822">SUM(F370:K370)</f>
        <v>1</v>
      </c>
      <c r="P370" s="773"/>
      <c r="Q370" s="772">
        <f t="shared" si="1820"/>
        <v>0</v>
      </c>
      <c r="R370" s="772"/>
    </row>
    <row r="371" spans="2:18" ht="17.25" customHeight="1" x14ac:dyDescent="0.2">
      <c r="B371" s="1504"/>
      <c r="C371" s="1588" t="s">
        <v>277</v>
      </c>
      <c r="D371" s="491">
        <v>25</v>
      </c>
      <c r="E371" s="842">
        <f t="shared" ref="E371" si="1823">SUM(F371:K371)</f>
        <v>2</v>
      </c>
      <c r="F371" s="843">
        <v>0</v>
      </c>
      <c r="G371" s="843">
        <v>0</v>
      </c>
      <c r="H371" s="843">
        <v>0</v>
      </c>
      <c r="I371" s="843">
        <v>1</v>
      </c>
      <c r="J371" s="234">
        <v>1</v>
      </c>
      <c r="K371" s="234">
        <v>0</v>
      </c>
      <c r="L371" s="861">
        <f t="shared" ref="L371" si="1824">H371+I371+J371</f>
        <v>2</v>
      </c>
      <c r="M371" s="844">
        <v>20</v>
      </c>
      <c r="N371" s="844">
        <f>D371-E371-M371</f>
        <v>3</v>
      </c>
      <c r="O371" s="834">
        <f t="shared" ref="O371:O372" si="1825">E371+M371+N371</f>
        <v>25</v>
      </c>
      <c r="P371" s="834">
        <f t="shared" ref="P371" si="1826">SUM(F371:K371)</f>
        <v>2</v>
      </c>
      <c r="Q371" s="772">
        <f t="shared" ref="Q371" si="1827">O371-D371</f>
        <v>0</v>
      </c>
      <c r="R371" s="772">
        <f t="shared" ref="R371" si="1828">P371-E371</f>
        <v>0</v>
      </c>
    </row>
    <row r="372" spans="2:18" ht="17.25" customHeight="1" x14ac:dyDescent="0.2">
      <c r="B372" s="1504"/>
      <c r="C372" s="1594"/>
      <c r="D372" s="499"/>
      <c r="E372" s="889">
        <f t="shared" ref="E372" si="1829">E371/D371</f>
        <v>0.08</v>
      </c>
      <c r="F372" s="847">
        <f t="shared" ref="F372" si="1830">F371/D371</f>
        <v>0</v>
      </c>
      <c r="G372" s="847">
        <f t="shared" ref="G372" si="1831">G371/D371</f>
        <v>0</v>
      </c>
      <c r="H372" s="847">
        <f t="shared" ref="H372" si="1832">H371/D371</f>
        <v>0</v>
      </c>
      <c r="I372" s="847">
        <f t="shared" ref="I372" si="1833">I371/D371</f>
        <v>0.04</v>
      </c>
      <c r="J372" s="848">
        <f t="shared" ref="J372" si="1834">J371/D371</f>
        <v>0.04</v>
      </c>
      <c r="K372" s="848">
        <f t="shared" ref="K372" si="1835">K371/D371</f>
        <v>0</v>
      </c>
      <c r="L372" s="849">
        <f t="shared" ref="L372" si="1836">L371/D371</f>
        <v>0.08</v>
      </c>
      <c r="M372" s="850">
        <f t="shared" ref="M372" si="1837">M371/D371</f>
        <v>0.8</v>
      </c>
      <c r="N372" s="850">
        <f t="shared" ref="N372" si="1838">N371/D371</f>
        <v>0.12</v>
      </c>
      <c r="O372" s="773">
        <f t="shared" si="1825"/>
        <v>1</v>
      </c>
      <c r="P372" s="834"/>
      <c r="Q372" s="772">
        <f t="shared" ref="Q372" si="1839">1-O372</f>
        <v>0</v>
      </c>
      <c r="R372" s="772"/>
    </row>
    <row r="373" spans="2:18" ht="17.25" customHeight="1" x14ac:dyDescent="0.2">
      <c r="B373" s="1504"/>
      <c r="C373" s="1594"/>
      <c r="D373" s="1123"/>
      <c r="E373" s="895"/>
      <c r="F373" s="891">
        <f>IFERROR(F371/$E371,0)</f>
        <v>0</v>
      </c>
      <c r="G373" s="891">
        <f t="shared" ref="G373:L373" si="1840">IFERROR(G371/$E371,0)</f>
        <v>0</v>
      </c>
      <c r="H373" s="891">
        <f t="shared" si="1840"/>
        <v>0</v>
      </c>
      <c r="I373" s="891">
        <f t="shared" si="1840"/>
        <v>0.5</v>
      </c>
      <c r="J373" s="892">
        <f t="shared" si="1840"/>
        <v>0.5</v>
      </c>
      <c r="K373" s="892">
        <f t="shared" si="1840"/>
        <v>0</v>
      </c>
      <c r="L373" s="898">
        <f t="shared" si="1840"/>
        <v>1</v>
      </c>
      <c r="M373" s="854"/>
      <c r="N373" s="854"/>
      <c r="O373" s="773">
        <f>SUM(F373:K373)</f>
        <v>1</v>
      </c>
      <c r="P373" s="773"/>
      <c r="Q373" s="772">
        <f>1-O373</f>
        <v>0</v>
      </c>
      <c r="R373" s="772"/>
    </row>
    <row r="374" spans="2:18" ht="17.25" customHeight="1" x14ac:dyDescent="0.2">
      <c r="B374" s="1504"/>
      <c r="C374" s="1591" t="s">
        <v>598</v>
      </c>
      <c r="D374" s="491">
        <v>82</v>
      </c>
      <c r="E374" s="842">
        <f t="shared" ref="E374" si="1841">SUM(F374:K374)</f>
        <v>0</v>
      </c>
      <c r="F374" s="843">
        <v>0</v>
      </c>
      <c r="G374" s="843">
        <v>0</v>
      </c>
      <c r="H374" s="843">
        <v>0</v>
      </c>
      <c r="I374" s="843">
        <v>0</v>
      </c>
      <c r="J374" s="234">
        <v>0</v>
      </c>
      <c r="K374" s="234">
        <v>0</v>
      </c>
      <c r="L374" s="861">
        <f t="shared" ref="L374" si="1842">H374+I374+J374</f>
        <v>0</v>
      </c>
      <c r="M374" s="844">
        <v>69</v>
      </c>
      <c r="N374" s="844">
        <f>D374-E374-M374</f>
        <v>13</v>
      </c>
      <c r="O374" s="834">
        <f t="shared" ref="O374:O375" si="1843">E374+M374+N374</f>
        <v>82</v>
      </c>
      <c r="P374" s="834">
        <f t="shared" ref="P374" si="1844">SUM(F374:K374)</f>
        <v>0</v>
      </c>
      <c r="Q374" s="772">
        <f t="shared" ref="Q374" si="1845">O374-D374</f>
        <v>0</v>
      </c>
      <c r="R374" s="772">
        <f t="shared" ref="R374" si="1846">P374-E374</f>
        <v>0</v>
      </c>
    </row>
    <row r="375" spans="2:18" ht="17.25" customHeight="1" x14ac:dyDescent="0.2">
      <c r="B375" s="1504"/>
      <c r="C375" s="1551"/>
      <c r="D375" s="499"/>
      <c r="E375" s="889">
        <f t="shared" ref="E375" si="1847">E374/D374</f>
        <v>0</v>
      </c>
      <c r="F375" s="847">
        <f t="shared" ref="F375" si="1848">F374/D374</f>
        <v>0</v>
      </c>
      <c r="G375" s="847">
        <f t="shared" ref="G375" si="1849">G374/D374</f>
        <v>0</v>
      </c>
      <c r="H375" s="847">
        <f t="shared" ref="H375" si="1850">H374/D374</f>
        <v>0</v>
      </c>
      <c r="I375" s="847">
        <f t="shared" ref="I375" si="1851">I374/D374</f>
        <v>0</v>
      </c>
      <c r="J375" s="848">
        <f t="shared" ref="J375" si="1852">J374/D374</f>
        <v>0</v>
      </c>
      <c r="K375" s="848">
        <f t="shared" ref="K375" si="1853">K374/D374</f>
        <v>0</v>
      </c>
      <c r="L375" s="849">
        <f t="shared" ref="L375" si="1854">L374/D374</f>
        <v>0</v>
      </c>
      <c r="M375" s="850">
        <f t="shared" ref="M375" si="1855">M374/D374</f>
        <v>0.84146341463414631</v>
      </c>
      <c r="N375" s="850">
        <f t="shared" ref="N375" si="1856">N374/D374</f>
        <v>0.15853658536585366</v>
      </c>
      <c r="O375" s="773">
        <f t="shared" si="1843"/>
        <v>1</v>
      </c>
      <c r="P375" s="834"/>
      <c r="Q375" s="772">
        <f t="shared" ref="Q375:Q376" si="1857">1-O375</f>
        <v>0</v>
      </c>
      <c r="R375" s="772"/>
    </row>
    <row r="376" spans="2:18" ht="17.25" customHeight="1" x14ac:dyDescent="0.2">
      <c r="B376" s="1504"/>
      <c r="C376" s="1552"/>
      <c r="D376" s="1123"/>
      <c r="E376" s="895"/>
      <c r="F376" s="891">
        <f>IFERROR(F374/$E374,0)</f>
        <v>0</v>
      </c>
      <c r="G376" s="891">
        <f t="shared" ref="G376:L376" si="1858">IFERROR(G374/$E374,0)</f>
        <v>0</v>
      </c>
      <c r="H376" s="891">
        <f t="shared" si="1858"/>
        <v>0</v>
      </c>
      <c r="I376" s="891">
        <f t="shared" si="1858"/>
        <v>0</v>
      </c>
      <c r="J376" s="892">
        <f t="shared" si="1858"/>
        <v>0</v>
      </c>
      <c r="K376" s="892">
        <f t="shared" si="1858"/>
        <v>0</v>
      </c>
      <c r="L376" s="898">
        <f t="shared" si="1858"/>
        <v>0</v>
      </c>
      <c r="M376" s="854"/>
      <c r="N376" s="854"/>
      <c r="O376" s="773">
        <f t="shared" ref="O376" si="1859">SUM(F376:K376)</f>
        <v>0</v>
      </c>
      <c r="P376" s="773"/>
      <c r="Q376" s="772">
        <f t="shared" si="1857"/>
        <v>1</v>
      </c>
      <c r="R376" s="772"/>
    </row>
    <row r="377" spans="2:18" ht="17.25" customHeight="1" x14ac:dyDescent="0.2">
      <c r="B377" s="1504"/>
      <c r="C377" s="1591" t="s">
        <v>341</v>
      </c>
      <c r="D377" s="491">
        <v>8</v>
      </c>
      <c r="E377" s="842">
        <f t="shared" ref="E377" si="1860">SUM(F377:K377)</f>
        <v>0</v>
      </c>
      <c r="F377" s="843">
        <v>0</v>
      </c>
      <c r="G377" s="843">
        <v>0</v>
      </c>
      <c r="H377" s="843">
        <v>0</v>
      </c>
      <c r="I377" s="843">
        <v>0</v>
      </c>
      <c r="J377" s="234">
        <v>0</v>
      </c>
      <c r="K377" s="234">
        <v>0</v>
      </c>
      <c r="L377" s="861">
        <f t="shared" ref="L377" si="1861">H377+I377+J377</f>
        <v>0</v>
      </c>
      <c r="M377" s="844">
        <v>7</v>
      </c>
      <c r="N377" s="844">
        <f>D377-E377-M377</f>
        <v>1</v>
      </c>
      <c r="O377" s="834">
        <f t="shared" ref="O377:O378" si="1862">E377+M377+N377</f>
        <v>8</v>
      </c>
      <c r="P377" s="834">
        <f t="shared" ref="P377" si="1863">SUM(F377:K377)</f>
        <v>0</v>
      </c>
      <c r="Q377" s="772">
        <f t="shared" ref="Q377" si="1864">O377-D377</f>
        <v>0</v>
      </c>
      <c r="R377" s="772">
        <f t="shared" ref="R377" si="1865">P377-E377</f>
        <v>0</v>
      </c>
    </row>
    <row r="378" spans="2:18" ht="17.25" customHeight="1" x14ac:dyDescent="0.2">
      <c r="B378" s="1504"/>
      <c r="C378" s="1551"/>
      <c r="D378" s="499"/>
      <c r="E378" s="889">
        <f t="shared" ref="E378" si="1866">E377/D377</f>
        <v>0</v>
      </c>
      <c r="F378" s="847">
        <f t="shared" ref="F378" si="1867">F377/D377</f>
        <v>0</v>
      </c>
      <c r="G378" s="847">
        <f t="shared" ref="G378" si="1868">G377/D377</f>
        <v>0</v>
      </c>
      <c r="H378" s="847">
        <f t="shared" ref="H378" si="1869">H377/D377</f>
        <v>0</v>
      </c>
      <c r="I378" s="847">
        <f t="shared" ref="I378" si="1870">I377/D377</f>
        <v>0</v>
      </c>
      <c r="J378" s="848">
        <f t="shared" ref="J378" si="1871">J377/D377</f>
        <v>0</v>
      </c>
      <c r="K378" s="848">
        <f t="shared" ref="K378" si="1872">K377/D377</f>
        <v>0</v>
      </c>
      <c r="L378" s="849">
        <f t="shared" ref="L378" si="1873">L377/D377</f>
        <v>0</v>
      </c>
      <c r="M378" s="850">
        <f t="shared" ref="M378" si="1874">M377/D377</f>
        <v>0.875</v>
      </c>
      <c r="N378" s="850">
        <f t="shared" ref="N378" si="1875">N377/D377</f>
        <v>0.125</v>
      </c>
      <c r="O378" s="773">
        <f t="shared" si="1862"/>
        <v>1</v>
      </c>
      <c r="P378" s="834"/>
      <c r="Q378" s="772">
        <f t="shared" ref="Q378:Q379" si="1876">1-O378</f>
        <v>0</v>
      </c>
      <c r="R378" s="772"/>
    </row>
    <row r="379" spans="2:18" ht="17.25" customHeight="1" x14ac:dyDescent="0.2">
      <c r="B379" s="1504"/>
      <c r="C379" s="1552"/>
      <c r="D379" s="1123"/>
      <c r="E379" s="895"/>
      <c r="F379" s="891">
        <f>IFERROR(F377/$E377,0)</f>
        <v>0</v>
      </c>
      <c r="G379" s="891">
        <f t="shared" ref="G379:L379" si="1877">IFERROR(G377/$E377,0)</f>
        <v>0</v>
      </c>
      <c r="H379" s="891">
        <f t="shared" si="1877"/>
        <v>0</v>
      </c>
      <c r="I379" s="891">
        <f t="shared" si="1877"/>
        <v>0</v>
      </c>
      <c r="J379" s="892">
        <f t="shared" si="1877"/>
        <v>0</v>
      </c>
      <c r="K379" s="892">
        <f t="shared" si="1877"/>
        <v>0</v>
      </c>
      <c r="L379" s="898">
        <f t="shared" si="1877"/>
        <v>0</v>
      </c>
      <c r="M379" s="854"/>
      <c r="N379" s="854"/>
      <c r="O379" s="773">
        <f t="shared" ref="O379" si="1878">SUM(F379:K379)</f>
        <v>0</v>
      </c>
      <c r="P379" s="773"/>
      <c r="Q379" s="772">
        <f t="shared" si="1876"/>
        <v>1</v>
      </c>
      <c r="R379" s="772"/>
    </row>
    <row r="380" spans="2:18" ht="17.25" customHeight="1" x14ac:dyDescent="0.2">
      <c r="B380" s="1504"/>
      <c r="C380" s="1591" t="s">
        <v>189</v>
      </c>
      <c r="D380" s="491">
        <v>176</v>
      </c>
      <c r="E380" s="842">
        <f t="shared" ref="E380" si="1879">SUM(F380:K380)</f>
        <v>5</v>
      </c>
      <c r="F380" s="843">
        <v>0</v>
      </c>
      <c r="G380" s="843">
        <v>2</v>
      </c>
      <c r="H380" s="843">
        <v>3</v>
      </c>
      <c r="I380" s="843">
        <v>0</v>
      </c>
      <c r="J380" s="234">
        <v>0</v>
      </c>
      <c r="K380" s="234">
        <v>0</v>
      </c>
      <c r="L380" s="861">
        <f t="shared" ref="L380" si="1880">H380+I380+J380</f>
        <v>3</v>
      </c>
      <c r="M380" s="844">
        <v>137</v>
      </c>
      <c r="N380" s="844">
        <f>D380-E380-M380</f>
        <v>34</v>
      </c>
      <c r="O380" s="834">
        <f t="shared" ref="O380:O381" si="1881">E380+M380+N380</f>
        <v>176</v>
      </c>
      <c r="P380" s="834">
        <f t="shared" ref="P380" si="1882">SUM(F380:K380)</f>
        <v>5</v>
      </c>
      <c r="Q380" s="772">
        <f t="shared" ref="Q380" si="1883">O380-D380</f>
        <v>0</v>
      </c>
      <c r="R380" s="772">
        <f t="shared" ref="R380" si="1884">P380-E380</f>
        <v>0</v>
      </c>
    </row>
    <row r="381" spans="2:18" ht="17.25" customHeight="1" x14ac:dyDescent="0.2">
      <c r="B381" s="1504"/>
      <c r="C381" s="1551"/>
      <c r="D381" s="499"/>
      <c r="E381" s="889">
        <f t="shared" ref="E381" si="1885">E380/D380</f>
        <v>2.8409090909090908E-2</v>
      </c>
      <c r="F381" s="847">
        <f t="shared" ref="F381" si="1886">F380/D380</f>
        <v>0</v>
      </c>
      <c r="G381" s="847">
        <f t="shared" ref="G381" si="1887">G380/D380</f>
        <v>1.1363636363636364E-2</v>
      </c>
      <c r="H381" s="847">
        <f t="shared" ref="H381" si="1888">H380/D380</f>
        <v>1.7045454545454544E-2</v>
      </c>
      <c r="I381" s="847">
        <f t="shared" ref="I381" si="1889">I380/D380</f>
        <v>0</v>
      </c>
      <c r="J381" s="848">
        <f t="shared" ref="J381" si="1890">J380/D380</f>
        <v>0</v>
      </c>
      <c r="K381" s="848">
        <f t="shared" ref="K381" si="1891">K380/D380</f>
        <v>0</v>
      </c>
      <c r="L381" s="849">
        <f t="shared" ref="L381" si="1892">L380/D380</f>
        <v>1.7045454545454544E-2</v>
      </c>
      <c r="M381" s="850">
        <f t="shared" ref="M381" si="1893">M380/D380</f>
        <v>0.77840909090909094</v>
      </c>
      <c r="N381" s="850">
        <f t="shared" ref="N381" si="1894">N380/D380</f>
        <v>0.19318181818181818</v>
      </c>
      <c r="O381" s="773">
        <f t="shared" si="1881"/>
        <v>1</v>
      </c>
      <c r="P381" s="834"/>
      <c r="Q381" s="772">
        <f t="shared" ref="Q381" si="1895">1-O381</f>
        <v>0</v>
      </c>
      <c r="R381" s="772"/>
    </row>
    <row r="382" spans="2:18" ht="17.25" customHeight="1" thickBot="1" x14ac:dyDescent="0.25">
      <c r="B382" s="1505"/>
      <c r="C382" s="1552"/>
      <c r="D382" s="1124"/>
      <c r="E382" s="895"/>
      <c r="F382" s="891">
        <f>IFERROR(F380/$E380,0)</f>
        <v>0</v>
      </c>
      <c r="G382" s="891">
        <f t="shared" ref="G382:L382" si="1896">IFERROR(G380/$E380,0)</f>
        <v>0.4</v>
      </c>
      <c r="H382" s="891">
        <f t="shared" si="1896"/>
        <v>0.6</v>
      </c>
      <c r="I382" s="891">
        <f t="shared" si="1896"/>
        <v>0</v>
      </c>
      <c r="J382" s="892">
        <f t="shared" si="1896"/>
        <v>0</v>
      </c>
      <c r="K382" s="892">
        <f t="shared" si="1896"/>
        <v>0</v>
      </c>
      <c r="L382" s="898">
        <f t="shared" si="1896"/>
        <v>0.6</v>
      </c>
      <c r="M382" s="854"/>
      <c r="N382" s="854"/>
      <c r="O382" s="773">
        <f t="shared" ref="O382" si="1897">SUM(F382:K382)</f>
        <v>1</v>
      </c>
      <c r="P382" s="773"/>
      <c r="Q382" s="772">
        <f>1-O382</f>
        <v>0</v>
      </c>
      <c r="R382" s="772"/>
    </row>
    <row r="383" spans="2:18" ht="17.25" customHeight="1" thickTop="1" x14ac:dyDescent="0.2">
      <c r="B383" s="1503" t="s">
        <v>281</v>
      </c>
      <c r="C383" s="1649" t="s">
        <v>282</v>
      </c>
      <c r="D383" s="491">
        <v>106</v>
      </c>
      <c r="E383" s="855">
        <f t="shared" ref="E383" si="1898">SUM(F383:K383)</f>
        <v>2</v>
      </c>
      <c r="F383" s="856">
        <v>0</v>
      </c>
      <c r="G383" s="856">
        <v>1</v>
      </c>
      <c r="H383" s="856">
        <v>0</v>
      </c>
      <c r="I383" s="856">
        <v>0</v>
      </c>
      <c r="J383" s="857">
        <v>0</v>
      </c>
      <c r="K383" s="857">
        <v>1</v>
      </c>
      <c r="L383" s="858">
        <f t="shared" ref="L383" si="1899">H383+I383+J383</f>
        <v>0</v>
      </c>
      <c r="M383" s="859">
        <v>77</v>
      </c>
      <c r="N383" s="859">
        <f>D383-E383-M383</f>
        <v>27</v>
      </c>
      <c r="O383" s="834">
        <f t="shared" ref="O383:O384" si="1900">E383+M383+N383</f>
        <v>106</v>
      </c>
      <c r="P383" s="834">
        <f t="shared" ref="P383" si="1901">SUM(F383:K383)</f>
        <v>2</v>
      </c>
      <c r="Q383" s="772">
        <f t="shared" ref="Q383" si="1902">O383-D383</f>
        <v>0</v>
      </c>
      <c r="R383" s="772">
        <f t="shared" ref="R383" si="1903">P383-E383</f>
        <v>0</v>
      </c>
    </row>
    <row r="384" spans="2:18" ht="17.25" customHeight="1" x14ac:dyDescent="0.2">
      <c r="B384" s="1504"/>
      <c r="C384" s="1551"/>
      <c r="D384" s="499"/>
      <c r="E384" s="889">
        <f t="shared" ref="E384" si="1904">E383/D383</f>
        <v>1.8867924528301886E-2</v>
      </c>
      <c r="F384" s="847">
        <f t="shared" ref="F384" si="1905">F383/D383</f>
        <v>0</v>
      </c>
      <c r="G384" s="847">
        <f t="shared" ref="G384" si="1906">G383/D383</f>
        <v>9.433962264150943E-3</v>
      </c>
      <c r="H384" s="847">
        <f t="shared" ref="H384" si="1907">H383/D383</f>
        <v>0</v>
      </c>
      <c r="I384" s="847">
        <f t="shared" ref="I384" si="1908">I383/D383</f>
        <v>0</v>
      </c>
      <c r="J384" s="848">
        <f t="shared" ref="J384" si="1909">J383/D383</f>
        <v>0</v>
      </c>
      <c r="K384" s="848">
        <f t="shared" ref="K384" si="1910">K383/D383</f>
        <v>9.433962264150943E-3</v>
      </c>
      <c r="L384" s="849">
        <f t="shared" ref="L384" si="1911">L383/D383</f>
        <v>0</v>
      </c>
      <c r="M384" s="850">
        <f t="shared" ref="M384" si="1912">M383/D383</f>
        <v>0.72641509433962259</v>
      </c>
      <c r="N384" s="850">
        <f t="shared" ref="N384" si="1913">N383/D383</f>
        <v>0.25471698113207547</v>
      </c>
      <c r="O384" s="773">
        <f t="shared" si="1900"/>
        <v>1</v>
      </c>
      <c r="P384" s="834"/>
      <c r="Q384" s="772">
        <f t="shared" ref="Q384" si="1914">1-O384</f>
        <v>0</v>
      </c>
      <c r="R384" s="772"/>
    </row>
    <row r="385" spans="2:34" ht="17.25" customHeight="1" x14ac:dyDescent="0.2">
      <c r="B385" s="1504"/>
      <c r="C385" s="1552"/>
      <c r="D385" s="1123"/>
      <c r="E385" s="895"/>
      <c r="F385" s="891">
        <f>IFERROR(F383/$E383,0)</f>
        <v>0</v>
      </c>
      <c r="G385" s="891">
        <f t="shared" ref="G385:L385" si="1915">IFERROR(G383/$E383,0)</f>
        <v>0.5</v>
      </c>
      <c r="H385" s="891">
        <f t="shared" si="1915"/>
        <v>0</v>
      </c>
      <c r="I385" s="891">
        <f t="shared" si="1915"/>
        <v>0</v>
      </c>
      <c r="J385" s="892">
        <f t="shared" si="1915"/>
        <v>0</v>
      </c>
      <c r="K385" s="892">
        <f t="shared" si="1915"/>
        <v>0.5</v>
      </c>
      <c r="L385" s="898">
        <f t="shared" si="1915"/>
        <v>0</v>
      </c>
      <c r="M385" s="864"/>
      <c r="N385" s="864"/>
      <c r="O385" s="773">
        <f t="shared" ref="O385" si="1916">SUM(F385:K385)</f>
        <v>1</v>
      </c>
      <c r="P385" s="773"/>
      <c r="Q385" s="772">
        <f>1-O385</f>
        <v>0</v>
      </c>
      <c r="R385" s="772"/>
    </row>
    <row r="386" spans="2:34" ht="17.25" customHeight="1" x14ac:dyDescent="0.2">
      <c r="B386" s="1504"/>
      <c r="C386" s="1591" t="s">
        <v>283</v>
      </c>
      <c r="D386" s="491">
        <v>171</v>
      </c>
      <c r="E386" s="842">
        <f t="shared" ref="E386" si="1917">SUM(F386:K386)</f>
        <v>1</v>
      </c>
      <c r="F386" s="843">
        <v>0</v>
      </c>
      <c r="G386" s="843">
        <v>0</v>
      </c>
      <c r="H386" s="843">
        <v>0</v>
      </c>
      <c r="I386" s="843">
        <v>0</v>
      </c>
      <c r="J386" s="234">
        <v>1</v>
      </c>
      <c r="K386" s="234">
        <v>0</v>
      </c>
      <c r="L386" s="861">
        <f t="shared" ref="L386" si="1918">H386+I386+J386</f>
        <v>1</v>
      </c>
      <c r="M386" s="844">
        <v>143</v>
      </c>
      <c r="N386" s="844">
        <f>D386-E386-M386</f>
        <v>27</v>
      </c>
      <c r="O386" s="834">
        <f t="shared" ref="O386:O387" si="1919">E386+M386+N386</f>
        <v>171</v>
      </c>
      <c r="P386" s="834">
        <f t="shared" ref="P386" si="1920">SUM(F386:K386)</f>
        <v>1</v>
      </c>
      <c r="Q386" s="772">
        <f t="shared" ref="Q386" si="1921">O386-D386</f>
        <v>0</v>
      </c>
      <c r="R386" s="772">
        <f t="shared" ref="R386" si="1922">P386-E386</f>
        <v>0</v>
      </c>
    </row>
    <row r="387" spans="2:34" ht="17.25" customHeight="1" x14ac:dyDescent="0.2">
      <c r="B387" s="1504"/>
      <c r="C387" s="1551"/>
      <c r="D387" s="499"/>
      <c r="E387" s="889">
        <f t="shared" ref="E387" si="1923">E386/D386</f>
        <v>5.8479532163742687E-3</v>
      </c>
      <c r="F387" s="847">
        <f t="shared" ref="F387" si="1924">F386/D386</f>
        <v>0</v>
      </c>
      <c r="G387" s="847">
        <f t="shared" ref="G387" si="1925">G386/D386</f>
        <v>0</v>
      </c>
      <c r="H387" s="847">
        <f t="shared" ref="H387" si="1926">H386/D386</f>
        <v>0</v>
      </c>
      <c r="I387" s="847">
        <f t="shared" ref="I387" si="1927">I386/D386</f>
        <v>0</v>
      </c>
      <c r="J387" s="848">
        <f t="shared" ref="J387" si="1928">J386/D386</f>
        <v>5.8479532163742687E-3</v>
      </c>
      <c r="K387" s="848">
        <f t="shared" ref="K387" si="1929">K386/D386</f>
        <v>0</v>
      </c>
      <c r="L387" s="849">
        <f t="shared" ref="L387" si="1930">L386/D386</f>
        <v>5.8479532163742687E-3</v>
      </c>
      <c r="M387" s="850">
        <f t="shared" ref="M387" si="1931">M386/D386</f>
        <v>0.83625730994152048</v>
      </c>
      <c r="N387" s="850">
        <f t="shared" ref="N387" si="1932">N386/D386</f>
        <v>0.15789473684210525</v>
      </c>
      <c r="O387" s="773">
        <f t="shared" si="1919"/>
        <v>1</v>
      </c>
      <c r="P387" s="834"/>
      <c r="Q387" s="772">
        <f t="shared" ref="Q387" si="1933">1-O387</f>
        <v>0</v>
      </c>
      <c r="R387" s="772"/>
    </row>
    <row r="388" spans="2:34" ht="17.25" customHeight="1" x14ac:dyDescent="0.2">
      <c r="B388" s="1504"/>
      <c r="C388" s="1552"/>
      <c r="D388" s="1123"/>
      <c r="E388" s="895"/>
      <c r="F388" s="891">
        <f>IFERROR(F386/$E386,0)</f>
        <v>0</v>
      </c>
      <c r="G388" s="891">
        <f t="shared" ref="G388:L388" si="1934">IFERROR(G386/$E386,0)</f>
        <v>0</v>
      </c>
      <c r="H388" s="891">
        <f t="shared" si="1934"/>
        <v>0</v>
      </c>
      <c r="I388" s="891">
        <f t="shared" si="1934"/>
        <v>0</v>
      </c>
      <c r="J388" s="892">
        <f t="shared" si="1934"/>
        <v>1</v>
      </c>
      <c r="K388" s="892">
        <f t="shared" si="1934"/>
        <v>0</v>
      </c>
      <c r="L388" s="898">
        <f t="shared" si="1934"/>
        <v>1</v>
      </c>
      <c r="M388" s="864"/>
      <c r="N388" s="864"/>
      <c r="O388" s="773">
        <f t="shared" ref="O388" si="1935">SUM(F388:K388)</f>
        <v>1</v>
      </c>
      <c r="P388" s="773"/>
      <c r="Q388" s="772">
        <f>1-O388</f>
        <v>0</v>
      </c>
      <c r="R388" s="772"/>
    </row>
    <row r="389" spans="2:34" ht="17.25" customHeight="1" x14ac:dyDescent="0.2">
      <c r="B389" s="1504"/>
      <c r="C389" s="1591" t="s">
        <v>284</v>
      </c>
      <c r="D389" s="491">
        <v>49</v>
      </c>
      <c r="E389" s="842">
        <f t="shared" ref="E389" si="1936">SUM(F389:K389)</f>
        <v>0</v>
      </c>
      <c r="F389" s="843">
        <v>0</v>
      </c>
      <c r="G389" s="843">
        <v>0</v>
      </c>
      <c r="H389" s="843">
        <v>0</v>
      </c>
      <c r="I389" s="843">
        <v>0</v>
      </c>
      <c r="J389" s="234">
        <v>0</v>
      </c>
      <c r="K389" s="234">
        <v>0</v>
      </c>
      <c r="L389" s="861">
        <f t="shared" ref="L389" si="1937">H389+I389+J389</f>
        <v>0</v>
      </c>
      <c r="M389" s="844">
        <v>42</v>
      </c>
      <c r="N389" s="844">
        <f>D389-E389-M389</f>
        <v>7</v>
      </c>
      <c r="O389" s="834">
        <f t="shared" ref="O389:O390" si="1938">E389+M389+N389</f>
        <v>49</v>
      </c>
      <c r="P389" s="834">
        <f t="shared" ref="P389" si="1939">SUM(F389:K389)</f>
        <v>0</v>
      </c>
      <c r="Q389" s="772">
        <f t="shared" ref="Q389" si="1940">O389-D389</f>
        <v>0</v>
      </c>
      <c r="R389" s="772">
        <f t="shared" ref="R389" si="1941">P389-E389</f>
        <v>0</v>
      </c>
    </row>
    <row r="390" spans="2:34" ht="17.25" customHeight="1" x14ac:dyDescent="0.2">
      <c r="B390" s="1504"/>
      <c r="C390" s="1551"/>
      <c r="D390" s="499"/>
      <c r="E390" s="889">
        <f t="shared" ref="E390" si="1942">E389/D389</f>
        <v>0</v>
      </c>
      <c r="F390" s="847">
        <f t="shared" ref="F390" si="1943">F389/D389</f>
        <v>0</v>
      </c>
      <c r="G390" s="847">
        <f t="shared" ref="G390" si="1944">G389/D389</f>
        <v>0</v>
      </c>
      <c r="H390" s="847">
        <f t="shared" ref="H390" si="1945">H389/D389</f>
        <v>0</v>
      </c>
      <c r="I390" s="847">
        <f t="shared" ref="I390" si="1946">I389/D389</f>
        <v>0</v>
      </c>
      <c r="J390" s="848">
        <f t="shared" ref="J390" si="1947">J389/D389</f>
        <v>0</v>
      </c>
      <c r="K390" s="848">
        <f t="shared" ref="K390" si="1948">K389/D389</f>
        <v>0</v>
      </c>
      <c r="L390" s="849">
        <f t="shared" ref="L390" si="1949">L389/D389</f>
        <v>0</v>
      </c>
      <c r="M390" s="850">
        <f t="shared" ref="M390" si="1950">M389/D389</f>
        <v>0.8571428571428571</v>
      </c>
      <c r="N390" s="850">
        <f t="shared" ref="N390" si="1951">N389/D389</f>
        <v>0.14285714285714285</v>
      </c>
      <c r="O390" s="773">
        <f t="shared" si="1938"/>
        <v>1</v>
      </c>
      <c r="P390" s="834"/>
      <c r="Q390" s="772">
        <f t="shared" ref="Q390:Q391" si="1952">1-O390</f>
        <v>0</v>
      </c>
      <c r="R390" s="772"/>
    </row>
    <row r="391" spans="2:34" ht="17.25" customHeight="1" x14ac:dyDescent="0.2">
      <c r="B391" s="1504"/>
      <c r="C391" s="1552"/>
      <c r="D391" s="1123"/>
      <c r="E391" s="895"/>
      <c r="F391" s="816">
        <f>IFERROR(F389/$E389,0)</f>
        <v>0</v>
      </c>
      <c r="G391" s="816">
        <f t="shared" ref="G391:L391" si="1953">IFERROR(G389/$E389,0)</f>
        <v>0</v>
      </c>
      <c r="H391" s="816">
        <f t="shared" si="1953"/>
        <v>0</v>
      </c>
      <c r="I391" s="816">
        <f t="shared" si="1953"/>
        <v>0</v>
      </c>
      <c r="J391" s="896">
        <f t="shared" si="1953"/>
        <v>0</v>
      </c>
      <c r="K391" s="896">
        <f t="shared" si="1953"/>
        <v>0</v>
      </c>
      <c r="L391" s="897">
        <f t="shared" si="1953"/>
        <v>0</v>
      </c>
      <c r="M391" s="864"/>
      <c r="N391" s="864"/>
      <c r="O391" s="773">
        <f t="shared" ref="O391" si="1954">SUM(F391:K391)</f>
        <v>0</v>
      </c>
      <c r="P391" s="773"/>
      <c r="Q391" s="772">
        <f t="shared" si="1952"/>
        <v>1</v>
      </c>
      <c r="R391" s="772"/>
    </row>
    <row r="392" spans="2:34" ht="17.25" customHeight="1" x14ac:dyDescent="0.2">
      <c r="B392" s="1504"/>
      <c r="C392" s="1591" t="s">
        <v>285</v>
      </c>
      <c r="D392" s="491">
        <v>38</v>
      </c>
      <c r="E392" s="842">
        <f t="shared" ref="E392" si="1955">SUM(F392:K392)</f>
        <v>0</v>
      </c>
      <c r="F392" s="843">
        <v>0</v>
      </c>
      <c r="G392" s="843">
        <v>0</v>
      </c>
      <c r="H392" s="843">
        <v>0</v>
      </c>
      <c r="I392" s="843">
        <v>0</v>
      </c>
      <c r="J392" s="234">
        <v>0</v>
      </c>
      <c r="K392" s="234">
        <v>0</v>
      </c>
      <c r="L392" s="861">
        <f t="shared" ref="L392" si="1956">H392+I392+J392</f>
        <v>0</v>
      </c>
      <c r="M392" s="844">
        <v>33</v>
      </c>
      <c r="N392" s="844">
        <f>D392-E392-M392</f>
        <v>5</v>
      </c>
      <c r="O392" s="834">
        <f t="shared" ref="O392:O393" si="1957">E392+M392+N392</f>
        <v>38</v>
      </c>
      <c r="P392" s="834">
        <f t="shared" ref="P392" si="1958">SUM(F392:K392)</f>
        <v>0</v>
      </c>
      <c r="Q392" s="772">
        <f t="shared" ref="Q392" si="1959">O392-D392</f>
        <v>0</v>
      </c>
      <c r="R392" s="772">
        <f t="shared" ref="R392" si="1960">P392-E392</f>
        <v>0</v>
      </c>
    </row>
    <row r="393" spans="2:34" ht="17.25" customHeight="1" x14ac:dyDescent="0.2">
      <c r="B393" s="1504"/>
      <c r="C393" s="1551"/>
      <c r="D393" s="499"/>
      <c r="E393" s="889">
        <f t="shared" ref="E393" si="1961">E392/D392</f>
        <v>0</v>
      </c>
      <c r="F393" s="847">
        <f t="shared" ref="F393" si="1962">F392/D392</f>
        <v>0</v>
      </c>
      <c r="G393" s="847">
        <f t="shared" ref="G393" si="1963">G392/D392</f>
        <v>0</v>
      </c>
      <c r="H393" s="847">
        <f t="shared" ref="H393" si="1964">H392/D392</f>
        <v>0</v>
      </c>
      <c r="I393" s="847">
        <f t="shared" ref="I393" si="1965">I392/D392</f>
        <v>0</v>
      </c>
      <c r="J393" s="848">
        <f t="shared" ref="J393" si="1966">J392/D392</f>
        <v>0</v>
      </c>
      <c r="K393" s="848">
        <f t="shared" ref="K393" si="1967">K392/D392</f>
        <v>0</v>
      </c>
      <c r="L393" s="849">
        <f t="shared" ref="L393" si="1968">L392/D392</f>
        <v>0</v>
      </c>
      <c r="M393" s="850">
        <f t="shared" ref="M393" si="1969">M392/D392</f>
        <v>0.86842105263157898</v>
      </c>
      <c r="N393" s="850">
        <f t="shared" ref="N393" si="1970">N392/D392</f>
        <v>0.13157894736842105</v>
      </c>
      <c r="O393" s="773">
        <f t="shared" si="1957"/>
        <v>1</v>
      </c>
      <c r="P393" s="834"/>
      <c r="Q393" s="772">
        <f t="shared" ref="Q393" si="1971">1-O393</f>
        <v>0</v>
      </c>
      <c r="R393" s="772"/>
    </row>
    <row r="394" spans="2:34" ht="17.25" customHeight="1" x14ac:dyDescent="0.2">
      <c r="B394" s="1504"/>
      <c r="C394" s="1552"/>
      <c r="D394" s="1123"/>
      <c r="E394" s="895"/>
      <c r="F394" s="816">
        <f>IFERROR(F392/$E392,0)</f>
        <v>0</v>
      </c>
      <c r="G394" s="816">
        <f t="shared" ref="G394:L394" si="1972">IFERROR(G392/$E392,0)</f>
        <v>0</v>
      </c>
      <c r="H394" s="816">
        <f t="shared" si="1972"/>
        <v>0</v>
      </c>
      <c r="I394" s="816">
        <f t="shared" si="1972"/>
        <v>0</v>
      </c>
      <c r="J394" s="896">
        <f t="shared" si="1972"/>
        <v>0</v>
      </c>
      <c r="K394" s="896">
        <f t="shared" si="1972"/>
        <v>0</v>
      </c>
      <c r="L394" s="897">
        <f t="shared" si="1972"/>
        <v>0</v>
      </c>
      <c r="M394" s="864"/>
      <c r="N394" s="864"/>
      <c r="O394" s="773">
        <f t="shared" ref="O394" si="1973">SUM(F394:K394)</f>
        <v>0</v>
      </c>
      <c r="P394" s="773"/>
      <c r="Q394" s="772">
        <f>1-O394</f>
        <v>1</v>
      </c>
      <c r="R394" s="772"/>
      <c r="T394" s="761" t="s">
        <v>321</v>
      </c>
      <c r="X394" s="761">
        <f>D398+D395+D392+D389+D386+D383</f>
        <v>427</v>
      </c>
      <c r="Y394" s="761">
        <f t="shared" ref="Y394" si="1974">E398+E395+E392+E389+E386+E383</f>
        <v>11</v>
      </c>
      <c r="Z394" s="761">
        <f t="shared" ref="Z394" si="1975">F398+F395+F392+F389+F386+F383</f>
        <v>0</v>
      </c>
      <c r="AA394" s="761">
        <f t="shared" ref="AA394" si="1976">G398+G395+G392+G389+G386+G383</f>
        <v>2</v>
      </c>
      <c r="AB394" s="761">
        <f t="shared" ref="AB394" si="1977">H398+H395+H392+H389+H386+H383</f>
        <v>4</v>
      </c>
      <c r="AC394" s="761">
        <f t="shared" ref="AC394" si="1978">I398+I395+I392+I389+I386+I383</f>
        <v>1</v>
      </c>
      <c r="AD394" s="761">
        <f t="shared" ref="AD394" si="1979">J398+J395+J392+J389+J386+J383</f>
        <v>3</v>
      </c>
      <c r="AE394" s="761">
        <f t="shared" ref="AE394" si="1980">K398+K395+K392+K389+K386+K383</f>
        <v>1</v>
      </c>
      <c r="AF394" s="761">
        <f t="shared" ref="AF394" si="1981">L398+L395+L392+L389+L386+L383</f>
        <v>8</v>
      </c>
      <c r="AG394" s="761">
        <f t="shared" ref="AG394" si="1982">M398+M395+M392+M389+M386+M383</f>
        <v>344</v>
      </c>
      <c r="AH394" s="761">
        <f t="shared" ref="AH394" si="1983">N398+N395+N392+N389+N386+N383</f>
        <v>72</v>
      </c>
    </row>
    <row r="395" spans="2:34" ht="17.25" customHeight="1" x14ac:dyDescent="0.2">
      <c r="B395" s="1504"/>
      <c r="C395" s="1591" t="s">
        <v>286</v>
      </c>
      <c r="D395" s="491">
        <v>33</v>
      </c>
      <c r="E395" s="842">
        <f t="shared" ref="E395" si="1984">SUM(F395:K395)</f>
        <v>1</v>
      </c>
      <c r="F395" s="843">
        <v>0</v>
      </c>
      <c r="G395" s="843">
        <v>0</v>
      </c>
      <c r="H395" s="843">
        <v>1</v>
      </c>
      <c r="I395" s="843">
        <v>0</v>
      </c>
      <c r="J395" s="234">
        <v>0</v>
      </c>
      <c r="K395" s="234">
        <v>0</v>
      </c>
      <c r="L395" s="861">
        <f t="shared" ref="L395" si="1985">H395+I395+J395</f>
        <v>1</v>
      </c>
      <c r="M395" s="844">
        <v>28</v>
      </c>
      <c r="N395" s="844">
        <f>D395-E395-M395</f>
        <v>4</v>
      </c>
      <c r="O395" s="834">
        <f t="shared" ref="O395:O396" si="1986">E395+M395+N395</f>
        <v>33</v>
      </c>
      <c r="P395" s="834">
        <f t="shared" ref="P395" si="1987">SUM(F395:K395)</f>
        <v>1</v>
      </c>
      <c r="Q395" s="772">
        <f t="shared" ref="Q395" si="1988">O395-D395</f>
        <v>0</v>
      </c>
      <c r="R395" s="772">
        <f t="shared" ref="R395" si="1989">P395-E395</f>
        <v>0</v>
      </c>
      <c r="T395" s="773" t="s">
        <v>381</v>
      </c>
      <c r="Y395" s="773">
        <f>Y394/X394</f>
        <v>2.576112412177986E-2</v>
      </c>
      <c r="Z395" s="773">
        <f>Z394/X394</f>
        <v>0</v>
      </c>
      <c r="AA395" s="773">
        <f>AA394/X394</f>
        <v>4.6838407494145199E-3</v>
      </c>
      <c r="AB395" s="773">
        <f>AB394/X394</f>
        <v>9.3676814988290398E-3</v>
      </c>
      <c r="AC395" s="773">
        <f>AC394/X394</f>
        <v>2.34192037470726E-3</v>
      </c>
      <c r="AD395" s="773">
        <f>AD394/X394</f>
        <v>7.0257611241217799E-3</v>
      </c>
      <c r="AE395" s="773">
        <f>AE394/X394</f>
        <v>2.34192037470726E-3</v>
      </c>
      <c r="AF395" s="773">
        <f>AF394/X394</f>
        <v>1.873536299765808E-2</v>
      </c>
      <c r="AG395" s="773">
        <f>AG394/X394</f>
        <v>0.80562060889929743</v>
      </c>
      <c r="AH395" s="773">
        <f>AH394/X394</f>
        <v>0.16861826697892271</v>
      </c>
    </row>
    <row r="396" spans="2:34" ht="17.25" customHeight="1" x14ac:dyDescent="0.2">
      <c r="B396" s="1504"/>
      <c r="C396" s="1551"/>
      <c r="D396" s="499"/>
      <c r="E396" s="889">
        <f t="shared" ref="E396" si="1990">E395/D395</f>
        <v>3.0303030303030304E-2</v>
      </c>
      <c r="F396" s="847">
        <f t="shared" ref="F396" si="1991">F395/D395</f>
        <v>0</v>
      </c>
      <c r="G396" s="847">
        <f t="shared" ref="G396" si="1992">G395/D395</f>
        <v>0</v>
      </c>
      <c r="H396" s="847">
        <f t="shared" ref="H396" si="1993">H395/D395</f>
        <v>3.0303030303030304E-2</v>
      </c>
      <c r="I396" s="847">
        <f t="shared" ref="I396" si="1994">I395/D395</f>
        <v>0</v>
      </c>
      <c r="J396" s="848">
        <f t="shared" ref="J396" si="1995">J395/D395</f>
        <v>0</v>
      </c>
      <c r="K396" s="848">
        <f t="shared" ref="K396" si="1996">K395/D395</f>
        <v>0</v>
      </c>
      <c r="L396" s="849">
        <f t="shared" ref="L396" si="1997">L395/D395</f>
        <v>3.0303030303030304E-2</v>
      </c>
      <c r="M396" s="850">
        <f t="shared" ref="M396" si="1998">M395/D395</f>
        <v>0.84848484848484851</v>
      </c>
      <c r="N396" s="850">
        <f t="shared" ref="N396" si="1999">N395/D395</f>
        <v>0.12121212121212122</v>
      </c>
      <c r="O396" s="773">
        <f t="shared" si="1986"/>
        <v>1</v>
      </c>
      <c r="P396" s="834"/>
      <c r="Q396" s="772">
        <f t="shared" ref="Q396" si="2000">1-O396</f>
        <v>0</v>
      </c>
      <c r="R396" s="772"/>
      <c r="T396" s="773" t="s">
        <v>654</v>
      </c>
      <c r="Y396" s="773"/>
      <c r="Z396" s="773">
        <f>Z394/Y394</f>
        <v>0</v>
      </c>
      <c r="AA396" s="773">
        <f>AA394/Y394</f>
        <v>0.18181818181818182</v>
      </c>
      <c r="AB396" s="773">
        <f>AB394/Y394</f>
        <v>0.36363636363636365</v>
      </c>
      <c r="AC396" s="773">
        <f>AC394/Y394</f>
        <v>9.0909090909090912E-2</v>
      </c>
      <c r="AD396" s="773">
        <f>AD394/Y394</f>
        <v>0.27272727272727271</v>
      </c>
      <c r="AE396" s="773">
        <f>AE394/Y394</f>
        <v>9.0909090909090912E-2</v>
      </c>
      <c r="AF396" s="773">
        <f>AF394/Y394</f>
        <v>0.72727272727272729</v>
      </c>
      <c r="AG396" s="773"/>
      <c r="AH396" s="773"/>
    </row>
    <row r="397" spans="2:34" ht="17.25" customHeight="1" x14ac:dyDescent="0.2">
      <c r="B397" s="1504"/>
      <c r="C397" s="1552"/>
      <c r="D397" s="1123"/>
      <c r="E397" s="895"/>
      <c r="F397" s="899">
        <f>IFERROR(F395/$E395,0)</f>
        <v>0</v>
      </c>
      <c r="G397" s="899">
        <f t="shared" ref="G397:L397" si="2001">IFERROR(G395/$E395,0)</f>
        <v>0</v>
      </c>
      <c r="H397" s="899">
        <f t="shared" si="2001"/>
        <v>1</v>
      </c>
      <c r="I397" s="899">
        <f t="shared" si="2001"/>
        <v>0</v>
      </c>
      <c r="J397" s="900">
        <f t="shared" si="2001"/>
        <v>0</v>
      </c>
      <c r="K397" s="900">
        <f t="shared" si="2001"/>
        <v>0</v>
      </c>
      <c r="L397" s="901">
        <f t="shared" si="2001"/>
        <v>1</v>
      </c>
      <c r="M397" s="864"/>
      <c r="N397" s="864"/>
      <c r="O397" s="773">
        <f t="shared" ref="O397" si="2002">SUM(F397:K397)</f>
        <v>1</v>
      </c>
      <c r="P397" s="773"/>
      <c r="Q397" s="772">
        <f>1-O397</f>
        <v>0</v>
      </c>
      <c r="R397" s="772"/>
      <c r="T397" s="776"/>
    </row>
    <row r="398" spans="2:34" ht="17.25" customHeight="1" x14ac:dyDescent="0.2">
      <c r="B398" s="1504"/>
      <c r="C398" s="1591" t="s">
        <v>287</v>
      </c>
      <c r="D398" s="491">
        <v>30</v>
      </c>
      <c r="E398" s="842">
        <f t="shared" ref="E398" si="2003">SUM(F398:K398)</f>
        <v>7</v>
      </c>
      <c r="F398" s="843">
        <v>0</v>
      </c>
      <c r="G398" s="843">
        <v>1</v>
      </c>
      <c r="H398" s="843">
        <v>3</v>
      </c>
      <c r="I398" s="843">
        <v>1</v>
      </c>
      <c r="J398" s="234">
        <v>2</v>
      </c>
      <c r="K398" s="234">
        <v>0</v>
      </c>
      <c r="L398" s="861">
        <f t="shared" ref="L398" si="2004">H398+I398+J398</f>
        <v>6</v>
      </c>
      <c r="M398" s="844">
        <v>21</v>
      </c>
      <c r="N398" s="844">
        <f>D398-E398-M398</f>
        <v>2</v>
      </c>
      <c r="O398" s="834">
        <f t="shared" ref="O398:O399" si="2005">E398+M398+N398</f>
        <v>30</v>
      </c>
      <c r="P398" s="834">
        <f>SUM(F398:K398)</f>
        <v>7</v>
      </c>
      <c r="Q398" s="772">
        <f t="shared" ref="Q398" si="2006">O398-D398</f>
        <v>0</v>
      </c>
      <c r="R398" s="772">
        <f t="shared" ref="R398" si="2007">P398-E398</f>
        <v>0</v>
      </c>
      <c r="T398" s="761" t="s">
        <v>238</v>
      </c>
      <c r="X398" s="761">
        <f>D401+D398+D383</f>
        <v>427</v>
      </c>
      <c r="Y398" s="761">
        <f t="shared" ref="Y398" si="2008">E401+E398+E383</f>
        <v>11</v>
      </c>
      <c r="Z398" s="761">
        <f t="shared" ref="Z398" si="2009">F401+F398+F383</f>
        <v>0</v>
      </c>
      <c r="AA398" s="761">
        <f t="shared" ref="AA398" si="2010">G401+G398+G383</f>
        <v>2</v>
      </c>
      <c r="AB398" s="761">
        <f t="shared" ref="AB398" si="2011">H401+H398+H383</f>
        <v>4</v>
      </c>
      <c r="AC398" s="761">
        <f t="shared" ref="AC398" si="2012">I401+I398+I383</f>
        <v>1</v>
      </c>
      <c r="AD398" s="761">
        <f t="shared" ref="AD398" si="2013">J401+J398+J383</f>
        <v>3</v>
      </c>
      <c r="AE398" s="761">
        <f t="shared" ref="AE398" si="2014">K401+K398+K383</f>
        <v>1</v>
      </c>
      <c r="AF398" s="761">
        <f t="shared" ref="AF398" si="2015">L401+L398+L383</f>
        <v>8</v>
      </c>
      <c r="AG398" s="761">
        <f t="shared" ref="AG398" si="2016">M401+M398+M383</f>
        <v>344</v>
      </c>
      <c r="AH398" s="761">
        <f t="shared" ref="AH398" si="2017">N401+N398+N383</f>
        <v>72</v>
      </c>
    </row>
    <row r="399" spans="2:34" ht="17.25" customHeight="1" x14ac:dyDescent="0.2">
      <c r="B399" s="1504"/>
      <c r="C399" s="1551"/>
      <c r="D399" s="499"/>
      <c r="E399" s="889">
        <f t="shared" ref="E399" si="2018">E398/D398</f>
        <v>0.23333333333333334</v>
      </c>
      <c r="F399" s="847">
        <f>F398/D398</f>
        <v>0</v>
      </c>
      <c r="G399" s="847">
        <f t="shared" ref="G399" si="2019">G398/D398</f>
        <v>3.3333333333333333E-2</v>
      </c>
      <c r="H399" s="847">
        <f t="shared" ref="H399" si="2020">H398/D398</f>
        <v>0.1</v>
      </c>
      <c r="I399" s="847">
        <f t="shared" ref="I399" si="2021">I398/D398</f>
        <v>3.3333333333333333E-2</v>
      </c>
      <c r="J399" s="848">
        <f t="shared" ref="J399" si="2022">J398/D398</f>
        <v>6.6666666666666666E-2</v>
      </c>
      <c r="K399" s="848">
        <f t="shared" ref="K399" si="2023">K398/D398</f>
        <v>0</v>
      </c>
      <c r="L399" s="849">
        <f t="shared" ref="L399" si="2024">L398/D398</f>
        <v>0.2</v>
      </c>
      <c r="M399" s="850">
        <f t="shared" ref="M399" si="2025">M398/D398</f>
        <v>0.7</v>
      </c>
      <c r="N399" s="850">
        <f t="shared" ref="N399" si="2026">N398/D398</f>
        <v>6.6666666666666666E-2</v>
      </c>
      <c r="O399" s="773">
        <f t="shared" si="2005"/>
        <v>1</v>
      </c>
      <c r="P399" s="834"/>
      <c r="Q399" s="772">
        <f t="shared" ref="Q399:Q400" si="2027">1-O399</f>
        <v>0</v>
      </c>
      <c r="R399" s="772"/>
      <c r="X399" s="761">
        <f>D404+D386+D383</f>
        <v>427</v>
      </c>
      <c r="Y399" s="761">
        <f t="shared" ref="Y399" si="2028">E404+E386+E383</f>
        <v>11</v>
      </c>
      <c r="Z399" s="761">
        <f t="shared" ref="Z399" si="2029">F404+F386+F383</f>
        <v>0</v>
      </c>
      <c r="AA399" s="761">
        <f t="shared" ref="AA399" si="2030">G404+G386+G383</f>
        <v>2</v>
      </c>
      <c r="AB399" s="761">
        <f t="shared" ref="AB399" si="2031">H404+H386+H383</f>
        <v>4</v>
      </c>
      <c r="AC399" s="761">
        <f t="shared" ref="AC399" si="2032">I404+I386+I383</f>
        <v>1</v>
      </c>
      <c r="AD399" s="761">
        <f t="shared" ref="AD399" si="2033">J404+J386+J383</f>
        <v>3</v>
      </c>
      <c r="AE399" s="761">
        <f t="shared" ref="AE399" si="2034">K404+K386+K383</f>
        <v>1</v>
      </c>
      <c r="AF399" s="761">
        <f t="shared" ref="AF399" si="2035">L404+L386+L383</f>
        <v>8</v>
      </c>
      <c r="AG399" s="761">
        <f t="shared" ref="AG399" si="2036">M404+M386+M383</f>
        <v>344</v>
      </c>
      <c r="AH399" s="761">
        <f t="shared" ref="AH399" si="2037">N404+N386+N383</f>
        <v>72</v>
      </c>
    </row>
    <row r="400" spans="2:34" ht="17.25" customHeight="1" thickBot="1" x14ac:dyDescent="0.25">
      <c r="B400" s="1504"/>
      <c r="C400" s="1655"/>
      <c r="D400" s="1124"/>
      <c r="E400" s="902"/>
      <c r="F400" s="903">
        <f>IFERROR(F398/$E398,0)</f>
        <v>0</v>
      </c>
      <c r="G400" s="903">
        <f t="shared" ref="G400:L400" si="2038">IFERROR(G398/$E398,0)</f>
        <v>0.14285714285714285</v>
      </c>
      <c r="H400" s="903">
        <f t="shared" si="2038"/>
        <v>0.42857142857142855</v>
      </c>
      <c r="I400" s="903">
        <f t="shared" si="2038"/>
        <v>0.14285714285714285</v>
      </c>
      <c r="J400" s="904">
        <f t="shared" si="2038"/>
        <v>0.2857142857142857</v>
      </c>
      <c r="K400" s="904">
        <f t="shared" si="2038"/>
        <v>0</v>
      </c>
      <c r="L400" s="905">
        <f t="shared" si="2038"/>
        <v>0.8571428571428571</v>
      </c>
      <c r="M400" s="866"/>
      <c r="N400" s="866"/>
      <c r="O400" s="773">
        <f t="shared" ref="O400" si="2039">SUM(F400:K400)</f>
        <v>0.99999999999999989</v>
      </c>
      <c r="P400" s="773"/>
      <c r="Q400" s="772">
        <f t="shared" si="2027"/>
        <v>0</v>
      </c>
      <c r="R400" s="772"/>
    </row>
    <row r="401" spans="1:34" ht="17.25" customHeight="1" thickTop="1" x14ac:dyDescent="0.2">
      <c r="B401" s="1504"/>
      <c r="C401" s="44" t="s">
        <v>197</v>
      </c>
      <c r="D401" s="613">
        <f>D386+D389+D392+D395</f>
        <v>291</v>
      </c>
      <c r="E401" s="842">
        <f t="shared" ref="E401:N401" si="2040">E386+E389+E392+E395</f>
        <v>2</v>
      </c>
      <c r="F401" s="843">
        <f t="shared" si="2040"/>
        <v>0</v>
      </c>
      <c r="G401" s="843">
        <f t="shared" si="2040"/>
        <v>0</v>
      </c>
      <c r="H401" s="843">
        <f t="shared" si="2040"/>
        <v>1</v>
      </c>
      <c r="I401" s="843">
        <f t="shared" si="2040"/>
        <v>0</v>
      </c>
      <c r="J401" s="234">
        <f t="shared" si="2040"/>
        <v>1</v>
      </c>
      <c r="K401" s="871">
        <f t="shared" si="2040"/>
        <v>0</v>
      </c>
      <c r="L401" s="872">
        <f t="shared" si="2040"/>
        <v>2</v>
      </c>
      <c r="M401" s="844">
        <f t="shared" si="2040"/>
        <v>246</v>
      </c>
      <c r="N401" s="844">
        <f t="shared" si="2040"/>
        <v>43</v>
      </c>
      <c r="O401" s="834">
        <f t="shared" ref="O401:O402" si="2041">E401+M401+N401</f>
        <v>291</v>
      </c>
      <c r="P401" s="834">
        <f t="shared" ref="P401" si="2042">SUM(F401:K401)</f>
        <v>2</v>
      </c>
      <c r="Q401" s="772">
        <f t="shared" ref="Q401" si="2043">O401-D401</f>
        <v>0</v>
      </c>
      <c r="R401" s="772">
        <f t="shared" ref="R401" si="2044">P401-E401</f>
        <v>0</v>
      </c>
      <c r="T401" s="772" t="s">
        <v>239</v>
      </c>
      <c r="X401" s="794">
        <f t="shared" ref="X401:AH401" si="2045">X394-D362</f>
        <v>0</v>
      </c>
      <c r="Y401" s="794">
        <f t="shared" si="2045"/>
        <v>0</v>
      </c>
      <c r="Z401" s="794">
        <f t="shared" si="2045"/>
        <v>0</v>
      </c>
      <c r="AA401" s="794">
        <f t="shared" si="2045"/>
        <v>0</v>
      </c>
      <c r="AB401" s="794">
        <f t="shared" si="2045"/>
        <v>0</v>
      </c>
      <c r="AC401" s="794">
        <f t="shared" si="2045"/>
        <v>0</v>
      </c>
      <c r="AD401" s="794">
        <f t="shared" si="2045"/>
        <v>0</v>
      </c>
      <c r="AE401" s="794">
        <f t="shared" si="2045"/>
        <v>0</v>
      </c>
      <c r="AF401" s="794">
        <f t="shared" si="2045"/>
        <v>0</v>
      </c>
      <c r="AG401" s="794">
        <f t="shared" si="2045"/>
        <v>0</v>
      </c>
      <c r="AH401" s="794">
        <f t="shared" si="2045"/>
        <v>0</v>
      </c>
    </row>
    <row r="402" spans="1:34" ht="17.25" customHeight="1" x14ac:dyDescent="0.2">
      <c r="B402" s="1504"/>
      <c r="C402" s="42" t="s">
        <v>198</v>
      </c>
      <c r="D402" s="235"/>
      <c r="E402" s="889">
        <f>E401/D401</f>
        <v>6.8728522336769758E-3</v>
      </c>
      <c r="F402" s="847">
        <f>F401/D401</f>
        <v>0</v>
      </c>
      <c r="G402" s="847">
        <f>G401/D401</f>
        <v>0</v>
      </c>
      <c r="H402" s="847">
        <f>H401/D401</f>
        <v>3.4364261168384879E-3</v>
      </c>
      <c r="I402" s="847">
        <f>I401/D401</f>
        <v>0</v>
      </c>
      <c r="J402" s="848">
        <f>J401/D401</f>
        <v>3.4364261168384879E-3</v>
      </c>
      <c r="K402" s="873">
        <f>K401/D401</f>
        <v>0</v>
      </c>
      <c r="L402" s="874">
        <f>L401/D401</f>
        <v>6.8728522336769758E-3</v>
      </c>
      <c r="M402" s="850">
        <f>M401/D401</f>
        <v>0.84536082474226804</v>
      </c>
      <c r="N402" s="850">
        <f>N401/D401</f>
        <v>0.14776632302405499</v>
      </c>
      <c r="O402" s="773">
        <f t="shared" si="2041"/>
        <v>1</v>
      </c>
      <c r="P402" s="834"/>
      <c r="Q402" s="772">
        <f t="shared" ref="Q402:Q403" si="2046">1-O402</f>
        <v>0</v>
      </c>
      <c r="R402" s="772"/>
      <c r="T402" s="776"/>
      <c r="X402" s="794"/>
      <c r="Y402" s="794">
        <f t="shared" ref="Y402:AH402" si="2047">Y395-E363</f>
        <v>0</v>
      </c>
      <c r="Z402" s="794">
        <f t="shared" si="2047"/>
        <v>0</v>
      </c>
      <c r="AA402" s="794">
        <f t="shared" si="2047"/>
        <v>0</v>
      </c>
      <c r="AB402" s="794">
        <f t="shared" si="2047"/>
        <v>0</v>
      </c>
      <c r="AC402" s="794">
        <f t="shared" si="2047"/>
        <v>0</v>
      </c>
      <c r="AD402" s="794">
        <f t="shared" si="2047"/>
        <v>0</v>
      </c>
      <c r="AE402" s="794">
        <f t="shared" si="2047"/>
        <v>0</v>
      </c>
      <c r="AF402" s="794">
        <f t="shared" si="2047"/>
        <v>0</v>
      </c>
      <c r="AG402" s="794">
        <f t="shared" si="2047"/>
        <v>0</v>
      </c>
      <c r="AH402" s="794">
        <f t="shared" si="2047"/>
        <v>0</v>
      </c>
    </row>
    <row r="403" spans="1:34" ht="17.25" customHeight="1" x14ac:dyDescent="0.2">
      <c r="B403" s="1504"/>
      <c r="C403" s="6"/>
      <c r="D403" s="236"/>
      <c r="E403" s="895"/>
      <c r="F403" s="899">
        <f>IFERROR(F401/$E401,0)</f>
        <v>0</v>
      </c>
      <c r="G403" s="899">
        <f t="shared" ref="G403:L403" si="2048">IFERROR(G401/$E401,0)</f>
        <v>0</v>
      </c>
      <c r="H403" s="899">
        <f t="shared" si="2048"/>
        <v>0.5</v>
      </c>
      <c r="I403" s="899">
        <f t="shared" si="2048"/>
        <v>0</v>
      </c>
      <c r="J403" s="900">
        <f t="shared" si="2048"/>
        <v>0.5</v>
      </c>
      <c r="K403" s="906">
        <f t="shared" si="2048"/>
        <v>0</v>
      </c>
      <c r="L403" s="907">
        <f t="shared" si="2048"/>
        <v>1</v>
      </c>
      <c r="M403" s="864"/>
      <c r="N403" s="864"/>
      <c r="O403" s="773">
        <f t="shared" ref="O403" si="2049">SUM(F403:K403)</f>
        <v>1</v>
      </c>
      <c r="P403" s="773"/>
      <c r="Q403" s="772">
        <f t="shared" si="2046"/>
        <v>0</v>
      </c>
      <c r="R403" s="772"/>
      <c r="T403" s="776"/>
      <c r="X403" s="794"/>
      <c r="Y403" s="794"/>
      <c r="Z403" s="794">
        <f t="shared" ref="Z403:AF403" si="2050">Z396-F364</f>
        <v>0</v>
      </c>
      <c r="AA403" s="794">
        <f t="shared" si="2050"/>
        <v>0</v>
      </c>
      <c r="AB403" s="794">
        <f t="shared" si="2050"/>
        <v>0</v>
      </c>
      <c r="AC403" s="794">
        <f t="shared" si="2050"/>
        <v>0</v>
      </c>
      <c r="AD403" s="794">
        <f t="shared" si="2050"/>
        <v>0</v>
      </c>
      <c r="AE403" s="794">
        <f t="shared" si="2050"/>
        <v>0</v>
      </c>
      <c r="AF403" s="794">
        <f t="shared" si="2050"/>
        <v>0</v>
      </c>
      <c r="AG403" s="794"/>
      <c r="AH403" s="794"/>
    </row>
    <row r="404" spans="1:34" ht="17.25" customHeight="1" x14ac:dyDescent="0.2">
      <c r="B404" s="1504"/>
      <c r="C404" s="5" t="s">
        <v>197</v>
      </c>
      <c r="D404" s="614">
        <f>SUM(D389:D398)</f>
        <v>150</v>
      </c>
      <c r="E404" s="842">
        <f t="shared" ref="E404:N404" si="2051">E389+E392+E395+E398</f>
        <v>8</v>
      </c>
      <c r="F404" s="843">
        <f t="shared" si="2051"/>
        <v>0</v>
      </c>
      <c r="G404" s="843">
        <f t="shared" si="2051"/>
        <v>1</v>
      </c>
      <c r="H404" s="843">
        <f t="shared" si="2051"/>
        <v>4</v>
      </c>
      <c r="I404" s="843">
        <f t="shared" si="2051"/>
        <v>1</v>
      </c>
      <c r="J404" s="234">
        <f t="shared" si="2051"/>
        <v>2</v>
      </c>
      <c r="K404" s="871">
        <f t="shared" si="2051"/>
        <v>0</v>
      </c>
      <c r="L404" s="872">
        <f t="shared" si="2051"/>
        <v>7</v>
      </c>
      <c r="M404" s="844">
        <f t="shared" si="2051"/>
        <v>124</v>
      </c>
      <c r="N404" s="844">
        <f t="shared" si="2051"/>
        <v>18</v>
      </c>
      <c r="O404" s="834">
        <f t="shared" ref="O404:O405" si="2052">E404+M404+N404</f>
        <v>150</v>
      </c>
      <c r="P404" s="834">
        <f t="shared" ref="P404" si="2053">SUM(F404:K404)</f>
        <v>8</v>
      </c>
      <c r="Q404" s="772">
        <f t="shared" ref="Q404" si="2054">O404-D404</f>
        <v>0</v>
      </c>
      <c r="R404" s="772">
        <f t="shared" ref="R404" si="2055">P404-E404</f>
        <v>0</v>
      </c>
      <c r="T404" s="776"/>
      <c r="X404" s="794"/>
      <c r="Y404" s="794"/>
      <c r="Z404" s="794"/>
      <c r="AA404" s="794"/>
      <c r="AB404" s="794"/>
      <c r="AC404" s="794"/>
      <c r="AD404" s="794"/>
      <c r="AE404" s="794"/>
      <c r="AF404" s="794"/>
      <c r="AG404" s="794"/>
      <c r="AH404" s="794"/>
    </row>
    <row r="405" spans="1:34" ht="17.25" customHeight="1" x14ac:dyDescent="0.2">
      <c r="B405" s="1504"/>
      <c r="C405" s="42" t="s">
        <v>199</v>
      </c>
      <c r="D405" s="615"/>
      <c r="E405" s="889">
        <f>E404/D404</f>
        <v>5.3333333333333337E-2</v>
      </c>
      <c r="F405" s="847">
        <f>F404/D404</f>
        <v>0</v>
      </c>
      <c r="G405" s="847">
        <f>G404/D404</f>
        <v>6.6666666666666671E-3</v>
      </c>
      <c r="H405" s="847">
        <f>H404/D404</f>
        <v>2.6666666666666668E-2</v>
      </c>
      <c r="I405" s="847">
        <f>I404/D404</f>
        <v>6.6666666666666671E-3</v>
      </c>
      <c r="J405" s="848">
        <f>J404/D404</f>
        <v>1.3333333333333334E-2</v>
      </c>
      <c r="K405" s="873">
        <f>K404/D404</f>
        <v>0</v>
      </c>
      <c r="L405" s="874">
        <f>L404/D404</f>
        <v>4.6666666666666669E-2</v>
      </c>
      <c r="M405" s="850">
        <f>M404/D404</f>
        <v>0.82666666666666666</v>
      </c>
      <c r="N405" s="850">
        <f>N404/D404</f>
        <v>0.12</v>
      </c>
      <c r="O405" s="773">
        <f t="shared" si="2052"/>
        <v>1</v>
      </c>
      <c r="P405" s="834"/>
      <c r="Q405" s="772">
        <f t="shared" ref="Q405:Q406" si="2056">1-O405</f>
        <v>0</v>
      </c>
      <c r="R405" s="772"/>
      <c r="T405" s="776"/>
      <c r="X405" s="794">
        <f>X398-X394</f>
        <v>0</v>
      </c>
      <c r="Y405" s="794">
        <f t="shared" ref="Y405:AH405" si="2057">Y398-Y394</f>
        <v>0</v>
      </c>
      <c r="Z405" s="794">
        <f t="shared" si="2057"/>
        <v>0</v>
      </c>
      <c r="AA405" s="794">
        <f t="shared" si="2057"/>
        <v>0</v>
      </c>
      <c r="AB405" s="794">
        <f t="shared" si="2057"/>
        <v>0</v>
      </c>
      <c r="AC405" s="794">
        <f t="shared" si="2057"/>
        <v>0</v>
      </c>
      <c r="AD405" s="794">
        <f t="shared" si="2057"/>
        <v>0</v>
      </c>
      <c r="AE405" s="794">
        <f t="shared" si="2057"/>
        <v>0</v>
      </c>
      <c r="AF405" s="794">
        <f t="shared" si="2057"/>
        <v>0</v>
      </c>
      <c r="AG405" s="794">
        <f t="shared" si="2057"/>
        <v>0</v>
      </c>
      <c r="AH405" s="794">
        <f t="shared" si="2057"/>
        <v>0</v>
      </c>
    </row>
    <row r="406" spans="1:34" ht="17.25" customHeight="1" thickBot="1" x14ac:dyDescent="0.25">
      <c r="B406" s="1510"/>
      <c r="C406" s="6"/>
      <c r="D406" s="236"/>
      <c r="E406" s="908"/>
      <c r="F406" s="909">
        <f>IFERROR(F404/$E404,0)</f>
        <v>0</v>
      </c>
      <c r="G406" s="909">
        <f t="shared" ref="G406:L406" si="2058">IFERROR(G404/$E404,0)</f>
        <v>0.125</v>
      </c>
      <c r="H406" s="909">
        <f t="shared" si="2058"/>
        <v>0.5</v>
      </c>
      <c r="I406" s="909">
        <f t="shared" si="2058"/>
        <v>0.125</v>
      </c>
      <c r="J406" s="910">
        <f t="shared" si="2058"/>
        <v>0.25</v>
      </c>
      <c r="K406" s="911">
        <f t="shared" si="2058"/>
        <v>0</v>
      </c>
      <c r="L406" s="912">
        <f t="shared" si="2058"/>
        <v>0.875</v>
      </c>
      <c r="M406" s="870"/>
      <c r="N406" s="870"/>
      <c r="O406" s="773">
        <f t="shared" ref="O406" si="2059">SUM(F406:K406)</f>
        <v>1</v>
      </c>
      <c r="P406" s="773"/>
      <c r="Q406" s="772">
        <f t="shared" si="2056"/>
        <v>0</v>
      </c>
      <c r="R406" s="772"/>
      <c r="T406" s="776"/>
      <c r="X406" s="794">
        <f>X399-X394</f>
        <v>0</v>
      </c>
      <c r="Y406" s="794">
        <f t="shared" ref="Y406:AH406" si="2060">Y399-Y394</f>
        <v>0</v>
      </c>
      <c r="Z406" s="794">
        <f t="shared" si="2060"/>
        <v>0</v>
      </c>
      <c r="AA406" s="794">
        <f t="shared" si="2060"/>
        <v>0</v>
      </c>
      <c r="AB406" s="794">
        <f t="shared" si="2060"/>
        <v>0</v>
      </c>
      <c r="AC406" s="794">
        <f t="shared" si="2060"/>
        <v>0</v>
      </c>
      <c r="AD406" s="794">
        <f t="shared" si="2060"/>
        <v>0</v>
      </c>
      <c r="AE406" s="794">
        <f t="shared" si="2060"/>
        <v>0</v>
      </c>
      <c r="AF406" s="794">
        <f t="shared" si="2060"/>
        <v>0</v>
      </c>
      <c r="AG406" s="794">
        <f t="shared" si="2060"/>
        <v>0</v>
      </c>
      <c r="AH406" s="794">
        <f t="shared" si="2060"/>
        <v>0</v>
      </c>
    </row>
    <row r="407" spans="1:34" x14ac:dyDescent="0.2">
      <c r="B407" s="840"/>
      <c r="C407" s="27"/>
      <c r="D407" s="23"/>
      <c r="E407" s="824"/>
      <c r="F407" s="774"/>
      <c r="G407" s="774"/>
      <c r="H407" s="774"/>
      <c r="I407" s="841"/>
      <c r="J407" s="841"/>
      <c r="K407" s="841"/>
      <c r="L407" s="841"/>
      <c r="M407" s="841"/>
      <c r="N407" s="841"/>
      <c r="O407" s="834"/>
      <c r="P407" s="834"/>
      <c r="Q407" s="772"/>
      <c r="R407" s="772"/>
    </row>
    <row r="408" spans="1:34" ht="14.4" x14ac:dyDescent="0.2">
      <c r="B408" s="762" t="s">
        <v>666</v>
      </c>
      <c r="O408" s="773"/>
      <c r="P408" s="834"/>
      <c r="Q408" s="772"/>
      <c r="R408" s="772"/>
    </row>
    <row r="409" spans="1:34" ht="7.5" customHeight="1" x14ac:dyDescent="0.2">
      <c r="B409" s="761"/>
      <c r="O409" s="773"/>
      <c r="P409" s="773"/>
      <c r="Q409" s="772"/>
      <c r="R409" s="772"/>
    </row>
    <row r="410" spans="1:34" x14ac:dyDescent="0.2">
      <c r="A410" s="776"/>
      <c r="B410" s="761"/>
      <c r="J410" s="763" t="s">
        <v>167</v>
      </c>
      <c r="O410" s="834"/>
      <c r="P410" s="834"/>
      <c r="Q410" s="772"/>
      <c r="R410" s="772"/>
    </row>
    <row r="411" spans="1:34" x14ac:dyDescent="0.2">
      <c r="A411" s="776"/>
      <c r="B411" s="761"/>
      <c r="J411" s="763" t="s">
        <v>634</v>
      </c>
      <c r="O411" s="773"/>
      <c r="P411" s="834"/>
      <c r="Q411" s="772"/>
      <c r="R411" s="772"/>
    </row>
    <row r="412" spans="1:34" x14ac:dyDescent="0.2">
      <c r="A412" s="776"/>
      <c r="B412" s="761"/>
      <c r="J412" s="763" t="s">
        <v>635</v>
      </c>
      <c r="O412" s="773"/>
      <c r="P412" s="773"/>
      <c r="Q412" s="772"/>
      <c r="R412" s="772"/>
    </row>
    <row r="413" spans="1:34" ht="7.5" customHeight="1" x14ac:dyDescent="0.2">
      <c r="A413" s="776"/>
      <c r="B413" s="761"/>
      <c r="J413" s="835"/>
      <c r="O413" s="834"/>
      <c r="P413" s="834"/>
      <c r="Q413" s="772"/>
      <c r="R413" s="772"/>
    </row>
    <row r="414" spans="1:34" ht="13.8" thickBot="1" x14ac:dyDescent="0.25">
      <c r="F414" s="836" t="s">
        <v>636</v>
      </c>
      <c r="G414" s="836" t="s">
        <v>637</v>
      </c>
      <c r="H414" s="836" t="s">
        <v>638</v>
      </c>
      <c r="I414" s="836" t="s">
        <v>639</v>
      </c>
      <c r="J414" s="836" t="s">
        <v>640</v>
      </c>
      <c r="K414" s="836"/>
      <c r="M414" s="23"/>
      <c r="N414" s="23" t="s">
        <v>641</v>
      </c>
      <c r="O414" s="773"/>
      <c r="P414" s="834"/>
      <c r="Q414" s="772"/>
      <c r="R414" s="772"/>
    </row>
    <row r="415" spans="1:34" ht="13.5" customHeight="1" x14ac:dyDescent="0.2">
      <c r="B415" s="1507" t="s">
        <v>667</v>
      </c>
      <c r="C415" s="1947"/>
      <c r="D415" s="1621" t="s">
        <v>266</v>
      </c>
      <c r="E415" s="1945" t="s">
        <v>643</v>
      </c>
      <c r="F415" s="837"/>
      <c r="G415" s="837"/>
      <c r="H415" s="837"/>
      <c r="I415" s="837"/>
      <c r="J415" s="837"/>
      <c r="K415" s="837"/>
      <c r="L415" s="839"/>
      <c r="M415" s="1942" t="s">
        <v>644</v>
      </c>
      <c r="N415" s="1942" t="s">
        <v>326</v>
      </c>
      <c r="O415" s="773"/>
      <c r="P415" s="773"/>
      <c r="Q415" s="772"/>
      <c r="R415" s="772"/>
    </row>
    <row r="416" spans="1:34" x14ac:dyDescent="0.2">
      <c r="B416" s="1508"/>
      <c r="C416" s="1948"/>
      <c r="D416" s="1593"/>
      <c r="E416" s="1866"/>
      <c r="F416" s="29" t="s">
        <v>645</v>
      </c>
      <c r="G416" s="30"/>
      <c r="H416" s="30"/>
      <c r="I416" s="31"/>
      <c r="J416" s="31"/>
      <c r="K416" s="31"/>
      <c r="L416" s="250"/>
      <c r="M416" s="1943"/>
      <c r="N416" s="1943"/>
      <c r="O416" s="834"/>
      <c r="P416" s="834"/>
      <c r="Q416" s="772"/>
      <c r="R416" s="772"/>
    </row>
    <row r="417" spans="2:18" ht="13.5" customHeight="1" x14ac:dyDescent="0.2">
      <c r="B417" s="1508"/>
      <c r="C417" s="1948"/>
      <c r="D417" s="1593"/>
      <c r="E417" s="1866"/>
      <c r="F417" s="1588" t="s">
        <v>646</v>
      </c>
      <c r="G417" s="1588" t="s">
        <v>647</v>
      </c>
      <c r="H417" s="1588" t="s">
        <v>648</v>
      </c>
      <c r="I417" s="1588" t="s">
        <v>649</v>
      </c>
      <c r="J417" s="1621" t="s">
        <v>650</v>
      </c>
      <c r="K417" s="1621" t="s">
        <v>651</v>
      </c>
      <c r="L417" s="251" t="s">
        <v>652</v>
      </c>
      <c r="M417" s="1943"/>
      <c r="N417" s="1943"/>
      <c r="O417" s="773"/>
      <c r="P417" s="834"/>
      <c r="Q417" s="772"/>
      <c r="R417" s="772"/>
    </row>
    <row r="418" spans="2:18" ht="13.5" customHeight="1" x14ac:dyDescent="0.2">
      <c r="B418" s="1508"/>
      <c r="C418" s="1948"/>
      <c r="D418" s="1593"/>
      <c r="E418" s="1866"/>
      <c r="F418" s="1594"/>
      <c r="G418" s="1594"/>
      <c r="H418" s="1594"/>
      <c r="I418" s="1594"/>
      <c r="J418" s="1593"/>
      <c r="K418" s="1593"/>
      <c r="L418" s="1950" t="s">
        <v>668</v>
      </c>
      <c r="M418" s="1943"/>
      <c r="N418" s="1943"/>
      <c r="O418" s="773"/>
      <c r="P418" s="773"/>
      <c r="Q418" s="772"/>
      <c r="R418" s="772"/>
    </row>
    <row r="419" spans="2:18" ht="40.5" customHeight="1" x14ac:dyDescent="0.2">
      <c r="B419" s="1610"/>
      <c r="C419" s="1949"/>
      <c r="D419" s="1622"/>
      <c r="E419" s="1946"/>
      <c r="F419" s="1595"/>
      <c r="G419" s="1595"/>
      <c r="H419" s="1595"/>
      <c r="I419" s="1595"/>
      <c r="J419" s="1622"/>
      <c r="K419" s="1622"/>
      <c r="L419" s="1951"/>
      <c r="M419" s="1944"/>
      <c r="N419" s="1944"/>
      <c r="O419" s="834"/>
      <c r="P419" s="834"/>
      <c r="Q419" s="772"/>
      <c r="R419" s="772"/>
    </row>
    <row r="420" spans="2:18" ht="17.25" customHeight="1" x14ac:dyDescent="0.2">
      <c r="B420" s="1603" t="s">
        <v>597</v>
      </c>
      <c r="C420" s="1628"/>
      <c r="D420" s="234">
        <f>D423+D426+D429+D432+D435+D438</f>
        <v>427</v>
      </c>
      <c r="E420" s="842">
        <f>E423+E426+E429+E432+E435+E438</f>
        <v>57</v>
      </c>
      <c r="F420" s="843">
        <f>F423+F426+F429+F432+F435+F438</f>
        <v>0</v>
      </c>
      <c r="G420" s="843">
        <f t="shared" ref="G420:M420" si="2061">G423+G426+G429+G432+G435+G438</f>
        <v>39</v>
      </c>
      <c r="H420" s="843">
        <f t="shared" si="2061"/>
        <v>5</v>
      </c>
      <c r="I420" s="843">
        <f t="shared" si="2061"/>
        <v>0</v>
      </c>
      <c r="J420" s="234">
        <f t="shared" si="2061"/>
        <v>2</v>
      </c>
      <c r="K420" s="871">
        <f t="shared" si="2061"/>
        <v>11</v>
      </c>
      <c r="L420" s="872">
        <f>L423+L426+L429+L432+L435+L438</f>
        <v>46</v>
      </c>
      <c r="M420" s="844">
        <f t="shared" si="2061"/>
        <v>295</v>
      </c>
      <c r="N420" s="844">
        <f>N423+N426+N429+N432+N435+N438</f>
        <v>75</v>
      </c>
      <c r="O420" s="834">
        <f>E420+M420+N420</f>
        <v>427</v>
      </c>
      <c r="P420" s="834">
        <f>SUM(F420:K420)</f>
        <v>57</v>
      </c>
      <c r="Q420" s="772">
        <f>O420-D420</f>
        <v>0</v>
      </c>
      <c r="R420" s="772">
        <f>P420-E420</f>
        <v>0</v>
      </c>
    </row>
    <row r="421" spans="2:18" ht="17.25" customHeight="1" x14ac:dyDescent="0.2">
      <c r="B421" s="1605"/>
      <c r="C421" s="1629"/>
      <c r="D421" s="600"/>
      <c r="E421" s="845">
        <f>E420/D420</f>
        <v>0.13348946135831383</v>
      </c>
      <c r="F421" s="846">
        <f>F420/D420</f>
        <v>0</v>
      </c>
      <c r="G421" s="846">
        <f>G420/D420</f>
        <v>9.1334894613583142E-2</v>
      </c>
      <c r="H421" s="846">
        <f>H420/D420</f>
        <v>1.1709601873536301E-2</v>
      </c>
      <c r="I421" s="847">
        <f>I420/D420</f>
        <v>0</v>
      </c>
      <c r="J421" s="848">
        <f>J420/D420</f>
        <v>4.6838407494145199E-3</v>
      </c>
      <c r="K421" s="873">
        <f>K420/D420</f>
        <v>2.576112412177986E-2</v>
      </c>
      <c r="L421" s="874">
        <f>L420/D420</f>
        <v>0.10772833723653395</v>
      </c>
      <c r="M421" s="850">
        <f>M420/D420</f>
        <v>0.69086651053864168</v>
      </c>
      <c r="N421" s="850">
        <f>N420/D420</f>
        <v>0.1756440281030445</v>
      </c>
      <c r="O421" s="773">
        <f>E421+M421+N421</f>
        <v>1</v>
      </c>
      <c r="P421" s="834"/>
      <c r="Q421" s="772">
        <f>1-O421</f>
        <v>0</v>
      </c>
      <c r="R421" s="772"/>
    </row>
    <row r="422" spans="2:18" ht="17.25" customHeight="1" thickBot="1" x14ac:dyDescent="0.25">
      <c r="B422" s="1607"/>
      <c r="C422" s="1669"/>
      <c r="D422" s="604"/>
      <c r="E422" s="851"/>
      <c r="F422" s="852">
        <f>F420/E420</f>
        <v>0</v>
      </c>
      <c r="G422" s="852">
        <f>G420/E420</f>
        <v>0.68421052631578949</v>
      </c>
      <c r="H422" s="852">
        <f>H420/E420</f>
        <v>8.771929824561403E-2</v>
      </c>
      <c r="I422" s="852">
        <f>I420/E420</f>
        <v>0</v>
      </c>
      <c r="J422" s="853">
        <f>J420/E420</f>
        <v>3.5087719298245612E-2</v>
      </c>
      <c r="K422" s="875">
        <f>K420/E420</f>
        <v>0.19298245614035087</v>
      </c>
      <c r="L422" s="876">
        <f>L420/E420</f>
        <v>0.80701754385964908</v>
      </c>
      <c r="M422" s="854"/>
      <c r="N422" s="854"/>
      <c r="O422" s="773">
        <f>SUM(F422:K422)</f>
        <v>1</v>
      </c>
      <c r="P422" s="773"/>
      <c r="Q422" s="772">
        <f>1-O422</f>
        <v>0</v>
      </c>
      <c r="R422" s="772"/>
    </row>
    <row r="423" spans="2:18" ht="17.25" customHeight="1" thickTop="1" x14ac:dyDescent="0.2">
      <c r="B423" s="1503" t="s">
        <v>274</v>
      </c>
      <c r="C423" s="1649" t="s">
        <v>184</v>
      </c>
      <c r="D423" s="487">
        <v>49</v>
      </c>
      <c r="E423" s="855">
        <f>SUM(F423:K423)</f>
        <v>8</v>
      </c>
      <c r="F423" s="1107">
        <v>0</v>
      </c>
      <c r="G423" s="856">
        <v>7</v>
      </c>
      <c r="H423" s="856">
        <v>0</v>
      </c>
      <c r="I423" s="856">
        <v>0</v>
      </c>
      <c r="J423" s="857">
        <v>0</v>
      </c>
      <c r="K423" s="857">
        <v>1</v>
      </c>
      <c r="L423" s="858">
        <f>H423+I423+J423+G423</f>
        <v>7</v>
      </c>
      <c r="M423" s="859">
        <v>32</v>
      </c>
      <c r="N423" s="859">
        <f>D423-E423-M423</f>
        <v>9</v>
      </c>
      <c r="O423" s="834">
        <f t="shared" ref="O423" si="2062">E423+M423+N423</f>
        <v>49</v>
      </c>
      <c r="P423" s="834">
        <f>SUM(F423:K423)</f>
        <v>8</v>
      </c>
      <c r="Q423" s="772">
        <f t="shared" ref="Q423" si="2063">O423-D423</f>
        <v>0</v>
      </c>
      <c r="R423" s="772">
        <f t="shared" ref="R423" si="2064">P423-E423</f>
        <v>0</v>
      </c>
    </row>
    <row r="424" spans="2:18" ht="17.25" customHeight="1" x14ac:dyDescent="0.2">
      <c r="B424" s="1504"/>
      <c r="C424" s="1551"/>
      <c r="D424" s="499"/>
      <c r="E424" s="845">
        <f>E423/D423</f>
        <v>0.16326530612244897</v>
      </c>
      <c r="F424" s="847">
        <f>F423/D423</f>
        <v>0</v>
      </c>
      <c r="G424" s="847">
        <f>G423/D423</f>
        <v>0.14285714285714285</v>
      </c>
      <c r="H424" s="847">
        <f>H423/D423</f>
        <v>0</v>
      </c>
      <c r="I424" s="847">
        <f>I423/D423</f>
        <v>0</v>
      </c>
      <c r="J424" s="848">
        <f>J423/D423</f>
        <v>0</v>
      </c>
      <c r="K424" s="848">
        <f>K423/D423</f>
        <v>2.0408163265306121E-2</v>
      </c>
      <c r="L424" s="849">
        <f>L423/D423</f>
        <v>0.14285714285714285</v>
      </c>
      <c r="M424" s="850">
        <f>M423/D423</f>
        <v>0.65306122448979587</v>
      </c>
      <c r="N424" s="850">
        <f>N423/D423</f>
        <v>0.18367346938775511</v>
      </c>
      <c r="O424" s="773">
        <f>E424+M424+N424</f>
        <v>0.99999999999999989</v>
      </c>
      <c r="P424" s="834"/>
      <c r="Q424" s="772">
        <f>1-O424</f>
        <v>0</v>
      </c>
      <c r="R424" s="772"/>
    </row>
    <row r="425" spans="2:18" ht="17.25" customHeight="1" x14ac:dyDescent="0.2">
      <c r="B425" s="1504"/>
      <c r="C425" s="1552"/>
      <c r="D425" s="307"/>
      <c r="E425" s="860"/>
      <c r="F425" s="891">
        <f>F423/E423</f>
        <v>0</v>
      </c>
      <c r="G425" s="891">
        <f>G423/E423</f>
        <v>0.875</v>
      </c>
      <c r="H425" s="891">
        <f>H423/E423</f>
        <v>0</v>
      </c>
      <c r="I425" s="891">
        <f>I423/E423</f>
        <v>0</v>
      </c>
      <c r="J425" s="892">
        <f>J423/E423</f>
        <v>0</v>
      </c>
      <c r="K425" s="892">
        <f>K423/E423</f>
        <v>0.125</v>
      </c>
      <c r="L425" s="898">
        <f>L423/E423</f>
        <v>0.875</v>
      </c>
      <c r="M425" s="854"/>
      <c r="N425" s="854"/>
      <c r="O425" s="773">
        <f>SUM(F425:K425)</f>
        <v>1</v>
      </c>
      <c r="P425" s="773"/>
      <c r="Q425" s="772">
        <f t="shared" ref="Q425" si="2065">1-O425</f>
        <v>0</v>
      </c>
      <c r="R425" s="772"/>
    </row>
    <row r="426" spans="2:18" ht="17.25" customHeight="1" x14ac:dyDescent="0.2">
      <c r="B426" s="1504"/>
      <c r="C426" s="1591" t="s">
        <v>185</v>
      </c>
      <c r="D426" s="480">
        <v>87</v>
      </c>
      <c r="E426" s="842">
        <f>SUM(F426:K426)</f>
        <v>14</v>
      </c>
      <c r="F426" s="1105">
        <v>0</v>
      </c>
      <c r="G426" s="843">
        <v>10</v>
      </c>
      <c r="H426" s="843">
        <v>2</v>
      </c>
      <c r="I426" s="843">
        <v>0</v>
      </c>
      <c r="J426" s="234">
        <v>0</v>
      </c>
      <c r="K426" s="234">
        <v>2</v>
      </c>
      <c r="L426" s="861">
        <f>H426+I426+J426+G426</f>
        <v>12</v>
      </c>
      <c r="M426" s="844">
        <v>62</v>
      </c>
      <c r="N426" s="844">
        <f>D426-E426-M426</f>
        <v>11</v>
      </c>
      <c r="O426" s="834">
        <f t="shared" ref="O426:O427" si="2066">E426+M426+N426</f>
        <v>87</v>
      </c>
      <c r="P426" s="834">
        <f t="shared" ref="P426" si="2067">SUM(F426:K426)</f>
        <v>14</v>
      </c>
      <c r="Q426" s="772">
        <f t="shared" ref="Q426" si="2068">O426-D426</f>
        <v>0</v>
      </c>
      <c r="R426" s="772">
        <f t="shared" ref="R426" si="2069">P426-E426</f>
        <v>0</v>
      </c>
    </row>
    <row r="427" spans="2:18" ht="17.25" customHeight="1" x14ac:dyDescent="0.2">
      <c r="B427" s="1504"/>
      <c r="C427" s="1551"/>
      <c r="D427" s="499"/>
      <c r="E427" s="845">
        <f t="shared" ref="E427" si="2070">E426/D426</f>
        <v>0.16091954022988506</v>
      </c>
      <c r="F427" s="847">
        <f>F426/D426</f>
        <v>0</v>
      </c>
      <c r="G427" s="847">
        <f t="shared" ref="G427" si="2071">G426/D426</f>
        <v>0.11494252873563218</v>
      </c>
      <c r="H427" s="847">
        <f t="shared" ref="H427" si="2072">H426/D426</f>
        <v>2.2988505747126436E-2</v>
      </c>
      <c r="I427" s="847">
        <f t="shared" ref="I427" si="2073">I426/D426</f>
        <v>0</v>
      </c>
      <c r="J427" s="848">
        <f t="shared" ref="J427" si="2074">J426/D426</f>
        <v>0</v>
      </c>
      <c r="K427" s="848">
        <f t="shared" ref="K427" si="2075">K426/D426</f>
        <v>2.2988505747126436E-2</v>
      </c>
      <c r="L427" s="849">
        <f t="shared" ref="L427" si="2076">L426/D426</f>
        <v>0.13793103448275862</v>
      </c>
      <c r="M427" s="850">
        <f t="shared" ref="M427" si="2077">M426/D426</f>
        <v>0.71264367816091956</v>
      </c>
      <c r="N427" s="850">
        <f t="shared" ref="N427" si="2078">N426/D426</f>
        <v>0.12643678160919541</v>
      </c>
      <c r="O427" s="773">
        <f t="shared" si="2066"/>
        <v>1</v>
      </c>
      <c r="P427" s="834"/>
      <c r="Q427" s="772">
        <f t="shared" ref="Q427:Q428" si="2079">1-O427</f>
        <v>0</v>
      </c>
      <c r="R427" s="772"/>
    </row>
    <row r="428" spans="2:18" ht="17.25" customHeight="1" x14ac:dyDescent="0.2">
      <c r="B428" s="1504"/>
      <c r="C428" s="1552"/>
      <c r="D428" s="1123"/>
      <c r="E428" s="860"/>
      <c r="F428" s="891">
        <f>F426/E426</f>
        <v>0</v>
      </c>
      <c r="G428" s="891">
        <f t="shared" ref="G428" si="2080">G426/E426</f>
        <v>0.7142857142857143</v>
      </c>
      <c r="H428" s="891">
        <f t="shared" ref="H428" si="2081">H426/E426</f>
        <v>0.14285714285714285</v>
      </c>
      <c r="I428" s="891">
        <f t="shared" ref="I428" si="2082">I426/E426</f>
        <v>0</v>
      </c>
      <c r="J428" s="892">
        <f t="shared" ref="J428" si="2083">J426/E426</f>
        <v>0</v>
      </c>
      <c r="K428" s="892">
        <f t="shared" ref="K428" si="2084">K426/E426</f>
        <v>0.14285714285714285</v>
      </c>
      <c r="L428" s="898">
        <f t="shared" ref="L428" si="2085">L426/E426</f>
        <v>0.8571428571428571</v>
      </c>
      <c r="M428" s="854"/>
      <c r="N428" s="854"/>
      <c r="O428" s="773">
        <f t="shared" ref="O428" si="2086">SUM(F428:K428)</f>
        <v>1</v>
      </c>
      <c r="P428" s="773"/>
      <c r="Q428" s="772">
        <f t="shared" si="2079"/>
        <v>0</v>
      </c>
      <c r="R428" s="772"/>
    </row>
    <row r="429" spans="2:18" ht="17.25" customHeight="1" x14ac:dyDescent="0.2">
      <c r="B429" s="1504"/>
      <c r="C429" s="1588" t="s">
        <v>277</v>
      </c>
      <c r="D429" s="491">
        <v>25</v>
      </c>
      <c r="E429" s="842">
        <f t="shared" ref="E429" si="2087">SUM(F429:K429)</f>
        <v>6</v>
      </c>
      <c r="F429" s="1105">
        <v>0</v>
      </c>
      <c r="G429" s="843">
        <v>4</v>
      </c>
      <c r="H429" s="843">
        <v>1</v>
      </c>
      <c r="I429" s="843">
        <v>0</v>
      </c>
      <c r="J429" s="234">
        <v>1</v>
      </c>
      <c r="K429" s="234">
        <v>0</v>
      </c>
      <c r="L429" s="861">
        <f>H429+I429+J429+G429</f>
        <v>6</v>
      </c>
      <c r="M429" s="844">
        <v>16</v>
      </c>
      <c r="N429" s="844">
        <f>D429-E429-M429</f>
        <v>3</v>
      </c>
      <c r="O429" s="834">
        <f t="shared" ref="O429:O430" si="2088">E429+M429+N429</f>
        <v>25</v>
      </c>
      <c r="P429" s="834">
        <f t="shared" ref="P429" si="2089">SUM(F429:K429)</f>
        <v>6</v>
      </c>
      <c r="Q429" s="772">
        <f t="shared" ref="Q429" si="2090">O429-D429</f>
        <v>0</v>
      </c>
      <c r="R429" s="772">
        <f t="shared" ref="R429" si="2091">P429-E429</f>
        <v>0</v>
      </c>
    </row>
    <row r="430" spans="2:18" ht="17.25" customHeight="1" x14ac:dyDescent="0.2">
      <c r="B430" s="1504"/>
      <c r="C430" s="1594"/>
      <c r="D430" s="499"/>
      <c r="E430" s="845">
        <f t="shared" ref="E430" si="2092">E429/D429</f>
        <v>0.24</v>
      </c>
      <c r="F430" s="847">
        <f>F429/D429</f>
        <v>0</v>
      </c>
      <c r="G430" s="847">
        <f t="shared" ref="G430" si="2093">G429/D429</f>
        <v>0.16</v>
      </c>
      <c r="H430" s="847">
        <f t="shared" ref="H430" si="2094">H429/D429</f>
        <v>0.04</v>
      </c>
      <c r="I430" s="847">
        <f t="shared" ref="I430" si="2095">I429/D429</f>
        <v>0</v>
      </c>
      <c r="J430" s="848">
        <f t="shared" ref="J430" si="2096">J429/D429</f>
        <v>0.04</v>
      </c>
      <c r="K430" s="848">
        <f t="shared" ref="K430" si="2097">K429/D429</f>
        <v>0</v>
      </c>
      <c r="L430" s="849">
        <f t="shared" ref="L430" si="2098">L429/D429</f>
        <v>0.24</v>
      </c>
      <c r="M430" s="850">
        <f t="shared" ref="M430" si="2099">M429/D429</f>
        <v>0.64</v>
      </c>
      <c r="N430" s="850">
        <f t="shared" ref="N430" si="2100">N429/D429</f>
        <v>0.12</v>
      </c>
      <c r="O430" s="773">
        <f t="shared" si="2088"/>
        <v>1</v>
      </c>
      <c r="P430" s="834"/>
      <c r="Q430" s="772">
        <f t="shared" ref="Q430:Q431" si="2101">1-O430</f>
        <v>0</v>
      </c>
      <c r="R430" s="772"/>
    </row>
    <row r="431" spans="2:18" ht="17.25" customHeight="1" x14ac:dyDescent="0.2">
      <c r="B431" s="1504"/>
      <c r="C431" s="1594"/>
      <c r="D431" s="1123"/>
      <c r="E431" s="860"/>
      <c r="F431" s="891">
        <f>F429/E429</f>
        <v>0</v>
      </c>
      <c r="G431" s="891">
        <f t="shared" ref="G431" si="2102">G429/E429</f>
        <v>0.66666666666666663</v>
      </c>
      <c r="H431" s="891">
        <f t="shared" ref="H431" si="2103">H429/E429</f>
        <v>0.16666666666666666</v>
      </c>
      <c r="I431" s="891">
        <f t="shared" ref="I431" si="2104">I429/E429</f>
        <v>0</v>
      </c>
      <c r="J431" s="892">
        <f t="shared" ref="J431" si="2105">J429/E429</f>
        <v>0.16666666666666666</v>
      </c>
      <c r="K431" s="892">
        <f t="shared" ref="K431" si="2106">K429/E429</f>
        <v>0</v>
      </c>
      <c r="L431" s="898">
        <f t="shared" ref="L431" si="2107">L429/E429</f>
        <v>1</v>
      </c>
      <c r="M431" s="854"/>
      <c r="N431" s="854"/>
      <c r="O431" s="773">
        <f t="shared" ref="O431" si="2108">SUM(F431:K431)</f>
        <v>0.99999999999999989</v>
      </c>
      <c r="P431" s="773"/>
      <c r="Q431" s="772">
        <f t="shared" si="2101"/>
        <v>0</v>
      </c>
      <c r="R431" s="772"/>
    </row>
    <row r="432" spans="2:18" ht="17.25" customHeight="1" x14ac:dyDescent="0.2">
      <c r="B432" s="1504"/>
      <c r="C432" s="1591" t="s">
        <v>598</v>
      </c>
      <c r="D432" s="491">
        <v>82</v>
      </c>
      <c r="E432" s="842">
        <f>SUM(F432:K432)</f>
        <v>8</v>
      </c>
      <c r="F432" s="1105">
        <v>0</v>
      </c>
      <c r="G432" s="843">
        <v>2</v>
      </c>
      <c r="H432" s="843">
        <v>2</v>
      </c>
      <c r="I432" s="843">
        <v>0</v>
      </c>
      <c r="J432" s="234">
        <v>0</v>
      </c>
      <c r="K432" s="234">
        <v>4</v>
      </c>
      <c r="L432" s="861">
        <f t="shared" ref="L432" si="2109">H432+I432+J432+G432</f>
        <v>4</v>
      </c>
      <c r="M432" s="844">
        <v>61</v>
      </c>
      <c r="N432" s="844">
        <f>D432-E432-M432</f>
        <v>13</v>
      </c>
      <c r="O432" s="834">
        <f>E432+M432+N432</f>
        <v>82</v>
      </c>
      <c r="P432" s="834">
        <f t="shared" ref="P432" si="2110">SUM(F432:K432)</f>
        <v>8</v>
      </c>
      <c r="Q432" s="772">
        <f t="shared" ref="Q432" si="2111">O432-D432</f>
        <v>0</v>
      </c>
      <c r="R432" s="772">
        <f t="shared" ref="R432" si="2112">P432-E432</f>
        <v>0</v>
      </c>
    </row>
    <row r="433" spans="2:18" ht="17.25" customHeight="1" x14ac:dyDescent="0.2">
      <c r="B433" s="1504"/>
      <c r="C433" s="1551"/>
      <c r="D433" s="499"/>
      <c r="E433" s="845">
        <f t="shared" ref="E433" si="2113">E432/D432</f>
        <v>9.7560975609756101E-2</v>
      </c>
      <c r="F433" s="847">
        <f>F432/D432</f>
        <v>0</v>
      </c>
      <c r="G433" s="847">
        <f t="shared" ref="G433" si="2114">G432/D432</f>
        <v>2.4390243902439025E-2</v>
      </c>
      <c r="H433" s="847">
        <f t="shared" ref="H433" si="2115">H432/D432</f>
        <v>2.4390243902439025E-2</v>
      </c>
      <c r="I433" s="847">
        <f t="shared" ref="I433" si="2116">I432/D432</f>
        <v>0</v>
      </c>
      <c r="J433" s="848">
        <f t="shared" ref="J433" si="2117">J432/D432</f>
        <v>0</v>
      </c>
      <c r="K433" s="848">
        <f t="shared" ref="K433" si="2118">K432/D432</f>
        <v>4.878048780487805E-2</v>
      </c>
      <c r="L433" s="849">
        <f>L432/D432</f>
        <v>4.878048780487805E-2</v>
      </c>
      <c r="M433" s="850">
        <f t="shared" ref="M433" si="2119">M432/D432</f>
        <v>0.74390243902439024</v>
      </c>
      <c r="N433" s="850">
        <f t="shared" ref="N433" si="2120">N432/D432</f>
        <v>0.15853658536585366</v>
      </c>
      <c r="O433" s="773">
        <f t="shared" ref="O433" si="2121">E433+M433+N433</f>
        <v>1</v>
      </c>
      <c r="P433" s="834"/>
      <c r="Q433" s="772">
        <f t="shared" ref="Q433:Q434" si="2122">1-O433</f>
        <v>0</v>
      </c>
      <c r="R433" s="772"/>
    </row>
    <row r="434" spans="2:18" ht="17.25" customHeight="1" x14ac:dyDescent="0.2">
      <c r="B434" s="1504"/>
      <c r="C434" s="1552"/>
      <c r="D434" s="1123"/>
      <c r="E434" s="860"/>
      <c r="F434" s="891">
        <f>F432/E432</f>
        <v>0</v>
      </c>
      <c r="G434" s="891">
        <f t="shared" ref="G434" si="2123">G432/E432</f>
        <v>0.25</v>
      </c>
      <c r="H434" s="891">
        <f t="shared" ref="H434" si="2124">H432/E432</f>
        <v>0.25</v>
      </c>
      <c r="I434" s="891">
        <f t="shared" ref="I434" si="2125">I432/E432</f>
        <v>0</v>
      </c>
      <c r="J434" s="892">
        <f t="shared" ref="J434" si="2126">J432/E432</f>
        <v>0</v>
      </c>
      <c r="K434" s="892">
        <f t="shared" ref="K434" si="2127">K432/E432</f>
        <v>0.5</v>
      </c>
      <c r="L434" s="898">
        <f>L432/E432</f>
        <v>0.5</v>
      </c>
      <c r="M434" s="854"/>
      <c r="N434" s="854"/>
      <c r="O434" s="773">
        <f t="shared" ref="O434" si="2128">SUM(F434:K434)</f>
        <v>1</v>
      </c>
      <c r="P434" s="773"/>
      <c r="Q434" s="772">
        <f t="shared" si="2122"/>
        <v>0</v>
      </c>
      <c r="R434" s="772"/>
    </row>
    <row r="435" spans="2:18" ht="17.25" customHeight="1" x14ac:dyDescent="0.2">
      <c r="B435" s="1504"/>
      <c r="C435" s="1591" t="s">
        <v>341</v>
      </c>
      <c r="D435" s="491">
        <v>8</v>
      </c>
      <c r="E435" s="842">
        <f t="shared" ref="E435" si="2129">SUM(F435:K435)</f>
        <v>1</v>
      </c>
      <c r="F435" s="1105">
        <v>0</v>
      </c>
      <c r="G435" s="843">
        <v>1</v>
      </c>
      <c r="H435" s="843">
        <v>0</v>
      </c>
      <c r="I435" s="843">
        <v>0</v>
      </c>
      <c r="J435" s="234">
        <v>0</v>
      </c>
      <c r="K435" s="234">
        <v>0</v>
      </c>
      <c r="L435" s="861">
        <f t="shared" ref="L435" si="2130">H435+I435+J435+G435</f>
        <v>1</v>
      </c>
      <c r="M435" s="844">
        <v>6</v>
      </c>
      <c r="N435" s="844">
        <f>D435-E435-M435</f>
        <v>1</v>
      </c>
      <c r="O435" s="834">
        <f>E435+M435+N435</f>
        <v>8</v>
      </c>
      <c r="P435" s="834">
        <f t="shared" ref="P435" si="2131">SUM(F435:K435)</f>
        <v>1</v>
      </c>
      <c r="Q435" s="772">
        <f t="shared" ref="Q435" si="2132">O435-D435</f>
        <v>0</v>
      </c>
      <c r="R435" s="772">
        <f t="shared" ref="R435" si="2133">P435-E435</f>
        <v>0</v>
      </c>
    </row>
    <row r="436" spans="2:18" ht="17.25" customHeight="1" x14ac:dyDescent="0.2">
      <c r="B436" s="1504"/>
      <c r="C436" s="1551"/>
      <c r="D436" s="499"/>
      <c r="E436" s="845">
        <f t="shared" ref="E436" si="2134">E435/D435</f>
        <v>0.125</v>
      </c>
      <c r="F436" s="847">
        <f>F435/D435</f>
        <v>0</v>
      </c>
      <c r="G436" s="847">
        <f t="shared" ref="G436" si="2135">G435/D435</f>
        <v>0.125</v>
      </c>
      <c r="H436" s="847">
        <f t="shared" ref="H436" si="2136">H435/D435</f>
        <v>0</v>
      </c>
      <c r="I436" s="847">
        <f t="shared" ref="I436" si="2137">I435/D435</f>
        <v>0</v>
      </c>
      <c r="J436" s="848">
        <f t="shared" ref="J436" si="2138">J435/D435</f>
        <v>0</v>
      </c>
      <c r="K436" s="848">
        <f t="shared" ref="K436" si="2139">K435/D435</f>
        <v>0</v>
      </c>
      <c r="L436" s="849">
        <f t="shared" ref="L436" si="2140">L435/D435</f>
        <v>0.125</v>
      </c>
      <c r="M436" s="850">
        <f t="shared" ref="M436" si="2141">M435/D435</f>
        <v>0.75</v>
      </c>
      <c r="N436" s="850">
        <f t="shared" ref="N436" si="2142">N435/D435</f>
        <v>0.125</v>
      </c>
      <c r="O436" s="773">
        <f t="shared" ref="O436" si="2143">E436+M436+N436</f>
        <v>1</v>
      </c>
      <c r="P436" s="834"/>
      <c r="Q436" s="772">
        <f t="shared" ref="Q436:Q437" si="2144">1-O436</f>
        <v>0</v>
      </c>
      <c r="R436" s="772"/>
    </row>
    <row r="437" spans="2:18" ht="17.25" customHeight="1" x14ac:dyDescent="0.2">
      <c r="B437" s="1504"/>
      <c r="C437" s="1552"/>
      <c r="D437" s="1123"/>
      <c r="E437" s="860"/>
      <c r="F437" s="891">
        <f>F435/E435</f>
        <v>0</v>
      </c>
      <c r="G437" s="891">
        <f t="shared" ref="G437" si="2145">G435/E435</f>
        <v>1</v>
      </c>
      <c r="H437" s="891">
        <f t="shared" ref="H437" si="2146">H435/E435</f>
        <v>0</v>
      </c>
      <c r="I437" s="891">
        <f t="shared" ref="I437" si="2147">I435/E435</f>
        <v>0</v>
      </c>
      <c r="J437" s="892">
        <f t="shared" ref="J437" si="2148">J435/E435</f>
        <v>0</v>
      </c>
      <c r="K437" s="892">
        <f t="shared" ref="K437" si="2149">K435/E435</f>
        <v>0</v>
      </c>
      <c r="L437" s="898">
        <f t="shared" ref="L437" si="2150">L435/E435</f>
        <v>1</v>
      </c>
      <c r="M437" s="854"/>
      <c r="N437" s="854"/>
      <c r="O437" s="773">
        <f t="shared" ref="O437" si="2151">SUM(F437:K437)</f>
        <v>1</v>
      </c>
      <c r="P437" s="773"/>
      <c r="Q437" s="772">
        <f t="shared" si="2144"/>
        <v>0</v>
      </c>
      <c r="R437" s="772"/>
    </row>
    <row r="438" spans="2:18" ht="17.25" customHeight="1" x14ac:dyDescent="0.2">
      <c r="B438" s="1504"/>
      <c r="C438" s="1591" t="s">
        <v>189</v>
      </c>
      <c r="D438" s="491">
        <v>176</v>
      </c>
      <c r="E438" s="842">
        <f t="shared" ref="E438" si="2152">SUM(F438:K438)</f>
        <v>20</v>
      </c>
      <c r="F438" s="1105">
        <v>0</v>
      </c>
      <c r="G438" s="843">
        <v>15</v>
      </c>
      <c r="H438" s="843">
        <v>0</v>
      </c>
      <c r="I438" s="843">
        <v>0</v>
      </c>
      <c r="J438" s="234">
        <v>1</v>
      </c>
      <c r="K438" s="234">
        <v>4</v>
      </c>
      <c r="L438" s="861">
        <f t="shared" ref="L438" si="2153">H438+I438+J438+G438</f>
        <v>16</v>
      </c>
      <c r="M438" s="844">
        <v>118</v>
      </c>
      <c r="N438" s="844">
        <f>D438-E438-M438</f>
        <v>38</v>
      </c>
      <c r="O438" s="834">
        <f t="shared" ref="O438:O439" si="2154">E438+M438+N438</f>
        <v>176</v>
      </c>
      <c r="P438" s="834">
        <f t="shared" ref="P438" si="2155">SUM(F438:K438)</f>
        <v>20</v>
      </c>
      <c r="Q438" s="772">
        <f t="shared" ref="Q438" si="2156">O438-D438</f>
        <v>0</v>
      </c>
      <c r="R438" s="772">
        <f t="shared" ref="R438" si="2157">P438-E438</f>
        <v>0</v>
      </c>
    </row>
    <row r="439" spans="2:18" ht="17.25" customHeight="1" x14ac:dyDescent="0.2">
      <c r="B439" s="1504"/>
      <c r="C439" s="1551"/>
      <c r="D439" s="499"/>
      <c r="E439" s="845">
        <f t="shared" ref="E439" si="2158">E438/D438</f>
        <v>0.11363636363636363</v>
      </c>
      <c r="F439" s="847">
        <f>F438/D438</f>
        <v>0</v>
      </c>
      <c r="G439" s="847">
        <f t="shared" ref="G439" si="2159">G438/D438</f>
        <v>8.5227272727272721E-2</v>
      </c>
      <c r="H439" s="847">
        <f t="shared" ref="H439" si="2160">H438/D438</f>
        <v>0</v>
      </c>
      <c r="I439" s="847">
        <f t="shared" ref="I439" si="2161">I438/D438</f>
        <v>0</v>
      </c>
      <c r="J439" s="848">
        <f t="shared" ref="J439" si="2162">J438/D438</f>
        <v>5.681818181818182E-3</v>
      </c>
      <c r="K439" s="848">
        <f t="shared" ref="K439" si="2163">K438/D438</f>
        <v>2.2727272727272728E-2</v>
      </c>
      <c r="L439" s="849">
        <f t="shared" ref="L439" si="2164">L438/D438</f>
        <v>9.0909090909090912E-2</v>
      </c>
      <c r="M439" s="850">
        <f t="shared" ref="M439" si="2165">M438/D438</f>
        <v>0.67045454545454541</v>
      </c>
      <c r="N439" s="850">
        <f t="shared" ref="N439" si="2166">N438/D438</f>
        <v>0.21590909090909091</v>
      </c>
      <c r="O439" s="773">
        <f t="shared" si="2154"/>
        <v>1</v>
      </c>
      <c r="P439" s="834"/>
      <c r="Q439" s="772">
        <f t="shared" ref="Q439:Q440" si="2167">1-O439</f>
        <v>0</v>
      </c>
      <c r="R439" s="772"/>
    </row>
    <row r="440" spans="2:18" ht="17.25" customHeight="1" thickBot="1" x14ac:dyDescent="0.25">
      <c r="B440" s="1505"/>
      <c r="C440" s="1552"/>
      <c r="D440" s="1124"/>
      <c r="E440" s="860"/>
      <c r="F440" s="891">
        <f>F438/E438</f>
        <v>0</v>
      </c>
      <c r="G440" s="891">
        <f t="shared" ref="G440" si="2168">G438/E438</f>
        <v>0.75</v>
      </c>
      <c r="H440" s="891">
        <f t="shared" ref="H440" si="2169">H438/E438</f>
        <v>0</v>
      </c>
      <c r="I440" s="891">
        <f t="shared" ref="I440" si="2170">I438/E438</f>
        <v>0</v>
      </c>
      <c r="J440" s="892">
        <f t="shared" ref="J440" si="2171">J438/E438</f>
        <v>0.05</v>
      </c>
      <c r="K440" s="892">
        <f t="shared" ref="K440" si="2172">K438/E438</f>
        <v>0.2</v>
      </c>
      <c r="L440" s="898">
        <f t="shared" ref="L440" si="2173">L438/E438</f>
        <v>0.8</v>
      </c>
      <c r="M440" s="854"/>
      <c r="N440" s="854"/>
      <c r="O440" s="773">
        <f t="shared" ref="O440" si="2174">SUM(F440:K440)</f>
        <v>1</v>
      </c>
      <c r="P440" s="773"/>
      <c r="Q440" s="772">
        <f t="shared" si="2167"/>
        <v>0</v>
      </c>
      <c r="R440" s="772"/>
    </row>
    <row r="441" spans="2:18" ht="17.25" customHeight="1" thickTop="1" x14ac:dyDescent="0.2">
      <c r="B441" s="1503" t="s">
        <v>281</v>
      </c>
      <c r="C441" s="1649" t="s">
        <v>282</v>
      </c>
      <c r="D441" s="491">
        <v>106</v>
      </c>
      <c r="E441" s="855">
        <f t="shared" ref="E441" si="2175">SUM(F441:K441)</f>
        <v>5</v>
      </c>
      <c r="F441" s="1107">
        <v>0</v>
      </c>
      <c r="G441" s="856">
        <v>2</v>
      </c>
      <c r="H441" s="856">
        <v>0</v>
      </c>
      <c r="I441" s="856">
        <v>0</v>
      </c>
      <c r="J441" s="857">
        <v>0</v>
      </c>
      <c r="K441" s="857">
        <v>3</v>
      </c>
      <c r="L441" s="858">
        <f t="shared" ref="L441" si="2176">H441+I441+J441+G441</f>
        <v>2</v>
      </c>
      <c r="M441" s="859">
        <v>72</v>
      </c>
      <c r="N441" s="859">
        <f>D441-E441-M441</f>
        <v>29</v>
      </c>
      <c r="O441" s="834">
        <f t="shared" ref="O441:O442" si="2177">E441+M441+N441</f>
        <v>106</v>
      </c>
      <c r="P441" s="834">
        <f t="shared" ref="P441" si="2178">SUM(F441:K441)</f>
        <v>5</v>
      </c>
      <c r="Q441" s="772">
        <f t="shared" ref="Q441" si="2179">O441-D441</f>
        <v>0</v>
      </c>
      <c r="R441" s="772">
        <f t="shared" ref="R441" si="2180">P441-E441</f>
        <v>0</v>
      </c>
    </row>
    <row r="442" spans="2:18" ht="17.25" customHeight="1" x14ac:dyDescent="0.2">
      <c r="B442" s="1504"/>
      <c r="C442" s="1551"/>
      <c r="D442" s="499"/>
      <c r="E442" s="845">
        <f t="shared" ref="E442" si="2181">E441/D441</f>
        <v>4.716981132075472E-2</v>
      </c>
      <c r="F442" s="1106">
        <v>0</v>
      </c>
      <c r="G442" s="847">
        <f t="shared" ref="G442" si="2182">G441/D441</f>
        <v>1.8867924528301886E-2</v>
      </c>
      <c r="H442" s="847">
        <f t="shared" ref="H442" si="2183">H441/D441</f>
        <v>0</v>
      </c>
      <c r="I442" s="847">
        <f t="shared" ref="I442" si="2184">I441/D441</f>
        <v>0</v>
      </c>
      <c r="J442" s="848">
        <f t="shared" ref="J442" si="2185">J441/D441</f>
        <v>0</v>
      </c>
      <c r="K442" s="848">
        <f t="shared" ref="K442" si="2186">K441/D441</f>
        <v>2.8301886792452831E-2</v>
      </c>
      <c r="L442" s="849">
        <f t="shared" ref="L442" si="2187">L441/D441</f>
        <v>1.8867924528301886E-2</v>
      </c>
      <c r="M442" s="850">
        <f>M441/D441</f>
        <v>0.67924528301886788</v>
      </c>
      <c r="N442" s="850">
        <f t="shared" ref="N442" si="2188">N441/D441</f>
        <v>0.27358490566037735</v>
      </c>
      <c r="O442" s="773">
        <f t="shared" si="2177"/>
        <v>1</v>
      </c>
      <c r="P442" s="834"/>
      <c r="Q442" s="772">
        <f t="shared" ref="Q442:Q443" si="2189">1-O442</f>
        <v>0</v>
      </c>
      <c r="R442" s="772"/>
    </row>
    <row r="443" spans="2:18" ht="17.25" customHeight="1" x14ac:dyDescent="0.2">
      <c r="B443" s="1504"/>
      <c r="C443" s="1552"/>
      <c r="D443" s="1123"/>
      <c r="E443" s="860"/>
      <c r="F443" s="1108">
        <v>0</v>
      </c>
      <c r="G443" s="899">
        <f t="shared" ref="G443" si="2190">G441/E441</f>
        <v>0.4</v>
      </c>
      <c r="H443" s="899">
        <f t="shared" ref="H443" si="2191">H441/E441</f>
        <v>0</v>
      </c>
      <c r="I443" s="899">
        <f t="shared" ref="I443" si="2192">I441/E441</f>
        <v>0</v>
      </c>
      <c r="J443" s="900">
        <f t="shared" ref="J443" si="2193">J441/E441</f>
        <v>0</v>
      </c>
      <c r="K443" s="900">
        <f t="shared" ref="K443" si="2194">K441/E441</f>
        <v>0.6</v>
      </c>
      <c r="L443" s="901">
        <f t="shared" ref="L443" si="2195">L441/E441</f>
        <v>0.4</v>
      </c>
      <c r="M443" s="864"/>
      <c r="N443" s="864"/>
      <c r="O443" s="773">
        <f t="shared" ref="O443" si="2196">SUM(F443:K443)</f>
        <v>1</v>
      </c>
      <c r="P443" s="773"/>
      <c r="Q443" s="772">
        <f t="shared" si="2189"/>
        <v>0</v>
      </c>
      <c r="R443" s="772"/>
    </row>
    <row r="444" spans="2:18" ht="17.25" customHeight="1" x14ac:dyDescent="0.2">
      <c r="B444" s="1504"/>
      <c r="C444" s="1591" t="s">
        <v>283</v>
      </c>
      <c r="D444" s="491">
        <v>171</v>
      </c>
      <c r="E444" s="842">
        <f t="shared" ref="E444" si="2197">SUM(F444:K444)</f>
        <v>23</v>
      </c>
      <c r="F444" s="1105">
        <v>0</v>
      </c>
      <c r="G444" s="843">
        <v>15</v>
      </c>
      <c r="H444" s="843">
        <v>2</v>
      </c>
      <c r="I444" s="843">
        <v>0</v>
      </c>
      <c r="J444" s="234">
        <v>2</v>
      </c>
      <c r="K444" s="234">
        <v>4</v>
      </c>
      <c r="L444" s="861">
        <f t="shared" ref="L444" si="2198">H444+I444+J444+G444</f>
        <v>19</v>
      </c>
      <c r="M444" s="844">
        <v>120</v>
      </c>
      <c r="N444" s="844">
        <f>D444-E444-M444</f>
        <v>28</v>
      </c>
      <c r="O444" s="834">
        <f>E444+M444+N444</f>
        <v>171</v>
      </c>
      <c r="P444" s="834">
        <f t="shared" ref="P444" si="2199">SUM(F444:K444)</f>
        <v>23</v>
      </c>
      <c r="Q444" s="772">
        <f>O444-D444</f>
        <v>0</v>
      </c>
      <c r="R444" s="772">
        <f t="shared" ref="R444" si="2200">P444-E444</f>
        <v>0</v>
      </c>
    </row>
    <row r="445" spans="2:18" ht="17.25" customHeight="1" x14ac:dyDescent="0.2">
      <c r="B445" s="1504"/>
      <c r="C445" s="1551"/>
      <c r="D445" s="499"/>
      <c r="E445" s="845">
        <f>E444/D444</f>
        <v>0.13450292397660818</v>
      </c>
      <c r="F445" s="847">
        <f>F444/D444</f>
        <v>0</v>
      </c>
      <c r="G445" s="847">
        <f t="shared" ref="G445" si="2201">G444/D444</f>
        <v>8.771929824561403E-2</v>
      </c>
      <c r="H445" s="847">
        <f t="shared" ref="H445" si="2202">H444/D444</f>
        <v>1.1695906432748537E-2</v>
      </c>
      <c r="I445" s="847">
        <f t="shared" ref="I445" si="2203">I444/D444</f>
        <v>0</v>
      </c>
      <c r="J445" s="848">
        <f t="shared" ref="J445" si="2204">J444/D444</f>
        <v>1.1695906432748537E-2</v>
      </c>
      <c r="K445" s="848">
        <f t="shared" ref="K445" si="2205">K444/D444</f>
        <v>2.3391812865497075E-2</v>
      </c>
      <c r="L445" s="849">
        <f t="shared" ref="L445" si="2206">L444/D444</f>
        <v>0.1111111111111111</v>
      </c>
      <c r="M445" s="850">
        <f>M444/D444</f>
        <v>0.70175438596491224</v>
      </c>
      <c r="N445" s="850">
        <f>N444/D444</f>
        <v>0.16374269005847952</v>
      </c>
      <c r="O445" s="773">
        <f>E445+M445+N445</f>
        <v>1</v>
      </c>
      <c r="P445" s="834"/>
      <c r="Q445" s="772">
        <f>1-O445</f>
        <v>0</v>
      </c>
      <c r="R445" s="772"/>
    </row>
    <row r="446" spans="2:18" ht="17.25" customHeight="1" x14ac:dyDescent="0.2">
      <c r="B446" s="1504"/>
      <c r="C446" s="1552"/>
      <c r="D446" s="1123"/>
      <c r="E446" s="860"/>
      <c r="F446" s="899">
        <f t="shared" ref="F446:G446" si="2207">F444/D444</f>
        <v>0</v>
      </c>
      <c r="G446" s="899">
        <f t="shared" si="2207"/>
        <v>0.65217391304347827</v>
      </c>
      <c r="H446" s="899">
        <f t="shared" ref="H446" si="2208">H444/E444</f>
        <v>8.6956521739130432E-2</v>
      </c>
      <c r="I446" s="899">
        <f t="shared" ref="I446" si="2209">I444/E444</f>
        <v>0</v>
      </c>
      <c r="J446" s="900">
        <f t="shared" ref="J446" si="2210">J444/E444</f>
        <v>8.6956521739130432E-2</v>
      </c>
      <c r="K446" s="900">
        <f t="shared" ref="K446" si="2211">K444/E444</f>
        <v>0.17391304347826086</v>
      </c>
      <c r="L446" s="901">
        <f t="shared" ref="L446" si="2212">L444/E444</f>
        <v>0.82608695652173914</v>
      </c>
      <c r="M446" s="864"/>
      <c r="N446" s="864"/>
      <c r="O446" s="773">
        <f t="shared" ref="O446" si="2213">SUM(F446:K446)</f>
        <v>0.99999999999999989</v>
      </c>
      <c r="P446" s="773"/>
      <c r="Q446" s="772">
        <f t="shared" ref="Q446" si="2214">1-O446</f>
        <v>0</v>
      </c>
      <c r="R446" s="772"/>
    </row>
    <row r="447" spans="2:18" ht="17.25" customHeight="1" x14ac:dyDescent="0.2">
      <c r="B447" s="1504"/>
      <c r="C447" s="1591" t="s">
        <v>284</v>
      </c>
      <c r="D447" s="491">
        <v>49</v>
      </c>
      <c r="E447" s="842">
        <f t="shared" ref="E447" si="2215">SUM(F447:K447)</f>
        <v>9</v>
      </c>
      <c r="F447" s="1105">
        <v>0</v>
      </c>
      <c r="G447" s="843">
        <v>8</v>
      </c>
      <c r="H447" s="843">
        <v>0</v>
      </c>
      <c r="I447" s="843">
        <v>0</v>
      </c>
      <c r="J447" s="234">
        <v>0</v>
      </c>
      <c r="K447" s="234">
        <v>1</v>
      </c>
      <c r="L447" s="861">
        <f t="shared" ref="L447" si="2216">H447+I447+J447+G447</f>
        <v>8</v>
      </c>
      <c r="M447" s="844">
        <v>33</v>
      </c>
      <c r="N447" s="844">
        <f>D447-E447-M447</f>
        <v>7</v>
      </c>
      <c r="O447" s="834">
        <f t="shared" ref="O447:O448" si="2217">E447+M447+N447</f>
        <v>49</v>
      </c>
      <c r="P447" s="834">
        <f t="shared" ref="P447" si="2218">SUM(F447:K447)</f>
        <v>9</v>
      </c>
      <c r="Q447" s="772">
        <f t="shared" ref="Q447" si="2219">O447-D447</f>
        <v>0</v>
      </c>
      <c r="R447" s="772">
        <f t="shared" ref="R447" si="2220">P447-E447</f>
        <v>0</v>
      </c>
    </row>
    <row r="448" spans="2:18" ht="17.25" customHeight="1" x14ac:dyDescent="0.2">
      <c r="B448" s="1504"/>
      <c r="C448" s="1551"/>
      <c r="D448" s="499"/>
      <c r="E448" s="845">
        <f t="shared" ref="E448" si="2221">E447/D447</f>
        <v>0.18367346938775511</v>
      </c>
      <c r="F448" s="1106">
        <v>0</v>
      </c>
      <c r="G448" s="847">
        <f t="shared" ref="G448" si="2222">G447/D447</f>
        <v>0.16326530612244897</v>
      </c>
      <c r="H448" s="847">
        <f t="shared" ref="H448" si="2223">H447/D447</f>
        <v>0</v>
      </c>
      <c r="I448" s="847">
        <f t="shared" ref="I448" si="2224">I447/D447</f>
        <v>0</v>
      </c>
      <c r="J448" s="848">
        <f t="shared" ref="J448" si="2225">J447/D447</f>
        <v>0</v>
      </c>
      <c r="K448" s="848">
        <f t="shared" ref="K448" si="2226">K447/D447</f>
        <v>2.0408163265306121E-2</v>
      </c>
      <c r="L448" s="849">
        <f t="shared" ref="L448" si="2227">L447/D447</f>
        <v>0.16326530612244897</v>
      </c>
      <c r="M448" s="850">
        <f t="shared" ref="M448" si="2228">M447/D447</f>
        <v>0.67346938775510201</v>
      </c>
      <c r="N448" s="850">
        <f t="shared" ref="N448" si="2229">N447/D447</f>
        <v>0.14285714285714285</v>
      </c>
      <c r="O448" s="773">
        <f t="shared" si="2217"/>
        <v>1</v>
      </c>
      <c r="P448" s="834"/>
      <c r="Q448" s="772">
        <f t="shared" ref="Q448:Q449" si="2230">1-O448</f>
        <v>0</v>
      </c>
      <c r="R448" s="772"/>
    </row>
    <row r="449" spans="2:34" ht="17.25" customHeight="1" x14ac:dyDescent="0.2">
      <c r="B449" s="1504"/>
      <c r="C449" s="1552"/>
      <c r="D449" s="1123"/>
      <c r="E449" s="860"/>
      <c r="F449" s="1108">
        <v>0</v>
      </c>
      <c r="G449" s="899">
        <f t="shared" ref="G449" si="2231">G447/E447</f>
        <v>0.88888888888888884</v>
      </c>
      <c r="H449" s="899">
        <f t="shared" ref="H449" si="2232">H447/E447</f>
        <v>0</v>
      </c>
      <c r="I449" s="899">
        <f t="shared" ref="I449" si="2233">I447/E447</f>
        <v>0</v>
      </c>
      <c r="J449" s="900">
        <f t="shared" ref="J449" si="2234">J447/E447</f>
        <v>0</v>
      </c>
      <c r="K449" s="900">
        <f t="shared" ref="K449" si="2235">K447/E447</f>
        <v>0.1111111111111111</v>
      </c>
      <c r="L449" s="901">
        <f t="shared" ref="L449" si="2236">L447/E447</f>
        <v>0.88888888888888884</v>
      </c>
      <c r="M449" s="864"/>
      <c r="N449" s="864"/>
      <c r="O449" s="773">
        <f t="shared" ref="O449" si="2237">SUM(F449:K449)</f>
        <v>1</v>
      </c>
      <c r="P449" s="773"/>
      <c r="Q449" s="772">
        <f t="shared" si="2230"/>
        <v>0</v>
      </c>
      <c r="R449" s="772"/>
    </row>
    <row r="450" spans="2:34" ht="17.25" customHeight="1" x14ac:dyDescent="0.2">
      <c r="B450" s="1504"/>
      <c r="C450" s="1591" t="s">
        <v>285</v>
      </c>
      <c r="D450" s="491">
        <v>38</v>
      </c>
      <c r="E450" s="842">
        <f t="shared" ref="E450" si="2238">SUM(F450:K450)</f>
        <v>4</v>
      </c>
      <c r="F450" s="1105">
        <v>0</v>
      </c>
      <c r="G450" s="843">
        <v>3</v>
      </c>
      <c r="H450" s="843">
        <v>0</v>
      </c>
      <c r="I450" s="843">
        <v>0</v>
      </c>
      <c r="J450" s="234">
        <v>0</v>
      </c>
      <c r="K450" s="234">
        <v>1</v>
      </c>
      <c r="L450" s="861">
        <f t="shared" ref="L450" si="2239">H450+I450+J450+G450</f>
        <v>3</v>
      </c>
      <c r="M450" s="844">
        <v>30</v>
      </c>
      <c r="N450" s="844">
        <f>D450-E450-M450</f>
        <v>4</v>
      </c>
      <c r="O450" s="834">
        <f t="shared" ref="O450:O451" si="2240">E450+M450+N450</f>
        <v>38</v>
      </c>
      <c r="P450" s="834">
        <f t="shared" ref="P450" si="2241">SUM(F450:K450)</f>
        <v>4</v>
      </c>
      <c r="Q450" s="772">
        <f t="shared" ref="Q450" si="2242">O450-D450</f>
        <v>0</v>
      </c>
      <c r="R450" s="772">
        <f t="shared" ref="R450" si="2243">P450-E450</f>
        <v>0</v>
      </c>
    </row>
    <row r="451" spans="2:34" ht="17.25" customHeight="1" x14ac:dyDescent="0.2">
      <c r="B451" s="1504"/>
      <c r="C451" s="1551"/>
      <c r="D451" s="499"/>
      <c r="E451" s="845">
        <f t="shared" ref="E451" si="2244">E450/D450</f>
        <v>0.10526315789473684</v>
      </c>
      <c r="F451" s="1106">
        <v>0</v>
      </c>
      <c r="G451" s="847">
        <f t="shared" ref="G451" si="2245">G450/D450</f>
        <v>7.8947368421052627E-2</v>
      </c>
      <c r="H451" s="847">
        <f t="shared" ref="H451" si="2246">H450/D450</f>
        <v>0</v>
      </c>
      <c r="I451" s="847">
        <f t="shared" ref="I451" si="2247">I450/D450</f>
        <v>0</v>
      </c>
      <c r="J451" s="848">
        <f t="shared" ref="J451" si="2248">J450/D450</f>
        <v>0</v>
      </c>
      <c r="K451" s="848">
        <f t="shared" ref="K451" si="2249">K450/D450</f>
        <v>2.6315789473684209E-2</v>
      </c>
      <c r="L451" s="849">
        <f t="shared" ref="L451" si="2250">L450/D450</f>
        <v>7.8947368421052627E-2</v>
      </c>
      <c r="M451" s="850">
        <f t="shared" ref="M451" si="2251">M450/D450</f>
        <v>0.78947368421052633</v>
      </c>
      <c r="N451" s="850">
        <f t="shared" ref="N451" si="2252">N450/D450</f>
        <v>0.10526315789473684</v>
      </c>
      <c r="O451" s="773">
        <f t="shared" si="2240"/>
        <v>1</v>
      </c>
      <c r="P451" s="834"/>
      <c r="Q451" s="772">
        <f t="shared" ref="Q451:Q452" si="2253">1-O451</f>
        <v>0</v>
      </c>
      <c r="R451" s="772"/>
    </row>
    <row r="452" spans="2:34" ht="17.25" customHeight="1" x14ac:dyDescent="0.2">
      <c r="B452" s="1504"/>
      <c r="C452" s="1552"/>
      <c r="D452" s="1123"/>
      <c r="E452" s="860"/>
      <c r="F452" s="1108">
        <v>0</v>
      </c>
      <c r="G452" s="899">
        <f t="shared" ref="G452" si="2254">G450/E450</f>
        <v>0.75</v>
      </c>
      <c r="H452" s="899">
        <f t="shared" ref="H452" si="2255">H450/E450</f>
        <v>0</v>
      </c>
      <c r="I452" s="899">
        <f t="shared" ref="I452" si="2256">I450/E450</f>
        <v>0</v>
      </c>
      <c r="J452" s="900">
        <f t="shared" ref="J452" si="2257">J450/E450</f>
        <v>0</v>
      </c>
      <c r="K452" s="900">
        <f t="shared" ref="K452" si="2258">K450/E450</f>
        <v>0.25</v>
      </c>
      <c r="L452" s="901">
        <f t="shared" ref="L452" si="2259">L450/E450</f>
        <v>0.75</v>
      </c>
      <c r="M452" s="864"/>
      <c r="N452" s="864"/>
      <c r="O452" s="773">
        <f t="shared" ref="O452" si="2260">SUM(F452:K452)</f>
        <v>1</v>
      </c>
      <c r="P452" s="773"/>
      <c r="Q452" s="772">
        <f t="shared" si="2253"/>
        <v>0</v>
      </c>
      <c r="R452" s="772"/>
      <c r="T452" s="761" t="s">
        <v>321</v>
      </c>
      <c r="X452" s="761">
        <f>D456+D453+D450+D447+D444+D441</f>
        <v>427</v>
      </c>
      <c r="Y452" s="761">
        <f t="shared" ref="Y452" si="2261">E456+E453+E450+E447+E444+E441</f>
        <v>57</v>
      </c>
      <c r="Z452" s="761">
        <f>F456+F453+F450+F447+F444+F441</f>
        <v>0</v>
      </c>
      <c r="AA452" s="761">
        <f t="shared" ref="AA452" si="2262">G456+G453+G450+G447+G444+G441</f>
        <v>39</v>
      </c>
      <c r="AB452" s="761">
        <f t="shared" ref="AB452" si="2263">H456+H453+H450+H447+H444+H441</f>
        <v>5</v>
      </c>
      <c r="AC452" s="761">
        <f t="shared" ref="AC452" si="2264">I456+I453+I450+I447+I444+I441</f>
        <v>0</v>
      </c>
      <c r="AD452" s="761">
        <f t="shared" ref="AD452" si="2265">J456+J453+J450+J447+J444+J441</f>
        <v>2</v>
      </c>
      <c r="AE452" s="761">
        <f t="shared" ref="AE452" si="2266">K456+K453+K450+K447+K444+K441</f>
        <v>11</v>
      </c>
      <c r="AF452" s="761">
        <f t="shared" ref="AF452" si="2267">L456+L453+L450+L447+L444+L441</f>
        <v>46</v>
      </c>
      <c r="AG452" s="761">
        <f t="shared" ref="AG452" si="2268">M456+M453+M450+M447+M444+M441</f>
        <v>295</v>
      </c>
      <c r="AH452" s="761">
        <f t="shared" ref="AH452" si="2269">N456+N453+N450+N447+N444+N441</f>
        <v>75</v>
      </c>
    </row>
    <row r="453" spans="2:34" ht="17.25" customHeight="1" x14ac:dyDescent="0.2">
      <c r="B453" s="1504"/>
      <c r="C453" s="1591" t="s">
        <v>286</v>
      </c>
      <c r="D453" s="491">
        <v>33</v>
      </c>
      <c r="E453" s="842">
        <f t="shared" ref="E453" si="2270">SUM(F453:K453)</f>
        <v>4</v>
      </c>
      <c r="F453" s="1105">
        <v>0</v>
      </c>
      <c r="G453" s="843">
        <v>3</v>
      </c>
      <c r="H453" s="843">
        <v>1</v>
      </c>
      <c r="I453" s="843">
        <v>0</v>
      </c>
      <c r="J453" s="234">
        <v>0</v>
      </c>
      <c r="K453" s="234">
        <v>0</v>
      </c>
      <c r="L453" s="861">
        <f t="shared" ref="L453" si="2271">H453+I453+J453+G453</f>
        <v>4</v>
      </c>
      <c r="M453" s="844">
        <v>24</v>
      </c>
      <c r="N453" s="844">
        <f>D453-E453-M453</f>
        <v>5</v>
      </c>
      <c r="O453" s="834">
        <f t="shared" ref="O453:O454" si="2272">E453+M453+N453</f>
        <v>33</v>
      </c>
      <c r="P453" s="834">
        <f t="shared" ref="P453" si="2273">SUM(F453:K453)</f>
        <v>4</v>
      </c>
      <c r="Q453" s="772">
        <f t="shared" ref="Q453" si="2274">O453-D453</f>
        <v>0</v>
      </c>
      <c r="R453" s="772">
        <f t="shared" ref="R453" si="2275">P453-E453</f>
        <v>0</v>
      </c>
      <c r="T453" s="773" t="s">
        <v>381</v>
      </c>
      <c r="Y453" s="773">
        <f>Y452/X452</f>
        <v>0.13348946135831383</v>
      </c>
      <c r="Z453" s="773">
        <f>Z452/X452</f>
        <v>0</v>
      </c>
      <c r="AA453" s="773">
        <f>AA452/X452</f>
        <v>9.1334894613583142E-2</v>
      </c>
      <c r="AB453" s="773">
        <f>AB452/X452</f>
        <v>1.1709601873536301E-2</v>
      </c>
      <c r="AC453" s="773">
        <f>AC452/X452</f>
        <v>0</v>
      </c>
      <c r="AD453" s="773">
        <f>AD452/X452</f>
        <v>4.6838407494145199E-3</v>
      </c>
      <c r="AE453" s="773">
        <f>AE452/X452</f>
        <v>2.576112412177986E-2</v>
      </c>
      <c r="AF453" s="773">
        <f>AF452/X452</f>
        <v>0.10772833723653395</v>
      </c>
      <c r="AG453" s="773">
        <f>AG452/X452</f>
        <v>0.69086651053864168</v>
      </c>
      <c r="AH453" s="773">
        <f>AH452/X452</f>
        <v>0.1756440281030445</v>
      </c>
    </row>
    <row r="454" spans="2:34" ht="17.25" customHeight="1" x14ac:dyDescent="0.2">
      <c r="B454" s="1504"/>
      <c r="C454" s="1551"/>
      <c r="D454" s="499"/>
      <c r="E454" s="845">
        <f t="shared" ref="E454" si="2276">E453/D453</f>
        <v>0.12121212121212122</v>
      </c>
      <c r="F454" s="1106">
        <v>0</v>
      </c>
      <c r="G454" s="847">
        <f t="shared" ref="G454" si="2277">G453/D453</f>
        <v>9.0909090909090912E-2</v>
      </c>
      <c r="H454" s="847">
        <f t="shared" ref="H454" si="2278">H453/D453</f>
        <v>3.0303030303030304E-2</v>
      </c>
      <c r="I454" s="847">
        <f t="shared" ref="I454" si="2279">I453/D453</f>
        <v>0</v>
      </c>
      <c r="J454" s="848">
        <f t="shared" ref="J454" si="2280">J453/D453</f>
        <v>0</v>
      </c>
      <c r="K454" s="848">
        <f t="shared" ref="K454" si="2281">K453/D453</f>
        <v>0</v>
      </c>
      <c r="L454" s="849">
        <f t="shared" ref="L454" si="2282">L453/D453</f>
        <v>0.12121212121212122</v>
      </c>
      <c r="M454" s="850">
        <f t="shared" ref="M454" si="2283">M453/D453</f>
        <v>0.72727272727272729</v>
      </c>
      <c r="N454" s="850">
        <f t="shared" ref="N454" si="2284">N453/D453</f>
        <v>0.15151515151515152</v>
      </c>
      <c r="O454" s="773">
        <f t="shared" si="2272"/>
        <v>1</v>
      </c>
      <c r="P454" s="834"/>
      <c r="Q454" s="772">
        <f t="shared" ref="Q454:Q455" si="2285">1-O454</f>
        <v>0</v>
      </c>
      <c r="R454" s="772"/>
      <c r="T454" s="773" t="s">
        <v>654</v>
      </c>
      <c r="Y454" s="773"/>
      <c r="Z454" s="773">
        <f>Z452/Y452</f>
        <v>0</v>
      </c>
      <c r="AA454" s="773">
        <f>AA452/Y452</f>
        <v>0.68421052631578949</v>
      </c>
      <c r="AB454" s="773">
        <f>AB452/Y452</f>
        <v>8.771929824561403E-2</v>
      </c>
      <c r="AC454" s="773">
        <f>AC452/Y452</f>
        <v>0</v>
      </c>
      <c r="AD454" s="773">
        <f>AD452/Y452</f>
        <v>3.5087719298245612E-2</v>
      </c>
      <c r="AE454" s="773">
        <f>AE452/Y452</f>
        <v>0.19298245614035087</v>
      </c>
      <c r="AF454" s="773">
        <f>AF452/Y452</f>
        <v>0.80701754385964908</v>
      </c>
      <c r="AG454" s="773"/>
      <c r="AH454" s="773"/>
    </row>
    <row r="455" spans="2:34" ht="17.25" customHeight="1" x14ac:dyDescent="0.2">
      <c r="B455" s="1504"/>
      <c r="C455" s="1552"/>
      <c r="D455" s="1123"/>
      <c r="E455" s="860"/>
      <c r="F455" s="1108">
        <v>0</v>
      </c>
      <c r="G455" s="899">
        <f t="shared" ref="G455" si="2286">G453/E453</f>
        <v>0.75</v>
      </c>
      <c r="H455" s="899">
        <f t="shared" ref="H455" si="2287">H453/E453</f>
        <v>0.25</v>
      </c>
      <c r="I455" s="899">
        <f t="shared" ref="I455" si="2288">I453/E453</f>
        <v>0</v>
      </c>
      <c r="J455" s="900">
        <f t="shared" ref="J455" si="2289">J453/E453</f>
        <v>0</v>
      </c>
      <c r="K455" s="900">
        <f t="shared" ref="K455" si="2290">K453/E453</f>
        <v>0</v>
      </c>
      <c r="L455" s="901">
        <f t="shared" ref="L455" si="2291">L453/E453</f>
        <v>1</v>
      </c>
      <c r="M455" s="864"/>
      <c r="N455" s="864"/>
      <c r="O455" s="773">
        <f t="shared" ref="O455" si="2292">SUM(F455:K455)</f>
        <v>1</v>
      </c>
      <c r="P455" s="773"/>
      <c r="Q455" s="772">
        <f t="shared" si="2285"/>
        <v>0</v>
      </c>
      <c r="R455" s="772"/>
      <c r="T455" s="776"/>
    </row>
    <row r="456" spans="2:34" ht="17.25" customHeight="1" x14ac:dyDescent="0.2">
      <c r="B456" s="1504"/>
      <c r="C456" s="1591" t="s">
        <v>287</v>
      </c>
      <c r="D456" s="491">
        <v>30</v>
      </c>
      <c r="E456" s="842">
        <f t="shared" ref="E456" si="2293">SUM(F456:K456)</f>
        <v>12</v>
      </c>
      <c r="F456" s="1105">
        <v>0</v>
      </c>
      <c r="G456" s="843">
        <v>8</v>
      </c>
      <c r="H456" s="843">
        <v>2</v>
      </c>
      <c r="I456" s="843">
        <v>0</v>
      </c>
      <c r="J456" s="234">
        <v>0</v>
      </c>
      <c r="K456" s="234">
        <v>2</v>
      </c>
      <c r="L456" s="861">
        <f t="shared" ref="L456" si="2294">H456+I456+J456+G456</f>
        <v>10</v>
      </c>
      <c r="M456" s="844">
        <v>16</v>
      </c>
      <c r="N456" s="844">
        <f>D456-E456-M456</f>
        <v>2</v>
      </c>
      <c r="O456" s="834">
        <f t="shared" ref="O456:O457" si="2295">E456+M456+N456</f>
        <v>30</v>
      </c>
      <c r="P456" s="834">
        <f t="shared" ref="P456" si="2296">SUM(F456:K456)</f>
        <v>12</v>
      </c>
      <c r="Q456" s="772">
        <f>O456-D456</f>
        <v>0</v>
      </c>
      <c r="R456" s="772">
        <f t="shared" ref="R456" si="2297">P456-E456</f>
        <v>0</v>
      </c>
      <c r="T456" s="761" t="s">
        <v>238</v>
      </c>
      <c r="X456" s="761">
        <f>D459+D456+D441</f>
        <v>427</v>
      </c>
      <c r="Y456" s="761">
        <f t="shared" ref="Y456" si="2298">E459+E456+E441</f>
        <v>57</v>
      </c>
      <c r="Z456" s="761">
        <f t="shared" ref="Z456" si="2299">F459+F456+F441</f>
        <v>0</v>
      </c>
      <c r="AA456" s="761">
        <f t="shared" ref="AA456" si="2300">G459+G456+G441</f>
        <v>39</v>
      </c>
      <c r="AB456" s="761">
        <f t="shared" ref="AB456" si="2301">H459+H456+H441</f>
        <v>5</v>
      </c>
      <c r="AC456" s="761">
        <f t="shared" ref="AC456" si="2302">I459+I456+I441</f>
        <v>0</v>
      </c>
      <c r="AD456" s="761">
        <f t="shared" ref="AD456" si="2303">J459+J456+J441</f>
        <v>2</v>
      </c>
      <c r="AE456" s="761">
        <f t="shared" ref="AE456" si="2304">K459+K456+K441</f>
        <v>11</v>
      </c>
      <c r="AF456" s="761">
        <f t="shared" ref="AF456" si="2305">L459+L456+L441</f>
        <v>46</v>
      </c>
      <c r="AG456" s="761">
        <f t="shared" ref="AG456" si="2306">M459+M456+M441</f>
        <v>295</v>
      </c>
      <c r="AH456" s="761">
        <f t="shared" ref="AH456" si="2307">N459+N456+N441</f>
        <v>75</v>
      </c>
    </row>
    <row r="457" spans="2:34" ht="17.25" customHeight="1" x14ac:dyDescent="0.2">
      <c r="B457" s="1504"/>
      <c r="C457" s="1551"/>
      <c r="D457" s="499"/>
      <c r="E457" s="845">
        <f t="shared" ref="E457" si="2308">E456/D456</f>
        <v>0.4</v>
      </c>
      <c r="F457" s="1106">
        <v>0</v>
      </c>
      <c r="G457" s="847">
        <f t="shared" ref="G457" si="2309">G456/D456</f>
        <v>0.26666666666666666</v>
      </c>
      <c r="H457" s="847">
        <f t="shared" ref="H457" si="2310">H456/D456</f>
        <v>6.6666666666666666E-2</v>
      </c>
      <c r="I457" s="847">
        <f t="shared" ref="I457" si="2311">I456/D456</f>
        <v>0</v>
      </c>
      <c r="J457" s="848">
        <f t="shared" ref="J457" si="2312">J456/D456</f>
        <v>0</v>
      </c>
      <c r="K457" s="848">
        <f t="shared" ref="K457" si="2313">K456/D456</f>
        <v>6.6666666666666666E-2</v>
      </c>
      <c r="L457" s="849">
        <f t="shared" ref="L457" si="2314">L456/D456</f>
        <v>0.33333333333333331</v>
      </c>
      <c r="M457" s="850">
        <f t="shared" ref="M457" si="2315">M456/D456</f>
        <v>0.53333333333333333</v>
      </c>
      <c r="N457" s="850">
        <f t="shared" ref="N457" si="2316">N456/D456</f>
        <v>6.6666666666666666E-2</v>
      </c>
      <c r="O457" s="773">
        <f t="shared" si="2295"/>
        <v>1</v>
      </c>
      <c r="P457" s="834"/>
      <c r="Q457" s="772">
        <f t="shared" ref="Q457:Q458" si="2317">1-O457</f>
        <v>0</v>
      </c>
      <c r="R457" s="772"/>
      <c r="X457" s="761">
        <f>D462+D444+D441</f>
        <v>427</v>
      </c>
      <c r="Y457" s="761">
        <f t="shared" ref="Y457" si="2318">E462+E444+E441</f>
        <v>57</v>
      </c>
      <c r="Z457" s="761">
        <f t="shared" ref="Z457" si="2319">F462+F444+F441</f>
        <v>0</v>
      </c>
      <c r="AA457" s="761">
        <f t="shared" ref="AA457" si="2320">G462+G444+G441</f>
        <v>39</v>
      </c>
      <c r="AB457" s="761">
        <f t="shared" ref="AB457" si="2321">H462+H444+H441</f>
        <v>5</v>
      </c>
      <c r="AC457" s="761">
        <f t="shared" ref="AC457" si="2322">I462+I444+I441</f>
        <v>0</v>
      </c>
      <c r="AD457" s="761">
        <f t="shared" ref="AD457" si="2323">J462+J444+J441</f>
        <v>2</v>
      </c>
      <c r="AE457" s="761">
        <f t="shared" ref="AE457" si="2324">K462+K444+K441</f>
        <v>11</v>
      </c>
      <c r="AF457" s="761">
        <f t="shared" ref="AF457" si="2325">L462+L444+L441</f>
        <v>46</v>
      </c>
      <c r="AG457" s="761">
        <f t="shared" ref="AG457" si="2326">M462+M444+M441</f>
        <v>295</v>
      </c>
      <c r="AH457" s="761">
        <f t="shared" ref="AH457" si="2327">N462+N444+N441</f>
        <v>75</v>
      </c>
    </row>
    <row r="458" spans="2:34" ht="17.25" customHeight="1" thickBot="1" x14ac:dyDescent="0.25">
      <c r="B458" s="1504"/>
      <c r="C458" s="1655"/>
      <c r="D458" s="1124"/>
      <c r="E458" s="865"/>
      <c r="F458" s="1109">
        <v>0</v>
      </c>
      <c r="G458" s="903">
        <f t="shared" ref="G458" si="2328">G456/E456</f>
        <v>0.66666666666666663</v>
      </c>
      <c r="H458" s="903">
        <f t="shared" ref="H458" si="2329">H456/E456</f>
        <v>0.16666666666666666</v>
      </c>
      <c r="I458" s="903">
        <f t="shared" ref="I458" si="2330">I456/E456</f>
        <v>0</v>
      </c>
      <c r="J458" s="904">
        <f t="shared" ref="J458" si="2331">J456/E456</f>
        <v>0</v>
      </c>
      <c r="K458" s="904">
        <f t="shared" ref="K458" si="2332">K456/E456</f>
        <v>0.16666666666666666</v>
      </c>
      <c r="L458" s="905">
        <f t="shared" ref="L458" si="2333">L456/E456</f>
        <v>0.83333333333333337</v>
      </c>
      <c r="M458" s="866"/>
      <c r="N458" s="866"/>
      <c r="O458" s="773">
        <f t="shared" ref="O458" si="2334">SUM(F458:K458)</f>
        <v>0.99999999999999989</v>
      </c>
      <c r="P458" s="773"/>
      <c r="Q458" s="772">
        <f t="shared" si="2317"/>
        <v>0</v>
      </c>
      <c r="R458" s="772"/>
    </row>
    <row r="459" spans="2:34" ht="17.25" customHeight="1" thickTop="1" x14ac:dyDescent="0.2">
      <c r="B459" s="1504"/>
      <c r="C459" s="44" t="s">
        <v>197</v>
      </c>
      <c r="D459" s="613">
        <f>D444+D447+D450+D453</f>
        <v>291</v>
      </c>
      <c r="E459" s="842">
        <f>E444+E447+E450+E453</f>
        <v>40</v>
      </c>
      <c r="F459" s="843">
        <f t="shared" ref="F459" si="2335">F444+F447+F450+F453</f>
        <v>0</v>
      </c>
      <c r="G459" s="843">
        <f t="shared" ref="G459:M459" si="2336">G444+G447+G450+G453</f>
        <v>29</v>
      </c>
      <c r="H459" s="843">
        <f t="shared" si="2336"/>
        <v>3</v>
      </c>
      <c r="I459" s="843">
        <f t="shared" si="2336"/>
        <v>0</v>
      </c>
      <c r="J459" s="234">
        <f t="shared" si="2336"/>
        <v>2</v>
      </c>
      <c r="K459" s="871">
        <f t="shared" si="2336"/>
        <v>6</v>
      </c>
      <c r="L459" s="872">
        <f>L444+L447+L450+L453</f>
        <v>34</v>
      </c>
      <c r="M459" s="844">
        <f t="shared" si="2336"/>
        <v>207</v>
      </c>
      <c r="N459" s="844">
        <f>N444+N447+N450+N453</f>
        <v>44</v>
      </c>
      <c r="O459" s="834">
        <f t="shared" ref="O459:O460" si="2337">E459+M459+N459</f>
        <v>291</v>
      </c>
      <c r="P459" s="834">
        <f t="shared" ref="P459" si="2338">SUM(F459:K459)</f>
        <v>40</v>
      </c>
      <c r="Q459" s="772">
        <f t="shared" ref="Q459" si="2339">O459-D459</f>
        <v>0</v>
      </c>
      <c r="R459" s="772">
        <f>P459-E459</f>
        <v>0</v>
      </c>
      <c r="T459" s="772" t="s">
        <v>239</v>
      </c>
      <c r="X459" s="794">
        <f t="shared" ref="X459:AH459" si="2340">X452-D420</f>
        <v>0</v>
      </c>
      <c r="Y459" s="794">
        <f t="shared" si="2340"/>
        <v>0</v>
      </c>
      <c r="Z459" s="794">
        <f>Z452-F420</f>
        <v>0</v>
      </c>
      <c r="AA459" s="794">
        <f t="shared" si="2340"/>
        <v>0</v>
      </c>
      <c r="AB459" s="794">
        <f t="shared" si="2340"/>
        <v>0</v>
      </c>
      <c r="AC459" s="794">
        <f t="shared" si="2340"/>
        <v>0</v>
      </c>
      <c r="AD459" s="794">
        <f t="shared" si="2340"/>
        <v>0</v>
      </c>
      <c r="AE459" s="794">
        <f t="shared" si="2340"/>
        <v>0</v>
      </c>
      <c r="AF459" s="794">
        <f t="shared" si="2340"/>
        <v>0</v>
      </c>
      <c r="AG459" s="794">
        <f t="shared" si="2340"/>
        <v>0</v>
      </c>
      <c r="AH459" s="794">
        <f t="shared" si="2340"/>
        <v>0</v>
      </c>
    </row>
    <row r="460" spans="2:34" ht="17.25" customHeight="1" x14ac:dyDescent="0.2">
      <c r="B460" s="1504"/>
      <c r="C460" s="42" t="s">
        <v>198</v>
      </c>
      <c r="D460" s="235"/>
      <c r="E460" s="845">
        <f>E459/D459</f>
        <v>0.13745704467353953</v>
      </c>
      <c r="F460" s="846">
        <f>F459/D459</f>
        <v>0</v>
      </c>
      <c r="G460" s="846">
        <f>G459/D459</f>
        <v>9.9656357388316158E-2</v>
      </c>
      <c r="H460" s="846">
        <f>H459/D459</f>
        <v>1.0309278350515464E-2</v>
      </c>
      <c r="I460" s="847">
        <f>I459/D459</f>
        <v>0</v>
      </c>
      <c r="J460" s="848">
        <f>J459/D459</f>
        <v>6.8728522336769758E-3</v>
      </c>
      <c r="K460" s="873">
        <f>K459/D459</f>
        <v>2.0618556701030927E-2</v>
      </c>
      <c r="L460" s="874">
        <f>L459/D459</f>
        <v>0.11683848797250859</v>
      </c>
      <c r="M460" s="850">
        <f>M459/D459</f>
        <v>0.71134020618556704</v>
      </c>
      <c r="N460" s="850">
        <f>N459/D459</f>
        <v>0.15120274914089346</v>
      </c>
      <c r="O460" s="773">
        <f t="shared" si="2337"/>
        <v>1</v>
      </c>
      <c r="P460" s="834"/>
      <c r="Q460" s="772">
        <f t="shared" ref="Q460:Q461" si="2341">1-O460</f>
        <v>0</v>
      </c>
      <c r="R460" s="772"/>
      <c r="T460" s="776"/>
      <c r="X460" s="794"/>
      <c r="Y460" s="794">
        <f t="shared" ref="Y460:AH460" si="2342">Y453-E421</f>
        <v>0</v>
      </c>
      <c r="Z460" s="794">
        <f>Z453-F421</f>
        <v>0</v>
      </c>
      <c r="AA460" s="794">
        <f t="shared" si="2342"/>
        <v>0</v>
      </c>
      <c r="AB460" s="794">
        <f t="shared" si="2342"/>
        <v>0</v>
      </c>
      <c r="AC460" s="794">
        <f t="shared" si="2342"/>
        <v>0</v>
      </c>
      <c r="AD460" s="794">
        <f t="shared" si="2342"/>
        <v>0</v>
      </c>
      <c r="AE460" s="794">
        <f t="shared" si="2342"/>
        <v>0</v>
      </c>
      <c r="AF460" s="794">
        <f t="shared" si="2342"/>
        <v>0</v>
      </c>
      <c r="AG460" s="794">
        <f t="shared" si="2342"/>
        <v>0</v>
      </c>
      <c r="AH460" s="794">
        <f t="shared" si="2342"/>
        <v>0</v>
      </c>
    </row>
    <row r="461" spans="2:34" ht="17.25" customHeight="1" x14ac:dyDescent="0.2">
      <c r="B461" s="1504"/>
      <c r="C461" s="6"/>
      <c r="D461" s="236"/>
      <c r="E461" s="860"/>
      <c r="F461" s="862">
        <f>F459/D459</f>
        <v>0</v>
      </c>
      <c r="G461" s="862">
        <f>G459/E459</f>
        <v>0.72499999999999998</v>
      </c>
      <c r="H461" s="862">
        <f>H459/E459</f>
        <v>7.4999999999999997E-2</v>
      </c>
      <c r="I461" s="862">
        <f>I459/E459</f>
        <v>0</v>
      </c>
      <c r="J461" s="863">
        <f>J459/E459</f>
        <v>0.05</v>
      </c>
      <c r="K461" s="877">
        <f>K459/E459</f>
        <v>0.15</v>
      </c>
      <c r="L461" s="878">
        <f>L459/E459</f>
        <v>0.85</v>
      </c>
      <c r="M461" s="864"/>
      <c r="N461" s="864"/>
      <c r="O461" s="773">
        <f t="shared" ref="O461" si="2343">SUM(F461:K461)</f>
        <v>1</v>
      </c>
      <c r="P461" s="773"/>
      <c r="Q461" s="772">
        <f t="shared" si="2341"/>
        <v>0</v>
      </c>
      <c r="R461" s="772"/>
      <c r="T461" s="776"/>
      <c r="X461" s="794"/>
      <c r="Y461" s="794"/>
      <c r="Z461" s="794">
        <f>Z454-F422</f>
        <v>0</v>
      </c>
      <c r="AA461" s="794">
        <f t="shared" ref="AA461:AF461" si="2344">AA454-G422</f>
        <v>0</v>
      </c>
      <c r="AB461" s="794">
        <f t="shared" si="2344"/>
        <v>0</v>
      </c>
      <c r="AC461" s="794">
        <f t="shared" si="2344"/>
        <v>0</v>
      </c>
      <c r="AD461" s="794">
        <f t="shared" si="2344"/>
        <v>0</v>
      </c>
      <c r="AE461" s="794">
        <f t="shared" si="2344"/>
        <v>0</v>
      </c>
      <c r="AF461" s="794">
        <f t="shared" si="2344"/>
        <v>0</v>
      </c>
      <c r="AG461" s="794"/>
      <c r="AH461" s="794"/>
    </row>
    <row r="462" spans="2:34" ht="17.25" customHeight="1" x14ac:dyDescent="0.2">
      <c r="B462" s="1504"/>
      <c r="C462" s="5" t="s">
        <v>197</v>
      </c>
      <c r="D462" s="614">
        <f>SUM(D447:D456)</f>
        <v>150</v>
      </c>
      <c r="E462" s="842">
        <f>E447+E450+E453+E456</f>
        <v>29</v>
      </c>
      <c r="F462" s="843">
        <f t="shared" ref="F462" si="2345">F447+F450+F453+F456</f>
        <v>0</v>
      </c>
      <c r="G462" s="843">
        <f t="shared" ref="G462:N462" si="2346">G447+G450+G453+G456</f>
        <v>22</v>
      </c>
      <c r="H462" s="843">
        <f t="shared" si="2346"/>
        <v>3</v>
      </c>
      <c r="I462" s="843">
        <f t="shared" si="2346"/>
        <v>0</v>
      </c>
      <c r="J462" s="234">
        <f t="shared" si="2346"/>
        <v>0</v>
      </c>
      <c r="K462" s="871">
        <f t="shared" si="2346"/>
        <v>4</v>
      </c>
      <c r="L462" s="872">
        <f>L447+L450+L453+L456</f>
        <v>25</v>
      </c>
      <c r="M462" s="844">
        <f t="shared" si="2346"/>
        <v>103</v>
      </c>
      <c r="N462" s="844">
        <f t="shared" si="2346"/>
        <v>18</v>
      </c>
      <c r="O462" s="834">
        <f t="shared" ref="O462:O463" si="2347">E462+M462+N462</f>
        <v>150</v>
      </c>
      <c r="P462" s="834">
        <f t="shared" ref="P462" si="2348">SUM(F462:K462)</f>
        <v>29</v>
      </c>
      <c r="Q462" s="772">
        <f t="shared" ref="Q462" si="2349">O462-D462</f>
        <v>0</v>
      </c>
      <c r="R462" s="772">
        <f t="shared" ref="R462" si="2350">P462-E462</f>
        <v>0</v>
      </c>
      <c r="T462" s="776"/>
      <c r="X462" s="794"/>
      <c r="Y462" s="794"/>
      <c r="Z462" s="794"/>
      <c r="AA462" s="794"/>
      <c r="AB462" s="794"/>
      <c r="AC462" s="794"/>
      <c r="AD462" s="794"/>
      <c r="AE462" s="794"/>
      <c r="AF462" s="794"/>
      <c r="AG462" s="794"/>
      <c r="AH462" s="794"/>
    </row>
    <row r="463" spans="2:34" ht="17.25" customHeight="1" x14ac:dyDescent="0.2">
      <c r="B463" s="1504"/>
      <c r="C463" s="42" t="s">
        <v>199</v>
      </c>
      <c r="D463" s="615"/>
      <c r="E463" s="845">
        <f>E462/D462</f>
        <v>0.19333333333333333</v>
      </c>
      <c r="F463" s="846">
        <f>F462/D462</f>
        <v>0</v>
      </c>
      <c r="G463" s="846">
        <f>G462/D462</f>
        <v>0.14666666666666667</v>
      </c>
      <c r="H463" s="846">
        <f>H462/D462</f>
        <v>0.02</v>
      </c>
      <c r="I463" s="847">
        <f>I462/D462</f>
        <v>0</v>
      </c>
      <c r="J463" s="848">
        <f>J462/D462</f>
        <v>0</v>
      </c>
      <c r="K463" s="873">
        <f>K462/D462</f>
        <v>2.6666666666666668E-2</v>
      </c>
      <c r="L463" s="874">
        <f>L462/D462</f>
        <v>0.16666666666666666</v>
      </c>
      <c r="M463" s="850">
        <f>M462/D462</f>
        <v>0.68666666666666665</v>
      </c>
      <c r="N463" s="850">
        <f>N462/D462</f>
        <v>0.12</v>
      </c>
      <c r="O463" s="773">
        <f t="shared" si="2347"/>
        <v>1</v>
      </c>
      <c r="P463" s="834"/>
      <c r="Q463" s="772">
        <f t="shared" ref="Q463:Q464" si="2351">1-O463</f>
        <v>0</v>
      </c>
      <c r="R463" s="772"/>
      <c r="T463" s="776"/>
      <c r="X463" s="794">
        <f>X456-X452</f>
        <v>0</v>
      </c>
      <c r="Y463" s="794">
        <f t="shared" ref="Y463:AH463" si="2352">Y456-Y452</f>
        <v>0</v>
      </c>
      <c r="Z463" s="794">
        <f t="shared" si="2352"/>
        <v>0</v>
      </c>
      <c r="AA463" s="794">
        <f t="shared" si="2352"/>
        <v>0</v>
      </c>
      <c r="AB463" s="794">
        <f t="shared" si="2352"/>
        <v>0</v>
      </c>
      <c r="AC463" s="794">
        <f t="shared" si="2352"/>
        <v>0</v>
      </c>
      <c r="AD463" s="794">
        <f t="shared" si="2352"/>
        <v>0</v>
      </c>
      <c r="AE463" s="794">
        <f t="shared" si="2352"/>
        <v>0</v>
      </c>
      <c r="AF463" s="794">
        <f t="shared" si="2352"/>
        <v>0</v>
      </c>
      <c r="AG463" s="794">
        <f t="shared" si="2352"/>
        <v>0</v>
      </c>
      <c r="AH463" s="794">
        <f t="shared" si="2352"/>
        <v>0</v>
      </c>
    </row>
    <row r="464" spans="2:34" ht="17.25" customHeight="1" thickBot="1" x14ac:dyDescent="0.25">
      <c r="B464" s="1510"/>
      <c r="C464" s="6"/>
      <c r="D464" s="236"/>
      <c r="E464" s="867"/>
      <c r="F464" s="868">
        <f>F462/D462</f>
        <v>0</v>
      </c>
      <c r="G464" s="868">
        <f>G462/E462</f>
        <v>0.75862068965517238</v>
      </c>
      <c r="H464" s="868">
        <f>H462/E462</f>
        <v>0.10344827586206896</v>
      </c>
      <c r="I464" s="868">
        <f>I462/E462</f>
        <v>0</v>
      </c>
      <c r="J464" s="869">
        <f>J462/E462</f>
        <v>0</v>
      </c>
      <c r="K464" s="879">
        <f>K462/E462</f>
        <v>0.13793103448275862</v>
      </c>
      <c r="L464" s="880">
        <f>L462/E462</f>
        <v>0.86206896551724133</v>
      </c>
      <c r="M464" s="870"/>
      <c r="N464" s="870"/>
      <c r="O464" s="773">
        <f t="shared" ref="O464" si="2353">SUM(F464:K464)</f>
        <v>1</v>
      </c>
      <c r="P464" s="773"/>
      <c r="Q464" s="772">
        <f t="shared" si="2351"/>
        <v>0</v>
      </c>
      <c r="R464" s="772"/>
      <c r="T464" s="776"/>
      <c r="X464" s="794">
        <f>X457-X452</f>
        <v>0</v>
      </c>
      <c r="Y464" s="794">
        <f t="shared" ref="Y464:AH464" si="2354">Y457-Y452</f>
        <v>0</v>
      </c>
      <c r="Z464" s="794">
        <f t="shared" si="2354"/>
        <v>0</v>
      </c>
      <c r="AA464" s="794">
        <f t="shared" si="2354"/>
        <v>0</v>
      </c>
      <c r="AB464" s="794">
        <f t="shared" si="2354"/>
        <v>0</v>
      </c>
      <c r="AC464" s="794">
        <f t="shared" si="2354"/>
        <v>0</v>
      </c>
      <c r="AD464" s="794">
        <f t="shared" si="2354"/>
        <v>0</v>
      </c>
      <c r="AE464" s="794">
        <f t="shared" si="2354"/>
        <v>0</v>
      </c>
      <c r="AF464" s="794">
        <f t="shared" si="2354"/>
        <v>0</v>
      </c>
      <c r="AG464" s="794">
        <f t="shared" si="2354"/>
        <v>0</v>
      </c>
      <c r="AH464" s="794">
        <f t="shared" si="2354"/>
        <v>0</v>
      </c>
    </row>
    <row r="465" spans="1:18" x14ac:dyDescent="0.2">
      <c r="B465" s="840"/>
      <c r="C465" s="27"/>
      <c r="D465" s="23"/>
      <c r="E465" s="824"/>
      <c r="F465" s="881"/>
      <c r="G465" s="881"/>
      <c r="H465" s="881"/>
      <c r="I465" s="882"/>
      <c r="J465" s="882"/>
      <c r="K465" s="882"/>
      <c r="L465" s="882"/>
      <c r="M465" s="882"/>
      <c r="N465" s="882"/>
      <c r="O465" s="773"/>
      <c r="P465" s="834"/>
      <c r="Q465" s="772"/>
      <c r="R465" s="772"/>
    </row>
    <row r="466" spans="1:18" x14ac:dyDescent="0.2">
      <c r="B466" s="761"/>
    </row>
    <row r="467" spans="1:18" x14ac:dyDescent="0.2">
      <c r="A467" s="776"/>
      <c r="B467" s="761"/>
      <c r="I467" s="835"/>
    </row>
    <row r="468" spans="1:18" x14ac:dyDescent="0.2">
      <c r="A468" s="776"/>
      <c r="B468" s="761"/>
      <c r="I468" s="835"/>
    </row>
    <row r="469" spans="1:18" x14ac:dyDescent="0.2">
      <c r="A469" s="776"/>
      <c r="B469" s="761"/>
      <c r="I469" s="883"/>
    </row>
    <row r="470" spans="1:18" x14ac:dyDescent="0.2">
      <c r="A470" s="776"/>
      <c r="B470" s="761"/>
      <c r="I470" s="835"/>
    </row>
    <row r="471" spans="1:18" x14ac:dyDescent="0.2">
      <c r="F471" s="836"/>
      <c r="G471" s="836"/>
      <c r="H471" s="836"/>
      <c r="I471" s="836"/>
      <c r="J471" s="836"/>
      <c r="K471" s="836"/>
      <c r="M471" s="23"/>
      <c r="N471" s="23"/>
    </row>
  </sheetData>
  <mergeCells count="216">
    <mergeCell ref="N9:N13"/>
    <mergeCell ref="N67:N71"/>
    <mergeCell ref="I127:I129"/>
    <mergeCell ref="K127:K129"/>
    <mergeCell ref="I11:I13"/>
    <mergeCell ref="F11:F13"/>
    <mergeCell ref="G11:G13"/>
    <mergeCell ref="I185:I187"/>
    <mergeCell ref="L70:L71"/>
    <mergeCell ref="K69:K71"/>
    <mergeCell ref="M67:M71"/>
    <mergeCell ref="I69:I71"/>
    <mergeCell ref="J69:J71"/>
    <mergeCell ref="G185:G187"/>
    <mergeCell ref="H185:H187"/>
    <mergeCell ref="G69:G71"/>
    <mergeCell ref="N415:N419"/>
    <mergeCell ref="N125:N129"/>
    <mergeCell ref="N183:N187"/>
    <mergeCell ref="N299:N303"/>
    <mergeCell ref="N357:N361"/>
    <mergeCell ref="M415:M419"/>
    <mergeCell ref="M299:M303"/>
    <mergeCell ref="M183:M187"/>
    <mergeCell ref="I417:I419"/>
    <mergeCell ref="J185:J187"/>
    <mergeCell ref="L186:L187"/>
    <mergeCell ref="K185:K187"/>
    <mergeCell ref="J127:J129"/>
    <mergeCell ref="L128:L129"/>
    <mergeCell ref="M125:M129"/>
    <mergeCell ref="J417:J419"/>
    <mergeCell ref="L418:L419"/>
    <mergeCell ref="K417:K419"/>
    <mergeCell ref="K243:K245"/>
    <mergeCell ref="L244:L245"/>
    <mergeCell ref="M241:M245"/>
    <mergeCell ref="N241:N245"/>
    <mergeCell ref="M357:M361"/>
    <mergeCell ref="D415:D419"/>
    <mergeCell ref="E415:E419"/>
    <mergeCell ref="B415:C419"/>
    <mergeCell ref="C435:C437"/>
    <mergeCell ref="C453:C455"/>
    <mergeCell ref="C441:C443"/>
    <mergeCell ref="C444:C446"/>
    <mergeCell ref="E9:E13"/>
    <mergeCell ref="M9:M13"/>
    <mergeCell ref="E67:E71"/>
    <mergeCell ref="L12:L13"/>
    <mergeCell ref="K11:K13"/>
    <mergeCell ref="J11:J13"/>
    <mergeCell ref="H11:H13"/>
    <mergeCell ref="H69:H71"/>
    <mergeCell ref="G127:G129"/>
    <mergeCell ref="H127:H129"/>
    <mergeCell ref="F417:F419"/>
    <mergeCell ref="G417:G419"/>
    <mergeCell ref="H417:H419"/>
    <mergeCell ref="F243:F245"/>
    <mergeCell ref="G243:G245"/>
    <mergeCell ref="B357:C361"/>
    <mergeCell ref="B325:B348"/>
    <mergeCell ref="D357:D361"/>
    <mergeCell ref="C340:C342"/>
    <mergeCell ref="L302:L303"/>
    <mergeCell ref="K301:K303"/>
    <mergeCell ref="B304:C306"/>
    <mergeCell ref="C398:C400"/>
    <mergeCell ref="C395:C397"/>
    <mergeCell ref="E357:E361"/>
    <mergeCell ref="F359:F361"/>
    <mergeCell ref="G359:G361"/>
    <mergeCell ref="H359:H361"/>
    <mergeCell ref="I359:I361"/>
    <mergeCell ref="J359:J361"/>
    <mergeCell ref="L360:L361"/>
    <mergeCell ref="K359:K361"/>
    <mergeCell ref="C371:C373"/>
    <mergeCell ref="C380:C382"/>
    <mergeCell ref="C337:C339"/>
    <mergeCell ref="C328:C330"/>
    <mergeCell ref="C331:C333"/>
    <mergeCell ref="C334:C336"/>
    <mergeCell ref="C325:C327"/>
    <mergeCell ref="B362:C364"/>
    <mergeCell ref="B365:B382"/>
    <mergeCell ref="C197:C199"/>
    <mergeCell ref="B191:B208"/>
    <mergeCell ref="C206:C208"/>
    <mergeCell ref="C160:C162"/>
    <mergeCell ref="C151:C153"/>
    <mergeCell ref="C157:C159"/>
    <mergeCell ref="C154:C156"/>
    <mergeCell ref="C166:C168"/>
    <mergeCell ref="C203:C205"/>
    <mergeCell ref="B183:C187"/>
    <mergeCell ref="B188:C190"/>
    <mergeCell ref="C191:C193"/>
    <mergeCell ref="C194:C196"/>
    <mergeCell ref="C200:C202"/>
    <mergeCell ref="D183:D187"/>
    <mergeCell ref="E125:E129"/>
    <mergeCell ref="F127:F129"/>
    <mergeCell ref="D67:D71"/>
    <mergeCell ref="E183:E187"/>
    <mergeCell ref="D125:D129"/>
    <mergeCell ref="F185:F187"/>
    <mergeCell ref="F69:F71"/>
    <mergeCell ref="C139:C141"/>
    <mergeCell ref="C105:C107"/>
    <mergeCell ref="C93:C95"/>
    <mergeCell ref="C96:C98"/>
    <mergeCell ref="B130:C132"/>
    <mergeCell ref="B151:B174"/>
    <mergeCell ref="C142:C144"/>
    <mergeCell ref="C145:C147"/>
    <mergeCell ref="C148:C150"/>
    <mergeCell ref="C163:C165"/>
    <mergeCell ref="C108:C110"/>
    <mergeCell ref="B133:B150"/>
    <mergeCell ref="C133:C135"/>
    <mergeCell ref="C136:C138"/>
    <mergeCell ref="B125:C129"/>
    <mergeCell ref="B93:B116"/>
    <mergeCell ref="B14:C16"/>
    <mergeCell ref="C17:C19"/>
    <mergeCell ref="D9:D13"/>
    <mergeCell ref="C32:C34"/>
    <mergeCell ref="C29:C31"/>
    <mergeCell ref="C20:C22"/>
    <mergeCell ref="C23:C25"/>
    <mergeCell ref="B9:C13"/>
    <mergeCell ref="B17:B34"/>
    <mergeCell ref="C26:C28"/>
    <mergeCell ref="B35:B58"/>
    <mergeCell ref="C41:C43"/>
    <mergeCell ref="C35:C37"/>
    <mergeCell ref="C38:C40"/>
    <mergeCell ref="C50:C52"/>
    <mergeCell ref="C44:C46"/>
    <mergeCell ref="C99:C101"/>
    <mergeCell ref="C102:C104"/>
    <mergeCell ref="C47:C49"/>
    <mergeCell ref="C90:C92"/>
    <mergeCell ref="C81:C83"/>
    <mergeCell ref="B72:C74"/>
    <mergeCell ref="C84:C86"/>
    <mergeCell ref="B67:C71"/>
    <mergeCell ref="C75:C77"/>
    <mergeCell ref="C78:C80"/>
    <mergeCell ref="B75:B92"/>
    <mergeCell ref="C87:C89"/>
    <mergeCell ref="B441:B464"/>
    <mergeCell ref="B420:C422"/>
    <mergeCell ref="C429:C431"/>
    <mergeCell ref="C450:C452"/>
    <mergeCell ref="C456:C458"/>
    <mergeCell ref="C438:C440"/>
    <mergeCell ref="C447:C449"/>
    <mergeCell ref="C423:C425"/>
    <mergeCell ref="C426:C428"/>
    <mergeCell ref="C432:C434"/>
    <mergeCell ref="B423:B440"/>
    <mergeCell ref="B383:B406"/>
    <mergeCell ref="C389:C391"/>
    <mergeCell ref="C392:C394"/>
    <mergeCell ref="C383:C385"/>
    <mergeCell ref="C386:C388"/>
    <mergeCell ref="C365:C367"/>
    <mergeCell ref="C368:C370"/>
    <mergeCell ref="C374:C376"/>
    <mergeCell ref="C377:C379"/>
    <mergeCell ref="H243:H245"/>
    <mergeCell ref="I243:I245"/>
    <mergeCell ref="J243:J245"/>
    <mergeCell ref="C310:C312"/>
    <mergeCell ref="C316:C318"/>
    <mergeCell ref="E299:E303"/>
    <mergeCell ref="H301:H303"/>
    <mergeCell ref="I301:I303"/>
    <mergeCell ref="J301:J303"/>
    <mergeCell ref="C313:C315"/>
    <mergeCell ref="D299:D303"/>
    <mergeCell ref="F301:F303"/>
    <mergeCell ref="G301:G303"/>
    <mergeCell ref="B299:C303"/>
    <mergeCell ref="C267:C269"/>
    <mergeCell ref="C270:C272"/>
    <mergeCell ref="C273:C275"/>
    <mergeCell ref="C276:C278"/>
    <mergeCell ref="C261:C263"/>
    <mergeCell ref="C264:C266"/>
    <mergeCell ref="B241:C245"/>
    <mergeCell ref="D241:D245"/>
    <mergeCell ref="E241:E245"/>
    <mergeCell ref="B307:B324"/>
    <mergeCell ref="C215:C217"/>
    <mergeCell ref="C209:C211"/>
    <mergeCell ref="C307:C309"/>
    <mergeCell ref="C319:C321"/>
    <mergeCell ref="C322:C324"/>
    <mergeCell ref="B267:B290"/>
    <mergeCell ref="C221:C223"/>
    <mergeCell ref="C224:C226"/>
    <mergeCell ref="C212:C214"/>
    <mergeCell ref="C218:C220"/>
    <mergeCell ref="B209:B232"/>
    <mergeCell ref="C279:C281"/>
    <mergeCell ref="C282:C284"/>
    <mergeCell ref="B246:C248"/>
    <mergeCell ref="B249:B266"/>
    <mergeCell ref="C249:C251"/>
    <mergeCell ref="C252:C254"/>
    <mergeCell ref="C255:C257"/>
    <mergeCell ref="C258:C260"/>
  </mergeCells>
  <phoneticPr fontId="2"/>
  <pageMargins left="0.84" right="0.52" top="0.61" bottom="0.67" header="0.43" footer="0.2"/>
  <pageSetup paperSize="9" scale="79" firstPageNumber="46" orientation="portrait" r:id="rId1"/>
  <headerFooter alignWithMargins="0"/>
  <rowBreaks count="7" manualBreakCount="7">
    <brk id="59" max="16383" man="1"/>
    <brk id="117" max="16383" man="1"/>
    <brk id="175" max="16383" man="1"/>
    <brk id="233" max="16383" man="1"/>
    <brk id="291" max="16383" man="1"/>
    <brk id="349" max="16383" man="1"/>
    <brk id="407"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rgb="FF00B0F0"/>
    <pageSetUpPr fitToPage="1"/>
  </sheetPr>
  <dimension ref="B2:AJ65"/>
  <sheetViews>
    <sheetView view="pageBreakPreview" zoomScaleNormal="100" zoomScaleSheetLayoutView="100" workbookViewId="0">
      <pane xSplit="3" ySplit="9" topLeftCell="D10" activePane="bottomRight" state="frozen"/>
      <selection activeCell="B2" sqref="B2"/>
      <selection pane="topRight" activeCell="B2" sqref="B2"/>
      <selection pane="bottomLeft" activeCell="B2" sqref="B2"/>
      <selection pane="bottomRight" activeCell="B2" sqref="B2"/>
    </sheetView>
  </sheetViews>
  <sheetFormatPr defaultColWidth="9" defaultRowHeight="13.2" x14ac:dyDescent="0.2"/>
  <cols>
    <col min="1" max="2" width="4.6640625" style="1" customWidth="1"/>
    <col min="3" max="3" width="19.33203125" style="1" customWidth="1"/>
    <col min="4" max="10" width="8.6640625" style="1" customWidth="1"/>
    <col min="11" max="11" width="8.6640625" style="19" customWidth="1"/>
    <col min="12" max="16" width="8.6640625" style="1" customWidth="1"/>
    <col min="17" max="22" width="8.6640625" style="19" customWidth="1"/>
    <col min="23" max="23" width="8.6640625" style="1" customWidth="1"/>
    <col min="24" max="24" width="8" style="19" customWidth="1"/>
    <col min="25" max="25" width="7.6640625" style="1" customWidth="1"/>
    <col min="26" max="26" width="6.33203125" style="1" customWidth="1"/>
    <col min="27" max="27" width="7.88671875" style="1" customWidth="1"/>
    <col min="28" max="30" width="6.33203125" style="1" customWidth="1"/>
    <col min="31" max="36" width="6.109375" style="1" customWidth="1"/>
    <col min="37" max="52" width="8.6640625" style="1" customWidth="1"/>
    <col min="53" max="72" width="4.6640625" style="1" customWidth="1"/>
    <col min="73" max="16384" width="9" style="1"/>
  </cols>
  <sheetData>
    <row r="2" spans="2:36" ht="14.4" x14ac:dyDescent="0.2">
      <c r="B2" s="26" t="s">
        <v>669</v>
      </c>
    </row>
    <row r="4" spans="2:36" ht="13.8" thickBot="1" x14ac:dyDescent="0.25">
      <c r="W4" s="2" t="s">
        <v>588</v>
      </c>
    </row>
    <row r="5" spans="2:36" ht="21.6" customHeight="1" x14ac:dyDescent="0.2">
      <c r="B5" s="1576"/>
      <c r="C5" s="1577"/>
      <c r="D5" s="1591" t="s">
        <v>416</v>
      </c>
      <c r="E5" s="1507" t="s">
        <v>417</v>
      </c>
      <c r="F5" s="1964" t="s">
        <v>589</v>
      </c>
      <c r="G5" s="1965"/>
      <c r="H5" s="1965"/>
      <c r="I5" s="1965"/>
      <c r="J5" s="1965"/>
      <c r="K5" s="1966"/>
      <c r="L5" s="1964" t="s">
        <v>387</v>
      </c>
      <c r="M5" s="1965"/>
      <c r="N5" s="1965"/>
      <c r="O5" s="1965"/>
      <c r="P5" s="1965"/>
      <c r="Q5" s="1966"/>
      <c r="R5" s="1964" t="s">
        <v>388</v>
      </c>
      <c r="S5" s="1965"/>
      <c r="T5" s="1965"/>
      <c r="U5" s="1965"/>
      <c r="V5" s="1965"/>
      <c r="W5" s="1966"/>
    </row>
    <row r="6" spans="2:36" s="154" customFormat="1" ht="21.6" customHeight="1" x14ac:dyDescent="0.2">
      <c r="B6" s="1578"/>
      <c r="C6" s="1579"/>
      <c r="D6" s="1551"/>
      <c r="E6" s="1508"/>
      <c r="F6" s="1925" t="s">
        <v>590</v>
      </c>
      <c r="G6" s="1743"/>
      <c r="H6" s="1744"/>
      <c r="I6" s="1926" t="s">
        <v>670</v>
      </c>
      <c r="J6" s="1926"/>
      <c r="K6" s="1927"/>
      <c r="L6" s="1925" t="s">
        <v>590</v>
      </c>
      <c r="M6" s="1743"/>
      <c r="N6" s="1744"/>
      <c r="O6" s="1926" t="s">
        <v>670</v>
      </c>
      <c r="P6" s="1926"/>
      <c r="Q6" s="1927"/>
      <c r="R6" s="1738" t="s">
        <v>590</v>
      </c>
      <c r="S6" s="1930"/>
      <c r="T6" s="1931"/>
      <c r="U6" s="1926" t="s">
        <v>670</v>
      </c>
      <c r="V6" s="1926"/>
      <c r="W6" s="1927"/>
      <c r="AB6" s="154" t="s">
        <v>671</v>
      </c>
    </row>
    <row r="7" spans="2:36" ht="21.6" customHeight="1" x14ac:dyDescent="0.2">
      <c r="B7" s="1580"/>
      <c r="C7" s="1967"/>
      <c r="D7" s="1552"/>
      <c r="E7" s="1610"/>
      <c r="F7" s="269" t="s">
        <v>425</v>
      </c>
      <c r="G7" s="32" t="s">
        <v>426</v>
      </c>
      <c r="H7" s="21" t="s">
        <v>273</v>
      </c>
      <c r="I7" s="20" t="s">
        <v>592</v>
      </c>
      <c r="J7" s="20" t="s">
        <v>593</v>
      </c>
      <c r="K7" s="264" t="s">
        <v>455</v>
      </c>
      <c r="L7" s="263" t="s">
        <v>425</v>
      </c>
      <c r="M7" s="32" t="s">
        <v>426</v>
      </c>
      <c r="N7" s="21" t="s">
        <v>273</v>
      </c>
      <c r="O7" s="20" t="s">
        <v>592</v>
      </c>
      <c r="P7" s="20" t="s">
        <v>593</v>
      </c>
      <c r="Q7" s="264" t="s">
        <v>455</v>
      </c>
      <c r="R7" s="263" t="s">
        <v>425</v>
      </c>
      <c r="S7" s="32" t="s">
        <v>426</v>
      </c>
      <c r="T7" s="21" t="s">
        <v>273</v>
      </c>
      <c r="U7" s="20" t="s">
        <v>592</v>
      </c>
      <c r="V7" s="20" t="s">
        <v>593</v>
      </c>
      <c r="W7" s="264" t="s">
        <v>455</v>
      </c>
      <c r="X7" s="1"/>
      <c r="Y7" s="1" t="s">
        <v>425</v>
      </c>
      <c r="Z7" s="1" t="s">
        <v>426</v>
      </c>
      <c r="AA7" s="1" t="s">
        <v>596</v>
      </c>
      <c r="AB7" s="1" t="s">
        <v>425</v>
      </c>
      <c r="AC7" s="1" t="s">
        <v>426</v>
      </c>
      <c r="AD7" s="1" t="s">
        <v>596</v>
      </c>
      <c r="AE7" s="360" t="s">
        <v>328</v>
      </c>
    </row>
    <row r="8" spans="2:36" ht="21.6" customHeight="1" x14ac:dyDescent="0.2">
      <c r="B8" s="1603" t="s">
        <v>597</v>
      </c>
      <c r="C8" s="1628"/>
      <c r="D8" s="1960">
        <f>SUM(D10:D21)</f>
        <v>404</v>
      </c>
      <c r="E8" s="1962">
        <f>SUM(E10:E21)</f>
        <v>303</v>
      </c>
      <c r="F8" s="1894">
        <f t="shared" ref="F8:W8" si="0">F10+F12+F14+F16+F18+F20</f>
        <v>31031</v>
      </c>
      <c r="G8" s="1898">
        <f t="shared" si="0"/>
        <v>8051</v>
      </c>
      <c r="H8" s="1898">
        <f t="shared" si="0"/>
        <v>39082</v>
      </c>
      <c r="I8" s="71">
        <f t="shared" si="0"/>
        <v>488</v>
      </c>
      <c r="J8" s="71">
        <f t="shared" si="0"/>
        <v>38</v>
      </c>
      <c r="K8" s="265">
        <f t="shared" si="0"/>
        <v>526</v>
      </c>
      <c r="L8" s="1968">
        <f>SUM(L10:L21)</f>
        <v>19757</v>
      </c>
      <c r="M8" s="1970">
        <f t="shared" ref="M8" si="1">SUM(M10:M21)</f>
        <v>2841</v>
      </c>
      <c r="N8" s="1898">
        <f>SUM(N10:N21)</f>
        <v>22598</v>
      </c>
      <c r="O8" s="71">
        <f t="shared" si="0"/>
        <v>13</v>
      </c>
      <c r="P8" s="71">
        <f t="shared" si="0"/>
        <v>3</v>
      </c>
      <c r="Q8" s="265">
        <f t="shared" si="0"/>
        <v>16</v>
      </c>
      <c r="R8" s="1968">
        <f>SUM(R10:R21)</f>
        <v>11274</v>
      </c>
      <c r="S8" s="1970">
        <f t="shared" ref="S8" si="2">SUM(S10:S21)</f>
        <v>5210</v>
      </c>
      <c r="T8" s="1898">
        <f>SUM(T10:T21)</f>
        <v>16484</v>
      </c>
      <c r="U8" s="71">
        <f t="shared" si="0"/>
        <v>475</v>
      </c>
      <c r="V8" s="71">
        <f t="shared" si="0"/>
        <v>35</v>
      </c>
      <c r="W8" s="265">
        <f t="shared" si="0"/>
        <v>510</v>
      </c>
      <c r="X8" s="1"/>
      <c r="Y8" s="7">
        <f>L8+R8</f>
        <v>31031</v>
      </c>
      <c r="Z8" s="7">
        <f>M8+S8</f>
        <v>8051</v>
      </c>
      <c r="AA8" s="7">
        <f t="shared" ref="AA8" si="3">N8+T8</f>
        <v>39082</v>
      </c>
      <c r="AB8" s="7">
        <f>O8+U8</f>
        <v>488</v>
      </c>
      <c r="AC8" s="7">
        <f t="shared" ref="AC8" si="4">P8+V8</f>
        <v>38</v>
      </c>
      <c r="AD8" s="7">
        <f t="shared" ref="AD8" si="5">Q8+W8</f>
        <v>526</v>
      </c>
      <c r="AE8" s="1372">
        <f>Y8-F8</f>
        <v>0</v>
      </c>
      <c r="AF8" s="1372">
        <f t="shared" ref="AF8:AG8" si="6">Z8-G8</f>
        <v>0</v>
      </c>
      <c r="AG8" s="1372">
        <f t="shared" si="6"/>
        <v>0</v>
      </c>
      <c r="AH8" s="1372">
        <f>AB8-I8</f>
        <v>0</v>
      </c>
      <c r="AI8" s="1372">
        <f t="shared" ref="AI8" si="7">AC8-J8</f>
        <v>0</v>
      </c>
      <c r="AJ8" s="1372">
        <f t="shared" ref="AJ8" si="8">AD8-K8</f>
        <v>0</v>
      </c>
    </row>
    <row r="9" spans="2:36" ht="21.6" customHeight="1" thickBot="1" x14ac:dyDescent="0.25">
      <c r="B9" s="1607"/>
      <c r="C9" s="1669"/>
      <c r="D9" s="1961"/>
      <c r="E9" s="1963"/>
      <c r="F9" s="1906"/>
      <c r="G9" s="1907"/>
      <c r="H9" s="1907"/>
      <c r="I9" s="69">
        <f>I8/F8</f>
        <v>1.5726209274596371E-2</v>
      </c>
      <c r="J9" s="69">
        <f>J8/G8</f>
        <v>4.7199105701155137E-3</v>
      </c>
      <c r="K9" s="266">
        <f>K8/H8</f>
        <v>1.345888132644184E-2</v>
      </c>
      <c r="L9" s="1969"/>
      <c r="M9" s="1971"/>
      <c r="N9" s="1907"/>
      <c r="O9" s="796">
        <f>O8/L8</f>
        <v>6.5799463481297765E-4</v>
      </c>
      <c r="P9" s="796">
        <f>P8/M8</f>
        <v>1.0559662090813093E-3</v>
      </c>
      <c r="Q9" s="797">
        <f>Q8/N8</f>
        <v>7.0802725904947346E-4</v>
      </c>
      <c r="R9" s="1969"/>
      <c r="S9" s="1971"/>
      <c r="T9" s="1907"/>
      <c r="U9" s="796">
        <f>U8/R8</f>
        <v>4.2132339897108392E-2</v>
      </c>
      <c r="V9" s="796">
        <f>V8/S8</f>
        <v>6.7178502879078695E-3</v>
      </c>
      <c r="W9" s="266">
        <f>W8/T8</f>
        <v>3.0939092453288037E-2</v>
      </c>
      <c r="X9" s="1"/>
      <c r="AB9" s="45"/>
      <c r="AC9" s="45"/>
      <c r="AD9" s="45"/>
      <c r="AE9" s="619"/>
      <c r="AF9" s="619"/>
      <c r="AG9" s="619"/>
      <c r="AH9" s="1372"/>
      <c r="AI9" s="1372"/>
      <c r="AJ9" s="1372"/>
    </row>
    <row r="10" spans="2:36" ht="21.6" customHeight="1" thickTop="1" x14ac:dyDescent="0.2">
      <c r="B10" s="1503" t="s">
        <v>274</v>
      </c>
      <c r="C10" s="1551" t="s">
        <v>184</v>
      </c>
      <c r="D10" s="1956">
        <f>表13!E15</f>
        <v>49</v>
      </c>
      <c r="E10" s="1954">
        <f>表13!R15</f>
        <v>20</v>
      </c>
      <c r="F10" s="1908">
        <f t="shared" ref="F10:K10" si="9">L10+R10</f>
        <v>1007</v>
      </c>
      <c r="G10" s="1896">
        <f t="shared" si="9"/>
        <v>45</v>
      </c>
      <c r="H10" s="1896">
        <f t="shared" si="9"/>
        <v>1052</v>
      </c>
      <c r="I10" s="72">
        <f t="shared" si="9"/>
        <v>12</v>
      </c>
      <c r="J10" s="72">
        <f t="shared" si="9"/>
        <v>7</v>
      </c>
      <c r="K10" s="267">
        <f t="shared" si="9"/>
        <v>19</v>
      </c>
      <c r="L10" s="1929">
        <f>表2!I18</f>
        <v>835</v>
      </c>
      <c r="M10" s="1920">
        <f>表2!O18</f>
        <v>21</v>
      </c>
      <c r="N10" s="1928">
        <f>L10+M10</f>
        <v>856</v>
      </c>
      <c r="O10" s="72">
        <v>6</v>
      </c>
      <c r="P10" s="72">
        <v>3</v>
      </c>
      <c r="Q10" s="267">
        <f>O10+P10</f>
        <v>9</v>
      </c>
      <c r="R10" s="1929">
        <f>表2!J18</f>
        <v>172</v>
      </c>
      <c r="S10" s="1920">
        <f>表2!P18</f>
        <v>24</v>
      </c>
      <c r="T10" s="1928">
        <f>R10+S10</f>
        <v>196</v>
      </c>
      <c r="U10" s="72">
        <v>6</v>
      </c>
      <c r="V10" s="72">
        <v>4</v>
      </c>
      <c r="W10" s="267">
        <f>U10+V10</f>
        <v>10</v>
      </c>
      <c r="X10" s="1"/>
      <c r="Y10" s="7">
        <f t="shared" ref="Y10" si="10">L10+R10</f>
        <v>1007</v>
      </c>
      <c r="Z10" s="7">
        <f t="shared" ref="Z10" si="11">M10+S10</f>
        <v>45</v>
      </c>
      <c r="AA10" s="7">
        <f t="shared" ref="AA10" si="12">N10+T10</f>
        <v>1052</v>
      </c>
      <c r="AB10" s="7">
        <f t="shared" ref="AB10" si="13">O10+U10</f>
        <v>12</v>
      </c>
      <c r="AC10" s="7">
        <f t="shared" ref="AC10" si="14">P10+V10</f>
        <v>7</v>
      </c>
      <c r="AD10" s="7">
        <f t="shared" ref="AD10" si="15">Q10+W10</f>
        <v>19</v>
      </c>
      <c r="AE10" s="1372">
        <f t="shared" ref="AE10" si="16">Y10-F10</f>
        <v>0</v>
      </c>
      <c r="AF10" s="1372">
        <f t="shared" ref="AF10" si="17">Z10-G10</f>
        <v>0</v>
      </c>
      <c r="AG10" s="1372">
        <f t="shared" ref="AG10" si="18">AA10-H10</f>
        <v>0</v>
      </c>
      <c r="AH10" s="1372">
        <f t="shared" ref="AH10" si="19">AB10-I10</f>
        <v>0</v>
      </c>
      <c r="AI10" s="1372">
        <f t="shared" ref="AI10" si="20">AC10-J10</f>
        <v>0</v>
      </c>
      <c r="AJ10" s="1372">
        <f t="shared" ref="AJ10" si="21">AD10-K10</f>
        <v>0</v>
      </c>
    </row>
    <row r="11" spans="2:36" ht="21.6" customHeight="1" x14ac:dyDescent="0.2">
      <c r="B11" s="1504"/>
      <c r="C11" s="1551"/>
      <c r="D11" s="1835"/>
      <c r="E11" s="1953"/>
      <c r="F11" s="1895"/>
      <c r="G11" s="1897"/>
      <c r="H11" s="1897"/>
      <c r="I11" s="70">
        <f>I10/F10</f>
        <v>1.1916583912611719E-2</v>
      </c>
      <c r="J11" s="70">
        <f>J10/G10</f>
        <v>0.15555555555555556</v>
      </c>
      <c r="K11" s="268">
        <f>K10/H10</f>
        <v>1.8060836501901139E-2</v>
      </c>
      <c r="L11" s="1903"/>
      <c r="M11" s="1915"/>
      <c r="N11" s="1923"/>
      <c r="O11" s="798">
        <f>O10/L10</f>
        <v>7.18562874251497E-3</v>
      </c>
      <c r="P11" s="798">
        <f>P10/M10</f>
        <v>0.14285714285714285</v>
      </c>
      <c r="Q11" s="799">
        <f>Q10/N10</f>
        <v>1.0514018691588784E-2</v>
      </c>
      <c r="R11" s="1903"/>
      <c r="S11" s="1915"/>
      <c r="T11" s="1923"/>
      <c r="U11" s="798">
        <f>U10/R10</f>
        <v>3.4883720930232558E-2</v>
      </c>
      <c r="V11" s="798">
        <f>V10/S10</f>
        <v>0.16666666666666666</v>
      </c>
      <c r="W11" s="268">
        <f>W10/T10</f>
        <v>5.1020408163265307E-2</v>
      </c>
      <c r="X11" s="1"/>
      <c r="AB11" s="45"/>
      <c r="AC11" s="45"/>
      <c r="AD11" s="45"/>
      <c r="AE11" s="619"/>
      <c r="AF11" s="619"/>
      <c r="AG11" s="619"/>
      <c r="AH11" s="1372"/>
      <c r="AI11" s="1372"/>
      <c r="AJ11" s="1372"/>
    </row>
    <row r="12" spans="2:36" ht="21.6" customHeight="1" x14ac:dyDescent="0.2">
      <c r="B12" s="1504"/>
      <c r="C12" s="1591" t="s">
        <v>185</v>
      </c>
      <c r="D12" s="1958">
        <f>表13!E18</f>
        <v>85</v>
      </c>
      <c r="E12" s="1952">
        <f>表13!R18</f>
        <v>64</v>
      </c>
      <c r="F12" s="1894">
        <f t="shared" ref="F12" si="22">L12+R12</f>
        <v>14482</v>
      </c>
      <c r="G12" s="1898">
        <f t="shared" ref="G12" si="23">M12+S12</f>
        <v>2067</v>
      </c>
      <c r="H12" s="1898">
        <f t="shared" ref="H12" si="24">N12+T12</f>
        <v>16549</v>
      </c>
      <c r="I12" s="71">
        <f t="shared" ref="I12" si="25">O12+U12</f>
        <v>200</v>
      </c>
      <c r="J12" s="71">
        <f t="shared" ref="J12" si="26">P12+V12</f>
        <v>2</v>
      </c>
      <c r="K12" s="265">
        <f t="shared" ref="K12" si="27">Q12+W12</f>
        <v>202</v>
      </c>
      <c r="L12" s="1902">
        <f>表2!I21</f>
        <v>11291</v>
      </c>
      <c r="M12" s="1914">
        <f>表2!O21</f>
        <v>1092</v>
      </c>
      <c r="N12" s="1923">
        <f>L12+M12</f>
        <v>12383</v>
      </c>
      <c r="O12" s="71">
        <v>5</v>
      </c>
      <c r="P12" s="71">
        <v>0</v>
      </c>
      <c r="Q12" s="265">
        <f t="shared" ref="Q12" si="28">O12+P12</f>
        <v>5</v>
      </c>
      <c r="R12" s="1902">
        <f>表2!J21</f>
        <v>3191</v>
      </c>
      <c r="S12" s="1914">
        <f>表2!P21</f>
        <v>975</v>
      </c>
      <c r="T12" s="1923">
        <f>R12+S12</f>
        <v>4166</v>
      </c>
      <c r="U12" s="71">
        <v>195</v>
      </c>
      <c r="V12" s="71">
        <v>2</v>
      </c>
      <c r="W12" s="265">
        <f t="shared" ref="W12" si="29">U12+V12</f>
        <v>197</v>
      </c>
      <c r="X12" s="1"/>
      <c r="Y12" s="7">
        <f t="shared" ref="Y12" si="30">L12+R12</f>
        <v>14482</v>
      </c>
      <c r="Z12" s="7">
        <f t="shared" ref="Z12" si="31">M12+S12</f>
        <v>2067</v>
      </c>
      <c r="AA12" s="7">
        <f t="shared" ref="AA12" si="32">N12+T12</f>
        <v>16549</v>
      </c>
      <c r="AB12" s="7">
        <f t="shared" ref="AB12" si="33">O12+U12</f>
        <v>200</v>
      </c>
      <c r="AC12" s="7">
        <f t="shared" ref="AC12" si="34">P12+V12</f>
        <v>2</v>
      </c>
      <c r="AD12" s="7">
        <f t="shared" ref="AD12" si="35">Q12+W12</f>
        <v>202</v>
      </c>
      <c r="AE12" s="1372">
        <f t="shared" ref="AE12" si="36">Y12-F12</f>
        <v>0</v>
      </c>
      <c r="AF12" s="1372">
        <f t="shared" ref="AF12" si="37">Z12-G12</f>
        <v>0</v>
      </c>
      <c r="AG12" s="1372">
        <f t="shared" ref="AG12" si="38">AA12-H12</f>
        <v>0</v>
      </c>
      <c r="AH12" s="1372">
        <f t="shared" ref="AH12" si="39">AB12-I12</f>
        <v>0</v>
      </c>
      <c r="AI12" s="1372">
        <f t="shared" ref="AI12" si="40">AC12-J12</f>
        <v>0</v>
      </c>
      <c r="AJ12" s="1372">
        <f t="shared" ref="AJ12" si="41">AD12-K12</f>
        <v>0</v>
      </c>
    </row>
    <row r="13" spans="2:36" ht="21.6" customHeight="1" x14ac:dyDescent="0.2">
      <c r="B13" s="1504"/>
      <c r="C13" s="1551"/>
      <c r="D13" s="1835"/>
      <c r="E13" s="1953"/>
      <c r="F13" s="1895"/>
      <c r="G13" s="1897"/>
      <c r="H13" s="1897"/>
      <c r="I13" s="70">
        <f t="shared" ref="I13" si="42">I12/F12</f>
        <v>1.3810247203424941E-2</v>
      </c>
      <c r="J13" s="70">
        <f t="shared" ref="J13" si="43">J12/G12</f>
        <v>9.6758587324625057E-4</v>
      </c>
      <c r="K13" s="268">
        <f t="shared" ref="K13" si="44">K12/H12</f>
        <v>1.2206175599734123E-2</v>
      </c>
      <c r="L13" s="1903"/>
      <c r="M13" s="1915"/>
      <c r="N13" s="1923"/>
      <c r="O13" s="798">
        <f t="shared" ref="O13" si="45">O12/L12</f>
        <v>4.4283057302276147E-4</v>
      </c>
      <c r="P13" s="798">
        <f t="shared" ref="P13" si="46">P12/M12</f>
        <v>0</v>
      </c>
      <c r="Q13" s="799">
        <f t="shared" ref="Q13" si="47">Q12/N12</f>
        <v>4.0377937494952759E-4</v>
      </c>
      <c r="R13" s="1903"/>
      <c r="S13" s="1915"/>
      <c r="T13" s="1923"/>
      <c r="U13" s="798">
        <f t="shared" ref="U13" si="48">U12/R12</f>
        <v>6.1109370103415855E-2</v>
      </c>
      <c r="V13" s="798">
        <f t="shared" ref="V13" si="49">V12/S12</f>
        <v>2.0512820512820513E-3</v>
      </c>
      <c r="W13" s="268">
        <f t="shared" ref="W13" si="50">W12/T12</f>
        <v>4.7287566010561687E-2</v>
      </c>
      <c r="X13" s="1"/>
      <c r="AB13" s="45"/>
      <c r="AC13" s="45"/>
      <c r="AD13" s="45"/>
      <c r="AE13" s="619"/>
      <c r="AF13" s="619"/>
      <c r="AG13" s="619"/>
      <c r="AH13" s="1372"/>
      <c r="AI13" s="1372"/>
      <c r="AJ13" s="1372"/>
    </row>
    <row r="14" spans="2:36" ht="21.6" customHeight="1" x14ac:dyDescent="0.2">
      <c r="B14" s="1504"/>
      <c r="C14" s="1591" t="s">
        <v>277</v>
      </c>
      <c r="D14" s="1958">
        <f>表13!E21</f>
        <v>25</v>
      </c>
      <c r="E14" s="1952">
        <f>表13!R21</f>
        <v>16</v>
      </c>
      <c r="F14" s="1894">
        <f t="shared" ref="F14" si="51">L14+R14</f>
        <v>2215</v>
      </c>
      <c r="G14" s="1898">
        <f t="shared" ref="G14" si="52">M14+S14</f>
        <v>162</v>
      </c>
      <c r="H14" s="1898">
        <f t="shared" ref="H14" si="53">N14+T14</f>
        <v>2377</v>
      </c>
      <c r="I14" s="71">
        <f t="shared" ref="I14" si="54">O14+U14</f>
        <v>18</v>
      </c>
      <c r="J14" s="71">
        <f t="shared" ref="J14" si="55">P14+V14</f>
        <v>1</v>
      </c>
      <c r="K14" s="265">
        <f t="shared" ref="K14" si="56">Q14+W14</f>
        <v>19</v>
      </c>
      <c r="L14" s="1902">
        <f>表2!I24</f>
        <v>2038</v>
      </c>
      <c r="M14" s="1914">
        <f>表2!O24</f>
        <v>104</v>
      </c>
      <c r="N14" s="1923">
        <f t="shared" ref="N14" si="57">L14+M14</f>
        <v>2142</v>
      </c>
      <c r="O14" s="71">
        <v>1</v>
      </c>
      <c r="P14" s="71">
        <v>0</v>
      </c>
      <c r="Q14" s="265">
        <f t="shared" ref="Q14" si="58">O14+P14</f>
        <v>1</v>
      </c>
      <c r="R14" s="1902">
        <f>表2!J24</f>
        <v>177</v>
      </c>
      <c r="S14" s="1914">
        <f>表2!P24</f>
        <v>58</v>
      </c>
      <c r="T14" s="1923">
        <f t="shared" ref="T14" si="59">R14+S14</f>
        <v>235</v>
      </c>
      <c r="U14" s="71">
        <v>17</v>
      </c>
      <c r="V14" s="71">
        <v>1</v>
      </c>
      <c r="W14" s="265">
        <f t="shared" ref="W14" si="60">U14+V14</f>
        <v>18</v>
      </c>
      <c r="X14" s="1"/>
      <c r="Y14" s="7">
        <f t="shared" ref="Y14" si="61">L14+R14</f>
        <v>2215</v>
      </c>
      <c r="Z14" s="7">
        <f t="shared" ref="Z14" si="62">M14+S14</f>
        <v>162</v>
      </c>
      <c r="AA14" s="7">
        <f t="shared" ref="AA14" si="63">N14+T14</f>
        <v>2377</v>
      </c>
      <c r="AB14" s="7">
        <f t="shared" ref="AB14" si="64">O14+U14</f>
        <v>18</v>
      </c>
      <c r="AC14" s="7">
        <f t="shared" ref="AC14" si="65">P14+V14</f>
        <v>1</v>
      </c>
      <c r="AD14" s="7">
        <f t="shared" ref="AD14" si="66">Q14+W14</f>
        <v>19</v>
      </c>
      <c r="AE14" s="1372">
        <f t="shared" ref="AE14" si="67">Y14-F14</f>
        <v>0</v>
      </c>
      <c r="AF14" s="1372">
        <f t="shared" ref="AF14" si="68">Z14-G14</f>
        <v>0</v>
      </c>
      <c r="AG14" s="1372">
        <f t="shared" ref="AG14" si="69">AA14-H14</f>
        <v>0</v>
      </c>
      <c r="AH14" s="1372">
        <f t="shared" ref="AH14" si="70">AB14-I14</f>
        <v>0</v>
      </c>
      <c r="AI14" s="1372">
        <f t="shared" ref="AI14" si="71">AC14-J14</f>
        <v>0</v>
      </c>
      <c r="AJ14" s="1372">
        <f t="shared" ref="AJ14" si="72">AD14-K14</f>
        <v>0</v>
      </c>
    </row>
    <row r="15" spans="2:36" ht="21.6" customHeight="1" x14ac:dyDescent="0.2">
      <c r="B15" s="1504"/>
      <c r="C15" s="1552"/>
      <c r="D15" s="1835"/>
      <c r="E15" s="1953"/>
      <c r="F15" s="1895"/>
      <c r="G15" s="1897"/>
      <c r="H15" s="1897"/>
      <c r="I15" s="70">
        <f t="shared" ref="I15" si="73">I14/F14</f>
        <v>8.1264108352144468E-3</v>
      </c>
      <c r="J15" s="70">
        <f t="shared" ref="J15" si="74">J14/G14</f>
        <v>6.1728395061728392E-3</v>
      </c>
      <c r="K15" s="268">
        <f t="shared" ref="K15" si="75">K14/H14</f>
        <v>7.9932688262515771E-3</v>
      </c>
      <c r="L15" s="1903"/>
      <c r="M15" s="1915"/>
      <c r="N15" s="1923"/>
      <c r="O15" s="798">
        <f t="shared" ref="O15" si="76">O14/L14</f>
        <v>4.906771344455348E-4</v>
      </c>
      <c r="P15" s="798">
        <f t="shared" ref="P15" si="77">P14/M14</f>
        <v>0</v>
      </c>
      <c r="Q15" s="799">
        <f t="shared" ref="Q15" si="78">Q14/N14</f>
        <v>4.6685340802987864E-4</v>
      </c>
      <c r="R15" s="1903"/>
      <c r="S15" s="1915"/>
      <c r="T15" s="1923"/>
      <c r="U15" s="798">
        <f t="shared" ref="U15" si="79">U14/R14</f>
        <v>9.6045197740112997E-2</v>
      </c>
      <c r="V15" s="798">
        <f t="shared" ref="V15" si="80">V14/S14</f>
        <v>1.7241379310344827E-2</v>
      </c>
      <c r="W15" s="268">
        <f t="shared" ref="W15" si="81">W14/T14</f>
        <v>7.6595744680851063E-2</v>
      </c>
      <c r="X15" s="1"/>
      <c r="AB15" s="45"/>
      <c r="AC15" s="45"/>
      <c r="AD15" s="45"/>
      <c r="AE15" s="619"/>
      <c r="AF15" s="619"/>
      <c r="AG15" s="619"/>
      <c r="AH15" s="1372"/>
      <c r="AI15" s="1372"/>
      <c r="AJ15" s="1372"/>
    </row>
    <row r="16" spans="2:36" ht="21.6" customHeight="1" x14ac:dyDescent="0.2">
      <c r="B16" s="1504"/>
      <c r="C16" s="1591" t="s">
        <v>598</v>
      </c>
      <c r="D16" s="1958">
        <f>表13!E24</f>
        <v>75</v>
      </c>
      <c r="E16" s="1952">
        <f>表13!R24</f>
        <v>54</v>
      </c>
      <c r="F16" s="1894">
        <f>L16+R16</f>
        <v>1558</v>
      </c>
      <c r="G16" s="1898">
        <f t="shared" ref="G16" si="82">M16+S16</f>
        <v>819</v>
      </c>
      <c r="H16" s="1898">
        <f t="shared" ref="H16" si="83">N16+T16</f>
        <v>2377</v>
      </c>
      <c r="I16" s="71">
        <f t="shared" ref="I16" si="84">O16+U16</f>
        <v>16</v>
      </c>
      <c r="J16" s="71">
        <f t="shared" ref="J16" si="85">P16+V16</f>
        <v>1</v>
      </c>
      <c r="K16" s="265">
        <f t="shared" ref="K16" si="86">Q16+W16</f>
        <v>17</v>
      </c>
      <c r="L16" s="1902">
        <f>表2!I27</f>
        <v>1030</v>
      </c>
      <c r="M16" s="1914">
        <f>表2!O27</f>
        <v>255</v>
      </c>
      <c r="N16" s="1923">
        <f t="shared" ref="N16" si="87">L16+M16</f>
        <v>1285</v>
      </c>
      <c r="O16" s="71">
        <v>0</v>
      </c>
      <c r="P16" s="71">
        <v>0</v>
      </c>
      <c r="Q16" s="265">
        <f t="shared" ref="Q16" si="88">O16+P16</f>
        <v>0</v>
      </c>
      <c r="R16" s="1902">
        <f>表2!J27</f>
        <v>528</v>
      </c>
      <c r="S16" s="1914">
        <f>表2!P27</f>
        <v>564</v>
      </c>
      <c r="T16" s="1923">
        <f t="shared" ref="T16" si="89">R16+S16</f>
        <v>1092</v>
      </c>
      <c r="U16" s="71">
        <v>16</v>
      </c>
      <c r="V16" s="71">
        <v>1</v>
      </c>
      <c r="W16" s="265">
        <f t="shared" ref="W16" si="90">U16+V16</f>
        <v>17</v>
      </c>
      <c r="X16" s="1"/>
      <c r="Y16" s="7">
        <f t="shared" ref="Y16" si="91">L16+R16</f>
        <v>1558</v>
      </c>
      <c r="Z16" s="7">
        <f t="shared" ref="Z16" si="92">M16+S16</f>
        <v>819</v>
      </c>
      <c r="AA16" s="7">
        <f t="shared" ref="AA16" si="93">N16+T16</f>
        <v>2377</v>
      </c>
      <c r="AB16" s="7">
        <f t="shared" ref="AB16" si="94">O16+U16</f>
        <v>16</v>
      </c>
      <c r="AC16" s="7">
        <f t="shared" ref="AC16" si="95">P16+V16</f>
        <v>1</v>
      </c>
      <c r="AD16" s="7">
        <f t="shared" ref="AD16" si="96">Q16+W16</f>
        <v>17</v>
      </c>
      <c r="AE16" s="1372">
        <f t="shared" ref="AE16" si="97">Y16-F16</f>
        <v>0</v>
      </c>
      <c r="AF16" s="1372">
        <f t="shared" ref="AF16" si="98">Z16-G16</f>
        <v>0</v>
      </c>
      <c r="AG16" s="1372">
        <f t="shared" ref="AG16" si="99">AA16-H16</f>
        <v>0</v>
      </c>
      <c r="AH16" s="1372">
        <f t="shared" ref="AH16" si="100">AB16-I16</f>
        <v>0</v>
      </c>
      <c r="AI16" s="1372">
        <f t="shared" ref="AI16" si="101">AC16-J16</f>
        <v>0</v>
      </c>
      <c r="AJ16" s="1372">
        <f t="shared" ref="AJ16" si="102">AD16-K16</f>
        <v>0</v>
      </c>
    </row>
    <row r="17" spans="2:36" ht="21.6" customHeight="1" x14ac:dyDescent="0.2">
      <c r="B17" s="1504"/>
      <c r="C17" s="1551"/>
      <c r="D17" s="1835"/>
      <c r="E17" s="1953"/>
      <c r="F17" s="1895"/>
      <c r="G17" s="1897"/>
      <c r="H17" s="1897"/>
      <c r="I17" s="70">
        <f t="shared" ref="I17" si="103">I16/F16</f>
        <v>1.0269576379974325E-2</v>
      </c>
      <c r="J17" s="70">
        <f t="shared" ref="J17" si="104">J16/G16</f>
        <v>1.221001221001221E-3</v>
      </c>
      <c r="K17" s="268">
        <f t="shared" ref="K17" si="105">K16/H16</f>
        <v>7.1518721076987797E-3</v>
      </c>
      <c r="L17" s="1903"/>
      <c r="M17" s="1915"/>
      <c r="N17" s="1923"/>
      <c r="O17" s="798">
        <f t="shared" ref="O17" si="106">O16/L16</f>
        <v>0</v>
      </c>
      <c r="P17" s="798">
        <f t="shared" ref="P17" si="107">P16/M16</f>
        <v>0</v>
      </c>
      <c r="Q17" s="799">
        <f t="shared" ref="Q17" si="108">Q16/N16</f>
        <v>0</v>
      </c>
      <c r="R17" s="1903"/>
      <c r="S17" s="1915"/>
      <c r="T17" s="1923"/>
      <c r="U17" s="798">
        <f t="shared" ref="U17" si="109">U16/R16</f>
        <v>3.0303030303030304E-2</v>
      </c>
      <c r="V17" s="798">
        <f t="shared" ref="V17" si="110">V16/S16</f>
        <v>1.7730496453900709E-3</v>
      </c>
      <c r="W17" s="268">
        <f t="shared" ref="W17" si="111">W16/T16</f>
        <v>1.5567765567765568E-2</v>
      </c>
      <c r="X17" s="1"/>
      <c r="AB17" s="45"/>
      <c r="AC17" s="45"/>
      <c r="AD17" s="45"/>
      <c r="AE17" s="619"/>
      <c r="AF17" s="619"/>
      <c r="AG17" s="619"/>
      <c r="AH17" s="1372"/>
      <c r="AI17" s="1372"/>
      <c r="AJ17" s="1372"/>
    </row>
    <row r="18" spans="2:36" ht="21.6" customHeight="1" x14ac:dyDescent="0.2">
      <c r="B18" s="1504"/>
      <c r="C18" s="1591" t="s">
        <v>341</v>
      </c>
      <c r="D18" s="1958">
        <f>表13!E27</f>
        <v>8</v>
      </c>
      <c r="E18" s="1952">
        <f>表13!R27</f>
        <v>4</v>
      </c>
      <c r="F18" s="1894">
        <f t="shared" ref="F18" si="112">L18+R18</f>
        <v>1488</v>
      </c>
      <c r="G18" s="1898">
        <f t="shared" ref="G18" si="113">M18+S18</f>
        <v>214</v>
      </c>
      <c r="H18" s="1898">
        <f t="shared" ref="H18" si="114">N18+T18</f>
        <v>1702</v>
      </c>
      <c r="I18" s="71">
        <f t="shared" ref="I18" si="115">O18+U18</f>
        <v>28</v>
      </c>
      <c r="J18" s="71">
        <f t="shared" ref="J18" si="116">P18+V18</f>
        <v>1</v>
      </c>
      <c r="K18" s="265">
        <f t="shared" ref="K18" si="117">Q18+W18</f>
        <v>29</v>
      </c>
      <c r="L18" s="1902">
        <f>表2!I30</f>
        <v>633</v>
      </c>
      <c r="M18" s="1914">
        <f>表2!O30</f>
        <v>6</v>
      </c>
      <c r="N18" s="1923">
        <f t="shared" ref="N18" si="118">L18+M18</f>
        <v>639</v>
      </c>
      <c r="O18" s="71">
        <v>1</v>
      </c>
      <c r="P18" s="71">
        <v>0</v>
      </c>
      <c r="Q18" s="265">
        <f t="shared" ref="Q18" si="119">O18+P18</f>
        <v>1</v>
      </c>
      <c r="R18" s="1902">
        <f>表2!J30</f>
        <v>855</v>
      </c>
      <c r="S18" s="1914">
        <f>表2!P30</f>
        <v>208</v>
      </c>
      <c r="T18" s="1923">
        <f t="shared" ref="T18" si="120">R18+S18</f>
        <v>1063</v>
      </c>
      <c r="U18" s="71">
        <v>27</v>
      </c>
      <c r="V18" s="71">
        <v>1</v>
      </c>
      <c r="W18" s="265">
        <f t="shared" ref="W18" si="121">U18+V18</f>
        <v>28</v>
      </c>
      <c r="X18" s="1"/>
      <c r="Y18" s="7">
        <f t="shared" ref="Y18" si="122">L18+R18</f>
        <v>1488</v>
      </c>
      <c r="Z18" s="7">
        <f t="shared" ref="Z18" si="123">M18+S18</f>
        <v>214</v>
      </c>
      <c r="AA18" s="7">
        <f t="shared" ref="AA18" si="124">N18+T18</f>
        <v>1702</v>
      </c>
      <c r="AB18" s="7">
        <f t="shared" ref="AB18" si="125">O18+U18</f>
        <v>28</v>
      </c>
      <c r="AC18" s="7">
        <f t="shared" ref="AC18" si="126">P18+V18</f>
        <v>1</v>
      </c>
      <c r="AD18" s="7">
        <f t="shared" ref="AD18" si="127">Q18+W18</f>
        <v>29</v>
      </c>
      <c r="AE18" s="1372">
        <f t="shared" ref="AE18" si="128">Y18-F18</f>
        <v>0</v>
      </c>
      <c r="AF18" s="1372">
        <f t="shared" ref="AF18" si="129">Z18-G18</f>
        <v>0</v>
      </c>
      <c r="AG18" s="1372">
        <f t="shared" ref="AG18" si="130">AA18-H18</f>
        <v>0</v>
      </c>
      <c r="AH18" s="1372">
        <f t="shared" ref="AH18" si="131">AB18-I18</f>
        <v>0</v>
      </c>
      <c r="AI18" s="1372">
        <f t="shared" ref="AI18" si="132">AC18-J18</f>
        <v>0</v>
      </c>
      <c r="AJ18" s="1372">
        <f t="shared" ref="AJ18" si="133">AD18-K18</f>
        <v>0</v>
      </c>
    </row>
    <row r="19" spans="2:36" ht="21.6" customHeight="1" x14ac:dyDescent="0.2">
      <c r="B19" s="1504"/>
      <c r="C19" s="1551"/>
      <c r="D19" s="1835"/>
      <c r="E19" s="1953"/>
      <c r="F19" s="1895"/>
      <c r="G19" s="1897"/>
      <c r="H19" s="1897"/>
      <c r="I19" s="70">
        <f t="shared" ref="I19" si="134">I18/F18</f>
        <v>1.8817204301075269E-2</v>
      </c>
      <c r="J19" s="70">
        <f t="shared" ref="J19" si="135">J18/G18</f>
        <v>4.6728971962616819E-3</v>
      </c>
      <c r="K19" s="268">
        <f t="shared" ref="K19" si="136">K18/H18</f>
        <v>1.7038777908343124E-2</v>
      </c>
      <c r="L19" s="1903"/>
      <c r="M19" s="1915"/>
      <c r="N19" s="1923"/>
      <c r="O19" s="798">
        <f t="shared" ref="O19" si="137">O18/L18</f>
        <v>1.5797788309636651E-3</v>
      </c>
      <c r="P19" s="798">
        <f t="shared" ref="P19" si="138">P18/M18</f>
        <v>0</v>
      </c>
      <c r="Q19" s="799">
        <f t="shared" ref="Q19" si="139">Q18/N18</f>
        <v>1.5649452269170579E-3</v>
      </c>
      <c r="R19" s="1903"/>
      <c r="S19" s="1915"/>
      <c r="T19" s="1923"/>
      <c r="U19" s="798">
        <f t="shared" ref="U19" si="140">U18/R18</f>
        <v>3.1578947368421054E-2</v>
      </c>
      <c r="V19" s="798">
        <f t="shared" ref="V19" si="141">V18/S18</f>
        <v>4.807692307692308E-3</v>
      </c>
      <c r="W19" s="268">
        <f t="shared" ref="W19" si="142">W18/T18</f>
        <v>2.634054562558796E-2</v>
      </c>
      <c r="X19" s="1"/>
      <c r="AB19" s="45"/>
      <c r="AC19" s="45"/>
      <c r="AD19" s="45"/>
      <c r="AE19" s="619"/>
      <c r="AF19" s="619"/>
      <c r="AG19" s="619"/>
      <c r="AH19" s="1372"/>
      <c r="AI19" s="1372"/>
      <c r="AJ19" s="1372"/>
    </row>
    <row r="20" spans="2:36" ht="21.6" customHeight="1" x14ac:dyDescent="0.2">
      <c r="B20" s="1504"/>
      <c r="C20" s="1591" t="s">
        <v>189</v>
      </c>
      <c r="D20" s="1958">
        <f>表13!E30</f>
        <v>162</v>
      </c>
      <c r="E20" s="1952">
        <f>表13!R30</f>
        <v>145</v>
      </c>
      <c r="F20" s="1894">
        <f t="shared" ref="F20" si="143">L20+R20</f>
        <v>10281</v>
      </c>
      <c r="G20" s="1898">
        <f t="shared" ref="G20" si="144">M20+S20</f>
        <v>4744</v>
      </c>
      <c r="H20" s="1898">
        <f t="shared" ref="H20" si="145">N20+T20</f>
        <v>15025</v>
      </c>
      <c r="I20" s="71">
        <f t="shared" ref="I20" si="146">O20+U20</f>
        <v>214</v>
      </c>
      <c r="J20" s="71">
        <f t="shared" ref="J20" si="147">P20+V20</f>
        <v>26</v>
      </c>
      <c r="K20" s="265">
        <f t="shared" ref="K20" si="148">Q20+W20</f>
        <v>240</v>
      </c>
      <c r="L20" s="1902">
        <f>表2!I33</f>
        <v>3930</v>
      </c>
      <c r="M20" s="1914">
        <f>表2!O33</f>
        <v>1363</v>
      </c>
      <c r="N20" s="1923">
        <f t="shared" ref="N20" si="149">L20+M20</f>
        <v>5293</v>
      </c>
      <c r="O20" s="71">
        <v>0</v>
      </c>
      <c r="P20" s="71">
        <v>0</v>
      </c>
      <c r="Q20" s="265">
        <f t="shared" ref="Q20" si="150">O20+P20</f>
        <v>0</v>
      </c>
      <c r="R20" s="1902">
        <f>表2!J33</f>
        <v>6351</v>
      </c>
      <c r="S20" s="1914">
        <f>表2!P33</f>
        <v>3381</v>
      </c>
      <c r="T20" s="1923">
        <f t="shared" ref="T20" si="151">R20+S20</f>
        <v>9732</v>
      </c>
      <c r="U20" s="71">
        <v>214</v>
      </c>
      <c r="V20" s="71">
        <v>26</v>
      </c>
      <c r="W20" s="265">
        <f t="shared" ref="W20" si="152">U20+V20</f>
        <v>240</v>
      </c>
      <c r="X20" s="1"/>
      <c r="Y20" s="7">
        <f t="shared" ref="Y20" si="153">L20+R20</f>
        <v>10281</v>
      </c>
      <c r="Z20" s="7">
        <f t="shared" ref="Z20" si="154">M20+S20</f>
        <v>4744</v>
      </c>
      <c r="AA20" s="7">
        <f t="shared" ref="AA20" si="155">N20+T20</f>
        <v>15025</v>
      </c>
      <c r="AB20" s="7">
        <f t="shared" ref="AB20" si="156">O20+U20</f>
        <v>214</v>
      </c>
      <c r="AC20" s="7">
        <f t="shared" ref="AC20" si="157">P20+V20</f>
        <v>26</v>
      </c>
      <c r="AD20" s="7">
        <f t="shared" ref="AD20" si="158">Q20+W20</f>
        <v>240</v>
      </c>
      <c r="AE20" s="1372">
        <f t="shared" ref="AE20" si="159">Y20-F20</f>
        <v>0</v>
      </c>
      <c r="AF20" s="1372">
        <f t="shared" ref="AF20" si="160">Z20-G20</f>
        <v>0</v>
      </c>
      <c r="AG20" s="1372">
        <f t="shared" ref="AG20" si="161">AA20-H20</f>
        <v>0</v>
      </c>
      <c r="AH20" s="1372">
        <f t="shared" ref="AH20" si="162">AB20-I20</f>
        <v>0</v>
      </c>
      <c r="AI20" s="1372">
        <f t="shared" ref="AI20" si="163">AC20-J20</f>
        <v>0</v>
      </c>
      <c r="AJ20" s="1372">
        <f t="shared" ref="AJ20" si="164">AD20-K20</f>
        <v>0</v>
      </c>
    </row>
    <row r="21" spans="2:36" ht="21.6" customHeight="1" thickBot="1" x14ac:dyDescent="0.25">
      <c r="B21" s="1505"/>
      <c r="C21" s="1655"/>
      <c r="D21" s="1959"/>
      <c r="E21" s="1955"/>
      <c r="F21" s="1895"/>
      <c r="G21" s="1897"/>
      <c r="H21" s="1897"/>
      <c r="I21" s="798">
        <f t="shared" ref="I21" si="165">I20/F20</f>
        <v>2.0815095807800797E-2</v>
      </c>
      <c r="J21" s="798">
        <f t="shared" ref="J21" si="166">J20/G20</f>
        <v>5.4806070826306915E-3</v>
      </c>
      <c r="K21" s="799">
        <f t="shared" ref="K21" si="167">K20/H20</f>
        <v>1.5973377703826955E-2</v>
      </c>
      <c r="L21" s="1903"/>
      <c r="M21" s="1915"/>
      <c r="N21" s="1923"/>
      <c r="O21" s="798">
        <f t="shared" ref="O21" si="168">O20/L20</f>
        <v>0</v>
      </c>
      <c r="P21" s="798">
        <f t="shared" ref="P21" si="169">P20/M20</f>
        <v>0</v>
      </c>
      <c r="Q21" s="799">
        <f t="shared" ref="Q21" si="170">Q20/N20</f>
        <v>0</v>
      </c>
      <c r="R21" s="1903"/>
      <c r="S21" s="1915"/>
      <c r="T21" s="1923"/>
      <c r="U21" s="798">
        <f t="shared" ref="U21" si="171">U20/R20</f>
        <v>3.3695481026609984E-2</v>
      </c>
      <c r="V21" s="798">
        <f t="shared" ref="V21" si="172">V20/S20</f>
        <v>7.6900325347530321E-3</v>
      </c>
      <c r="W21" s="799">
        <f t="shared" ref="W21" si="173">W20/T20</f>
        <v>2.4660912453760789E-2</v>
      </c>
      <c r="X21" s="1"/>
      <c r="AB21" s="45"/>
      <c r="AC21" s="45"/>
      <c r="AD21" s="45"/>
      <c r="AE21" s="619"/>
      <c r="AF21" s="619"/>
      <c r="AG21" s="619"/>
      <c r="AH21" s="1372"/>
      <c r="AI21" s="1372"/>
      <c r="AJ21" s="1372"/>
    </row>
    <row r="22" spans="2:36" ht="21.6" customHeight="1" thickTop="1" x14ac:dyDescent="0.2">
      <c r="B22" s="1503" t="s">
        <v>312</v>
      </c>
      <c r="C22" s="1551" t="s">
        <v>282</v>
      </c>
      <c r="D22" s="1956">
        <f>表13!E33</f>
        <v>92</v>
      </c>
      <c r="E22" s="1954">
        <f>表13!R33</f>
        <v>53</v>
      </c>
      <c r="F22" s="1908">
        <f t="shared" ref="F22" si="174">L22+R22</f>
        <v>448</v>
      </c>
      <c r="G22" s="1896">
        <f t="shared" ref="G22" si="175">M22+S22</f>
        <v>204</v>
      </c>
      <c r="H22" s="1896">
        <f t="shared" ref="H22" si="176">N22+T22</f>
        <v>652</v>
      </c>
      <c r="I22" s="800">
        <f>O22+U22</f>
        <v>2</v>
      </c>
      <c r="J22" s="800">
        <f t="shared" ref="J22" si="177">P22+V22</f>
        <v>6</v>
      </c>
      <c r="K22" s="801">
        <f t="shared" ref="K22" si="178">Q22+W22</f>
        <v>8</v>
      </c>
      <c r="L22" s="1929">
        <f>表2!I36</f>
        <v>246</v>
      </c>
      <c r="M22" s="1920">
        <f>表2!O36</f>
        <v>61</v>
      </c>
      <c r="N22" s="1896">
        <f>L22+M22</f>
        <v>307</v>
      </c>
      <c r="O22" s="800">
        <v>1</v>
      </c>
      <c r="P22" s="800">
        <v>0</v>
      </c>
      <c r="Q22" s="801">
        <f t="shared" ref="Q22" si="179">O22+P22</f>
        <v>1</v>
      </c>
      <c r="R22" s="1929">
        <f>表2!J36</f>
        <v>202</v>
      </c>
      <c r="S22" s="1920">
        <f>表2!P36</f>
        <v>143</v>
      </c>
      <c r="T22" s="1896">
        <f>R22+S22</f>
        <v>345</v>
      </c>
      <c r="U22" s="800">
        <v>1</v>
      </c>
      <c r="V22" s="800">
        <v>6</v>
      </c>
      <c r="W22" s="801">
        <f t="shared" ref="W22" si="180">U22+V22</f>
        <v>7</v>
      </c>
      <c r="X22" s="1"/>
      <c r="Y22" s="7">
        <f t="shared" ref="Y22" si="181">L22+R22</f>
        <v>448</v>
      </c>
      <c r="Z22" s="7">
        <f t="shared" ref="Z22" si="182">M22+S22</f>
        <v>204</v>
      </c>
      <c r="AA22" s="7">
        <f t="shared" ref="AA22" si="183">N22+T22</f>
        <v>652</v>
      </c>
      <c r="AB22" s="7">
        <f t="shared" ref="AB22" si="184">O22+U22</f>
        <v>2</v>
      </c>
      <c r="AC22" s="7">
        <f t="shared" ref="AC22" si="185">P22+V22</f>
        <v>6</v>
      </c>
      <c r="AD22" s="7">
        <f t="shared" ref="AD22" si="186">Q22+W22</f>
        <v>8</v>
      </c>
      <c r="AE22" s="1372">
        <f t="shared" ref="AE22" si="187">Y22-F22</f>
        <v>0</v>
      </c>
      <c r="AF22" s="1372">
        <f t="shared" ref="AF22" si="188">Z22-G22</f>
        <v>0</v>
      </c>
      <c r="AG22" s="1372">
        <f t="shared" ref="AG22" si="189">AA22-H22</f>
        <v>0</v>
      </c>
      <c r="AH22" s="1372">
        <f t="shared" ref="AH22" si="190">AB22-I22</f>
        <v>0</v>
      </c>
      <c r="AI22" s="1372">
        <f t="shared" ref="AI22" si="191">AC22-J22</f>
        <v>0</v>
      </c>
      <c r="AJ22" s="1372">
        <f t="shared" ref="AJ22" si="192">AD22-K22</f>
        <v>0</v>
      </c>
    </row>
    <row r="23" spans="2:36" ht="21.6" customHeight="1" x14ac:dyDescent="0.2">
      <c r="B23" s="1504"/>
      <c r="C23" s="1551"/>
      <c r="D23" s="1835"/>
      <c r="E23" s="1953"/>
      <c r="F23" s="1895"/>
      <c r="G23" s="1897"/>
      <c r="H23" s="1897"/>
      <c r="I23" s="798">
        <f>I22/F22</f>
        <v>4.464285714285714E-3</v>
      </c>
      <c r="J23" s="798">
        <f t="shared" ref="J23" si="193">J22/G22</f>
        <v>2.9411764705882353E-2</v>
      </c>
      <c r="K23" s="799">
        <f t="shared" ref="K23" si="194">K22/H22</f>
        <v>1.2269938650306749E-2</v>
      </c>
      <c r="L23" s="1903"/>
      <c r="M23" s="1915"/>
      <c r="N23" s="1897"/>
      <c r="O23" s="798">
        <f t="shared" ref="O23" si="195">O22/L22</f>
        <v>4.0650406504065045E-3</v>
      </c>
      <c r="P23" s="798">
        <f t="shared" ref="P23" si="196">P22/M22</f>
        <v>0</v>
      </c>
      <c r="Q23" s="799">
        <f t="shared" ref="Q23" si="197">Q22/N22</f>
        <v>3.2573289902280132E-3</v>
      </c>
      <c r="R23" s="1903"/>
      <c r="S23" s="1915"/>
      <c r="T23" s="1897"/>
      <c r="U23" s="798">
        <f t="shared" ref="U23" si="198">U22/R22</f>
        <v>4.9504950495049506E-3</v>
      </c>
      <c r="V23" s="798">
        <f t="shared" ref="V23" si="199">V22/S22</f>
        <v>4.195804195804196E-2</v>
      </c>
      <c r="W23" s="799">
        <f t="shared" ref="W23" si="200">W22/T22</f>
        <v>2.0289855072463767E-2</v>
      </c>
      <c r="X23" s="1"/>
      <c r="AB23" s="45"/>
      <c r="AC23" s="45"/>
      <c r="AD23" s="45"/>
      <c r="AE23" s="619"/>
      <c r="AF23" s="619"/>
      <c r="AG23" s="619"/>
      <c r="AH23" s="1372"/>
      <c r="AI23" s="1372"/>
      <c r="AJ23" s="1372"/>
    </row>
    <row r="24" spans="2:36" ht="21.6" customHeight="1" x14ac:dyDescent="0.2">
      <c r="B24" s="1504"/>
      <c r="C24" s="1591" t="s">
        <v>283</v>
      </c>
      <c r="D24" s="1958">
        <f>表13!E36</f>
        <v>163</v>
      </c>
      <c r="E24" s="1952">
        <f>表13!R36</f>
        <v>119</v>
      </c>
      <c r="F24" s="1894">
        <f t="shared" ref="F24" si="201">L24+R24</f>
        <v>1888</v>
      </c>
      <c r="G24" s="1898">
        <f t="shared" ref="G24" si="202">M24+S24</f>
        <v>755</v>
      </c>
      <c r="H24" s="1898">
        <f t="shared" ref="H24" si="203">N24+T24</f>
        <v>2643</v>
      </c>
      <c r="I24" s="71">
        <f t="shared" ref="I24" si="204">O24+U24</f>
        <v>30</v>
      </c>
      <c r="J24" s="71">
        <f t="shared" ref="J24" si="205">P24+V24</f>
        <v>11</v>
      </c>
      <c r="K24" s="265">
        <f t="shared" ref="K24" si="206">Q24+W24</f>
        <v>41</v>
      </c>
      <c r="L24" s="1902">
        <f>表2!I39</f>
        <v>1253</v>
      </c>
      <c r="M24" s="1914">
        <f>表2!O39</f>
        <v>227</v>
      </c>
      <c r="N24" s="1898">
        <f>L24+M24</f>
        <v>1480</v>
      </c>
      <c r="O24" s="71">
        <v>7</v>
      </c>
      <c r="P24" s="71">
        <v>3</v>
      </c>
      <c r="Q24" s="265">
        <f t="shared" ref="Q24" si="207">O24+P24</f>
        <v>10</v>
      </c>
      <c r="R24" s="1902">
        <f>表2!J39</f>
        <v>635</v>
      </c>
      <c r="S24" s="1914">
        <f>表2!P39</f>
        <v>528</v>
      </c>
      <c r="T24" s="1898">
        <f>R24+S24</f>
        <v>1163</v>
      </c>
      <c r="U24" s="71">
        <v>23</v>
      </c>
      <c r="V24" s="71">
        <v>8</v>
      </c>
      <c r="W24" s="265">
        <f t="shared" ref="W24" si="208">U24+V24</f>
        <v>31</v>
      </c>
      <c r="X24" s="1"/>
      <c r="Y24" s="7">
        <f t="shared" ref="Y24" si="209">L24+R24</f>
        <v>1888</v>
      </c>
      <c r="Z24" s="7">
        <f t="shared" ref="Z24" si="210">M24+S24</f>
        <v>755</v>
      </c>
      <c r="AA24" s="7">
        <f t="shared" ref="AA24" si="211">N24+T24</f>
        <v>2643</v>
      </c>
      <c r="AB24" s="7">
        <f t="shared" ref="AB24" si="212">O24+U24</f>
        <v>30</v>
      </c>
      <c r="AC24" s="7">
        <f t="shared" ref="AC24" si="213">P24+V24</f>
        <v>11</v>
      </c>
      <c r="AD24" s="7">
        <f t="shared" ref="AD24" si="214">Q24+W24</f>
        <v>41</v>
      </c>
      <c r="AE24" s="1372">
        <f t="shared" ref="AE24" si="215">Y24-F24</f>
        <v>0</v>
      </c>
      <c r="AF24" s="1372">
        <f t="shared" ref="AF24" si="216">Z24-G24</f>
        <v>0</v>
      </c>
      <c r="AG24" s="1372">
        <f t="shared" ref="AG24" si="217">AA24-H24</f>
        <v>0</v>
      </c>
      <c r="AH24" s="1372">
        <f t="shared" ref="AH24" si="218">AB24-I24</f>
        <v>0</v>
      </c>
      <c r="AI24" s="1372">
        <f t="shared" ref="AI24" si="219">AC24-J24</f>
        <v>0</v>
      </c>
      <c r="AJ24" s="1372">
        <f t="shared" ref="AJ24" si="220">AD24-K24</f>
        <v>0</v>
      </c>
    </row>
    <row r="25" spans="2:36" ht="21.6" customHeight="1" x14ac:dyDescent="0.2">
      <c r="B25" s="1504"/>
      <c r="C25" s="1551"/>
      <c r="D25" s="1835"/>
      <c r="E25" s="1953"/>
      <c r="F25" s="1895"/>
      <c r="G25" s="1897"/>
      <c r="H25" s="1897"/>
      <c r="I25" s="798">
        <f t="shared" ref="I25" si="221">I24/F24</f>
        <v>1.5889830508474576E-2</v>
      </c>
      <c r="J25" s="798">
        <f t="shared" ref="J25" si="222">J24/G24</f>
        <v>1.456953642384106E-2</v>
      </c>
      <c r="K25" s="799">
        <f t="shared" ref="K25" si="223">K24/H24</f>
        <v>1.5512674990541053E-2</v>
      </c>
      <c r="L25" s="1903"/>
      <c r="M25" s="1915"/>
      <c r="N25" s="1897"/>
      <c r="O25" s="798">
        <f t="shared" ref="O25" si="224">O24/L24</f>
        <v>5.5865921787709499E-3</v>
      </c>
      <c r="P25" s="798">
        <f t="shared" ref="P25" si="225">P24/M24</f>
        <v>1.3215859030837005E-2</v>
      </c>
      <c r="Q25" s="799">
        <f t="shared" ref="Q25" si="226">Q24/N24</f>
        <v>6.7567567567567571E-3</v>
      </c>
      <c r="R25" s="1903"/>
      <c r="S25" s="1915"/>
      <c r="T25" s="1897"/>
      <c r="U25" s="798">
        <f t="shared" ref="U25" si="227">U24/R24</f>
        <v>3.6220472440944881E-2</v>
      </c>
      <c r="V25" s="798">
        <f t="shared" ref="V25" si="228">V24/S24</f>
        <v>1.5151515151515152E-2</v>
      </c>
      <c r="W25" s="799">
        <f t="shared" ref="W25" si="229">W24/T24</f>
        <v>2.6655202063628546E-2</v>
      </c>
      <c r="X25" s="1"/>
      <c r="AB25" s="45"/>
      <c r="AC25" s="45"/>
      <c r="AD25" s="45"/>
      <c r="AE25" s="619"/>
      <c r="AF25" s="619"/>
      <c r="AG25" s="619"/>
      <c r="AH25" s="1372"/>
      <c r="AI25" s="1372"/>
      <c r="AJ25" s="1372"/>
    </row>
    <row r="26" spans="2:36" ht="21.6" customHeight="1" x14ac:dyDescent="0.2">
      <c r="B26" s="1504"/>
      <c r="C26" s="1591" t="s">
        <v>284</v>
      </c>
      <c r="D26" s="1958">
        <f>表13!E39</f>
        <v>48</v>
      </c>
      <c r="E26" s="1952">
        <f>表13!R39</f>
        <v>42</v>
      </c>
      <c r="F26" s="1894">
        <f t="shared" ref="F26" si="230">L26+R26</f>
        <v>1180</v>
      </c>
      <c r="G26" s="1898">
        <f t="shared" ref="G26" si="231">M26+S26</f>
        <v>643</v>
      </c>
      <c r="H26" s="1898">
        <f t="shared" ref="H26" si="232">N26+T26</f>
        <v>1823</v>
      </c>
      <c r="I26" s="71">
        <f t="shared" ref="I26" si="233">O26+U26</f>
        <v>12</v>
      </c>
      <c r="J26" s="71">
        <f t="shared" ref="J26" si="234">P26+V26</f>
        <v>19</v>
      </c>
      <c r="K26" s="265">
        <f t="shared" ref="K26" si="235">Q26+W26</f>
        <v>31</v>
      </c>
      <c r="L26" s="1902">
        <f>表2!I42</f>
        <v>620</v>
      </c>
      <c r="M26" s="1914">
        <f>表2!O42</f>
        <v>242</v>
      </c>
      <c r="N26" s="1898">
        <f t="shared" ref="N26" si="236">L26+M26</f>
        <v>862</v>
      </c>
      <c r="O26" s="71">
        <v>0</v>
      </c>
      <c r="P26" s="71">
        <v>0</v>
      </c>
      <c r="Q26" s="265">
        <f t="shared" ref="Q26" si="237">O26+P26</f>
        <v>0</v>
      </c>
      <c r="R26" s="1902">
        <f>表2!J42</f>
        <v>560</v>
      </c>
      <c r="S26" s="1914">
        <f>表2!P42</f>
        <v>401</v>
      </c>
      <c r="T26" s="1898">
        <f t="shared" ref="T26" si="238">R26+S26</f>
        <v>961</v>
      </c>
      <c r="U26" s="71">
        <v>12</v>
      </c>
      <c r="V26" s="71">
        <v>19</v>
      </c>
      <c r="W26" s="265">
        <f t="shared" ref="W26" si="239">U26+V26</f>
        <v>31</v>
      </c>
      <c r="X26" s="1"/>
      <c r="Y26" s="7">
        <f t="shared" ref="Y26" si="240">L26+R26</f>
        <v>1180</v>
      </c>
      <c r="Z26" s="7">
        <f t="shared" ref="Z26" si="241">M26+S26</f>
        <v>643</v>
      </c>
      <c r="AA26" s="7">
        <f t="shared" ref="AA26" si="242">N26+T26</f>
        <v>1823</v>
      </c>
      <c r="AB26" s="7">
        <f t="shared" ref="AB26" si="243">O26+U26</f>
        <v>12</v>
      </c>
      <c r="AC26" s="7">
        <f t="shared" ref="AC26" si="244">P26+V26</f>
        <v>19</v>
      </c>
      <c r="AD26" s="7">
        <f t="shared" ref="AD26" si="245">Q26+W26</f>
        <v>31</v>
      </c>
      <c r="AE26" s="1372">
        <f t="shared" ref="AE26" si="246">Y26-F26</f>
        <v>0</v>
      </c>
      <c r="AF26" s="1372">
        <f t="shared" ref="AF26" si="247">Z26-G26</f>
        <v>0</v>
      </c>
      <c r="AG26" s="1372">
        <f t="shared" ref="AG26" si="248">AA26-H26</f>
        <v>0</v>
      </c>
      <c r="AH26" s="1372">
        <f t="shared" ref="AH26" si="249">AB26-I26</f>
        <v>0</v>
      </c>
      <c r="AI26" s="1372">
        <f t="shared" ref="AI26" si="250">AC26-J26</f>
        <v>0</v>
      </c>
      <c r="AJ26" s="1372">
        <f t="shared" ref="AJ26" si="251">AD26-K26</f>
        <v>0</v>
      </c>
    </row>
    <row r="27" spans="2:36" ht="21.6" customHeight="1" x14ac:dyDescent="0.2">
      <c r="B27" s="1504"/>
      <c r="C27" s="1551"/>
      <c r="D27" s="1835"/>
      <c r="E27" s="1953"/>
      <c r="F27" s="1895"/>
      <c r="G27" s="1897"/>
      <c r="H27" s="1897"/>
      <c r="I27" s="798">
        <f t="shared" ref="I27" si="252">I26/F26</f>
        <v>1.0169491525423728E-2</v>
      </c>
      <c r="J27" s="798">
        <f t="shared" ref="J27" si="253">J26/G26</f>
        <v>2.9548989113530325E-2</v>
      </c>
      <c r="K27" s="799">
        <f t="shared" ref="K27" si="254">K26/H26</f>
        <v>1.7004936917169502E-2</v>
      </c>
      <c r="L27" s="1903"/>
      <c r="M27" s="1915"/>
      <c r="N27" s="1897"/>
      <c r="O27" s="798">
        <f t="shared" ref="O27" si="255">O26/L26</f>
        <v>0</v>
      </c>
      <c r="P27" s="798">
        <f t="shared" ref="P27" si="256">P26/M26</f>
        <v>0</v>
      </c>
      <c r="Q27" s="799">
        <f t="shared" ref="Q27" si="257">Q26/N26</f>
        <v>0</v>
      </c>
      <c r="R27" s="1903"/>
      <c r="S27" s="1915"/>
      <c r="T27" s="1897"/>
      <c r="U27" s="798">
        <f t="shared" ref="U27" si="258">U26/R26</f>
        <v>2.1428571428571429E-2</v>
      </c>
      <c r="V27" s="798">
        <f t="shared" ref="V27" si="259">V26/S26</f>
        <v>4.738154613466334E-2</v>
      </c>
      <c r="W27" s="799">
        <f t="shared" ref="W27" si="260">W26/T26</f>
        <v>3.2258064516129031E-2</v>
      </c>
      <c r="X27" s="1"/>
      <c r="AB27" s="45"/>
      <c r="AC27" s="45"/>
      <c r="AD27" s="45"/>
      <c r="AE27" s="619"/>
      <c r="AF27" s="619"/>
      <c r="AG27" s="619"/>
      <c r="AH27" s="1372"/>
      <c r="AI27" s="1372"/>
      <c r="AJ27" s="1372"/>
    </row>
    <row r="28" spans="2:36" ht="21.6" customHeight="1" x14ac:dyDescent="0.2">
      <c r="B28" s="1504"/>
      <c r="C28" s="1591" t="s">
        <v>285</v>
      </c>
      <c r="D28" s="1958">
        <f>表13!E42</f>
        <v>38</v>
      </c>
      <c r="E28" s="1952">
        <f>表13!R42</f>
        <v>36</v>
      </c>
      <c r="F28" s="1894">
        <f t="shared" ref="F28" si="261">L28+R28</f>
        <v>1731</v>
      </c>
      <c r="G28" s="1898">
        <f t="shared" ref="G28" si="262">M28+S28</f>
        <v>881</v>
      </c>
      <c r="H28" s="1898">
        <f t="shared" ref="H28" si="263">N28+T28</f>
        <v>2612</v>
      </c>
      <c r="I28" s="71">
        <f t="shared" ref="I28" si="264">O28+U28</f>
        <v>9</v>
      </c>
      <c r="J28" s="71">
        <f t="shared" ref="J28" si="265">P28+V28</f>
        <v>1</v>
      </c>
      <c r="K28" s="265">
        <f t="shared" ref="K28" si="266">Q28+W28</f>
        <v>10</v>
      </c>
      <c r="L28" s="1902">
        <f>表2!I45</f>
        <v>969</v>
      </c>
      <c r="M28" s="1914">
        <f>表2!O45</f>
        <v>379</v>
      </c>
      <c r="N28" s="1898">
        <f t="shared" ref="N28" si="267">L28+M28</f>
        <v>1348</v>
      </c>
      <c r="O28" s="71">
        <v>0</v>
      </c>
      <c r="P28" s="71">
        <v>0</v>
      </c>
      <c r="Q28" s="265">
        <f t="shared" ref="Q28" si="268">O28+P28</f>
        <v>0</v>
      </c>
      <c r="R28" s="1902">
        <f>表2!J45</f>
        <v>762</v>
      </c>
      <c r="S28" s="1914">
        <f>表2!P45</f>
        <v>502</v>
      </c>
      <c r="T28" s="1898">
        <f t="shared" ref="T28" si="269">R28+S28</f>
        <v>1264</v>
      </c>
      <c r="U28" s="71">
        <v>9</v>
      </c>
      <c r="V28" s="71">
        <v>1</v>
      </c>
      <c r="W28" s="265">
        <f t="shared" ref="W28" si="270">U28+V28</f>
        <v>10</v>
      </c>
      <c r="X28" s="1"/>
      <c r="Y28" s="7">
        <f t="shared" ref="Y28" si="271">L28+R28</f>
        <v>1731</v>
      </c>
      <c r="Z28" s="7">
        <f t="shared" ref="Z28" si="272">M28+S28</f>
        <v>881</v>
      </c>
      <c r="AA28" s="7">
        <f t="shared" ref="AA28" si="273">N28+T28</f>
        <v>2612</v>
      </c>
      <c r="AB28" s="7">
        <f t="shared" ref="AB28" si="274">O28+U28</f>
        <v>9</v>
      </c>
      <c r="AC28" s="7">
        <f t="shared" ref="AC28" si="275">P28+V28</f>
        <v>1</v>
      </c>
      <c r="AD28" s="7">
        <f t="shared" ref="AD28" si="276">Q28+W28</f>
        <v>10</v>
      </c>
      <c r="AE28" s="1372">
        <f t="shared" ref="AE28" si="277">Y28-F28</f>
        <v>0</v>
      </c>
      <c r="AF28" s="1372">
        <f t="shared" ref="AF28" si="278">Z28-G28</f>
        <v>0</v>
      </c>
      <c r="AG28" s="1372">
        <f t="shared" ref="AG28" si="279">AA28-H28</f>
        <v>0</v>
      </c>
      <c r="AH28" s="1372">
        <f t="shared" ref="AH28" si="280">AB28-I28</f>
        <v>0</v>
      </c>
      <c r="AI28" s="1372">
        <f t="shared" ref="AI28" si="281">AC28-J28</f>
        <v>0</v>
      </c>
      <c r="AJ28" s="1372">
        <f t="shared" ref="AJ28" si="282">AD28-K28</f>
        <v>0</v>
      </c>
    </row>
    <row r="29" spans="2:36" ht="21.6" customHeight="1" x14ac:dyDescent="0.2">
      <c r="B29" s="1504"/>
      <c r="C29" s="1551"/>
      <c r="D29" s="1835"/>
      <c r="E29" s="1953"/>
      <c r="F29" s="1895"/>
      <c r="G29" s="1897"/>
      <c r="H29" s="1897"/>
      <c r="I29" s="798">
        <f t="shared" ref="I29" si="283">I28/F28</f>
        <v>5.1993067590987872E-3</v>
      </c>
      <c r="J29" s="798">
        <f t="shared" ref="J29" si="284">J28/G28</f>
        <v>1.1350737797956867E-3</v>
      </c>
      <c r="K29" s="799">
        <f t="shared" ref="K29" si="285">K28/H28</f>
        <v>3.8284839203675345E-3</v>
      </c>
      <c r="L29" s="1903"/>
      <c r="M29" s="1915"/>
      <c r="N29" s="1897"/>
      <c r="O29" s="798">
        <f t="shared" ref="O29" si="286">O28/L28</f>
        <v>0</v>
      </c>
      <c r="P29" s="798">
        <f t="shared" ref="P29" si="287">P28/M28</f>
        <v>0</v>
      </c>
      <c r="Q29" s="799">
        <f t="shared" ref="Q29" si="288">Q28/N28</f>
        <v>0</v>
      </c>
      <c r="R29" s="1903"/>
      <c r="S29" s="1915"/>
      <c r="T29" s="1897"/>
      <c r="U29" s="798">
        <f t="shared" ref="U29" si="289">U28/R28</f>
        <v>1.1811023622047244E-2</v>
      </c>
      <c r="V29" s="798">
        <f t="shared" ref="V29" si="290">V28/S28</f>
        <v>1.9920318725099601E-3</v>
      </c>
      <c r="W29" s="799">
        <f t="shared" ref="W29" si="291">W28/T28</f>
        <v>7.9113924050632917E-3</v>
      </c>
      <c r="X29" s="1"/>
      <c r="AB29" s="45"/>
      <c r="AC29" s="45"/>
      <c r="AD29" s="45"/>
      <c r="AE29" s="619"/>
      <c r="AF29" s="619"/>
      <c r="AG29" s="619"/>
      <c r="AH29" s="1372"/>
      <c r="AI29" s="1372"/>
      <c r="AJ29" s="1372"/>
    </row>
    <row r="30" spans="2:36" ht="21.6" customHeight="1" x14ac:dyDescent="0.2">
      <c r="B30" s="1504"/>
      <c r="C30" s="1591" t="s">
        <v>286</v>
      </c>
      <c r="D30" s="1958">
        <f>表13!E45</f>
        <v>33</v>
      </c>
      <c r="E30" s="1952">
        <f>表13!R45</f>
        <v>26</v>
      </c>
      <c r="F30" s="1894">
        <f t="shared" ref="F30" si="292">L30+R30</f>
        <v>3467</v>
      </c>
      <c r="G30" s="1898">
        <f t="shared" ref="G30" si="293">M30+S30</f>
        <v>990</v>
      </c>
      <c r="H30" s="1898">
        <f t="shared" ref="H30" si="294">N30+T30</f>
        <v>4457</v>
      </c>
      <c r="I30" s="71">
        <f t="shared" ref="I30" si="295">O30+U30</f>
        <v>54</v>
      </c>
      <c r="J30" s="71">
        <f t="shared" ref="J30" si="296">P30+V30</f>
        <v>0</v>
      </c>
      <c r="K30" s="265">
        <f t="shared" ref="K30" si="297">Q30+W30</f>
        <v>54</v>
      </c>
      <c r="L30" s="1902">
        <f>表2!I48</f>
        <v>1998</v>
      </c>
      <c r="M30" s="1914">
        <f>表2!O48</f>
        <v>260</v>
      </c>
      <c r="N30" s="1898">
        <f t="shared" ref="N30" si="298">L30+M30</f>
        <v>2258</v>
      </c>
      <c r="O30" s="71">
        <v>0</v>
      </c>
      <c r="P30" s="71">
        <v>0</v>
      </c>
      <c r="Q30" s="265">
        <f t="shared" ref="Q30" si="299">O30+P30</f>
        <v>0</v>
      </c>
      <c r="R30" s="1902">
        <f>表2!J48</f>
        <v>1469</v>
      </c>
      <c r="S30" s="1914">
        <f>表2!P48</f>
        <v>730</v>
      </c>
      <c r="T30" s="1898">
        <f t="shared" ref="T30" si="300">R30+S30</f>
        <v>2199</v>
      </c>
      <c r="U30" s="71">
        <v>54</v>
      </c>
      <c r="V30" s="71">
        <v>0</v>
      </c>
      <c r="W30" s="265">
        <f t="shared" ref="W30" si="301">U30+V30</f>
        <v>54</v>
      </c>
      <c r="X30" s="1"/>
      <c r="Y30" s="7">
        <f t="shared" ref="Y30" si="302">L30+R30</f>
        <v>3467</v>
      </c>
      <c r="Z30" s="7">
        <f t="shared" ref="Z30" si="303">M30+S30</f>
        <v>990</v>
      </c>
      <c r="AA30" s="7">
        <f t="shared" ref="AA30" si="304">N30+T30</f>
        <v>4457</v>
      </c>
      <c r="AB30" s="7">
        <f t="shared" ref="AB30" si="305">O30+U30</f>
        <v>54</v>
      </c>
      <c r="AC30" s="7">
        <f t="shared" ref="AC30" si="306">P30+V30</f>
        <v>0</v>
      </c>
      <c r="AD30" s="7">
        <f t="shared" ref="AD30" si="307">Q30+W30</f>
        <v>54</v>
      </c>
      <c r="AE30" s="1372">
        <f t="shared" ref="AE30" si="308">Y30-F30</f>
        <v>0</v>
      </c>
      <c r="AF30" s="1372">
        <f t="shared" ref="AF30" si="309">Z30-G30</f>
        <v>0</v>
      </c>
      <c r="AG30" s="1372">
        <f t="shared" ref="AG30" si="310">AA30-H30</f>
        <v>0</v>
      </c>
      <c r="AH30" s="1372">
        <f t="shared" ref="AH30" si="311">AB30-I30</f>
        <v>0</v>
      </c>
      <c r="AI30" s="1372">
        <f t="shared" ref="AI30" si="312">AC30-J30</f>
        <v>0</v>
      </c>
      <c r="AJ30" s="1372">
        <f t="shared" ref="AJ30" si="313">AD30-K30</f>
        <v>0</v>
      </c>
    </row>
    <row r="31" spans="2:36" ht="21.6" customHeight="1" x14ac:dyDescent="0.2">
      <c r="B31" s="1504"/>
      <c r="C31" s="1552"/>
      <c r="D31" s="1835"/>
      <c r="E31" s="1953"/>
      <c r="F31" s="1895"/>
      <c r="G31" s="1897"/>
      <c r="H31" s="1897"/>
      <c r="I31" s="798">
        <f t="shared" ref="I31" si="314">I30/F30</f>
        <v>1.5575425439861552E-2</v>
      </c>
      <c r="J31" s="798">
        <f t="shared" ref="J31" si="315">J30/G30</f>
        <v>0</v>
      </c>
      <c r="K31" s="799">
        <f t="shared" ref="K31" si="316">K30/H30</f>
        <v>1.2115772941440431E-2</v>
      </c>
      <c r="L31" s="1903"/>
      <c r="M31" s="1915"/>
      <c r="N31" s="1897"/>
      <c r="O31" s="798">
        <f t="shared" ref="O31" si="317">O30/L30</f>
        <v>0</v>
      </c>
      <c r="P31" s="798">
        <f t="shared" ref="P31" si="318">P30/M30</f>
        <v>0</v>
      </c>
      <c r="Q31" s="799">
        <f t="shared" ref="Q31" si="319">Q30/N30</f>
        <v>0</v>
      </c>
      <c r="R31" s="1903"/>
      <c r="S31" s="1915"/>
      <c r="T31" s="1897"/>
      <c r="U31" s="798">
        <f t="shared" ref="U31" si="320">U30/R30</f>
        <v>3.6759700476514633E-2</v>
      </c>
      <c r="V31" s="798">
        <f t="shared" ref="V31" si="321">V30/S30</f>
        <v>0</v>
      </c>
      <c r="W31" s="799">
        <f t="shared" ref="W31" si="322">W30/T30</f>
        <v>2.4556616643929059E-2</v>
      </c>
      <c r="X31" s="1"/>
      <c r="AB31" s="45"/>
      <c r="AC31" s="45"/>
      <c r="AD31" s="45"/>
      <c r="AE31" s="619"/>
      <c r="AF31" s="619"/>
      <c r="AG31" s="619"/>
      <c r="AH31" s="1372"/>
      <c r="AI31" s="1372"/>
      <c r="AJ31" s="1372"/>
    </row>
    <row r="32" spans="2:36" ht="21.6" customHeight="1" x14ac:dyDescent="0.2">
      <c r="B32" s="1504"/>
      <c r="C32" s="1551" t="s">
        <v>287</v>
      </c>
      <c r="D32" s="1958">
        <f>表13!E48</f>
        <v>30</v>
      </c>
      <c r="E32" s="1952">
        <f>表13!R48</f>
        <v>27</v>
      </c>
      <c r="F32" s="1894">
        <f t="shared" ref="F32" si="323">L32+R32</f>
        <v>22317</v>
      </c>
      <c r="G32" s="1898">
        <f t="shared" ref="G32" si="324">M32+S32</f>
        <v>4578</v>
      </c>
      <c r="H32" s="1898">
        <f t="shared" ref="H32" si="325">N32+T32</f>
        <v>26895</v>
      </c>
      <c r="I32" s="71">
        <f t="shared" ref="I32" si="326">O32+U32</f>
        <v>381</v>
      </c>
      <c r="J32" s="71">
        <f t="shared" ref="J32" si="327">P32+V32</f>
        <v>1</v>
      </c>
      <c r="K32" s="265">
        <f t="shared" ref="K32" si="328">Q32+W32</f>
        <v>382</v>
      </c>
      <c r="L32" s="1902">
        <f>表2!I51</f>
        <v>14671</v>
      </c>
      <c r="M32" s="1914">
        <f>表2!O51</f>
        <v>1672</v>
      </c>
      <c r="N32" s="1898">
        <f>L32+M32</f>
        <v>16343</v>
      </c>
      <c r="O32" s="71">
        <v>5</v>
      </c>
      <c r="P32" s="71">
        <v>0</v>
      </c>
      <c r="Q32" s="265">
        <f t="shared" ref="Q32" si="329">O32+P32</f>
        <v>5</v>
      </c>
      <c r="R32" s="1902">
        <f>表2!J51</f>
        <v>7646</v>
      </c>
      <c r="S32" s="1914">
        <f>表2!P51</f>
        <v>2906</v>
      </c>
      <c r="T32" s="1898">
        <f>R32+S32</f>
        <v>10552</v>
      </c>
      <c r="U32" s="71">
        <v>376</v>
      </c>
      <c r="V32" s="71">
        <v>1</v>
      </c>
      <c r="W32" s="265">
        <f t="shared" ref="W32" si="330">U32+V32</f>
        <v>377</v>
      </c>
      <c r="X32" s="1"/>
      <c r="Y32" s="7">
        <f t="shared" ref="Y32" si="331">L32+R32</f>
        <v>22317</v>
      </c>
      <c r="Z32" s="7">
        <f t="shared" ref="Z32" si="332">M32+S32</f>
        <v>4578</v>
      </c>
      <c r="AA32" s="7">
        <f t="shared" ref="AA32" si="333">N32+T32</f>
        <v>26895</v>
      </c>
      <c r="AB32" s="7">
        <f t="shared" ref="AB32" si="334">O32+U32</f>
        <v>381</v>
      </c>
      <c r="AC32" s="7">
        <f t="shared" ref="AC32" si="335">P32+V32</f>
        <v>1</v>
      </c>
      <c r="AD32" s="7">
        <f t="shared" ref="AD32" si="336">Q32+W32</f>
        <v>382</v>
      </c>
      <c r="AE32" s="1372">
        <f t="shared" ref="AE32" si="337">Y32-F32</f>
        <v>0</v>
      </c>
      <c r="AF32" s="1372">
        <f t="shared" ref="AF32" si="338">Z32-G32</f>
        <v>0</v>
      </c>
      <c r="AG32" s="1372">
        <f t="shared" ref="AG32" si="339">AA32-H32</f>
        <v>0</v>
      </c>
      <c r="AH32" s="1372">
        <f t="shared" ref="AH32" si="340">AB32-I32</f>
        <v>0</v>
      </c>
      <c r="AI32" s="1372">
        <f t="shared" ref="AI32" si="341">AC32-J32</f>
        <v>0</v>
      </c>
      <c r="AJ32" s="1372">
        <f t="shared" ref="AJ32" si="342">AD32-K32</f>
        <v>0</v>
      </c>
    </row>
    <row r="33" spans="2:36" ht="21.6" customHeight="1" thickBot="1" x14ac:dyDescent="0.25">
      <c r="B33" s="1504"/>
      <c r="C33" s="1655"/>
      <c r="D33" s="1959"/>
      <c r="E33" s="1955"/>
      <c r="F33" s="1906"/>
      <c r="G33" s="1907"/>
      <c r="H33" s="1907"/>
      <c r="I33" s="796">
        <f t="shared" ref="I33:K33" si="343">I32/F32</f>
        <v>1.707218712192499E-2</v>
      </c>
      <c r="J33" s="796">
        <f t="shared" si="343"/>
        <v>2.1843599825251202E-4</v>
      </c>
      <c r="K33" s="797">
        <f t="shared" si="343"/>
        <v>1.4203383528536903E-2</v>
      </c>
      <c r="L33" s="1918"/>
      <c r="M33" s="1909"/>
      <c r="N33" s="1907"/>
      <c r="O33" s="796">
        <f t="shared" ref="O33:Q33" si="344">O32/L32</f>
        <v>3.4080839751891487E-4</v>
      </c>
      <c r="P33" s="796">
        <f t="shared" si="344"/>
        <v>0</v>
      </c>
      <c r="Q33" s="797">
        <f t="shared" si="344"/>
        <v>3.0594138163127942E-4</v>
      </c>
      <c r="R33" s="1918"/>
      <c r="S33" s="1909"/>
      <c r="T33" s="1907"/>
      <c r="U33" s="796">
        <f t="shared" ref="U33:W33" si="345">U32/R32</f>
        <v>4.9176039759351295E-2</v>
      </c>
      <c r="V33" s="796">
        <f t="shared" si="345"/>
        <v>3.4411562284927734E-4</v>
      </c>
      <c r="W33" s="797">
        <f t="shared" si="345"/>
        <v>3.572782410917362E-2</v>
      </c>
      <c r="X33" s="1"/>
      <c r="AB33" s="45"/>
      <c r="AC33" s="45"/>
      <c r="AD33" s="45"/>
      <c r="AE33" s="619"/>
      <c r="AF33" s="619"/>
      <c r="AG33" s="619"/>
      <c r="AH33" s="1372"/>
      <c r="AI33" s="1372"/>
      <c r="AJ33" s="1372"/>
    </row>
    <row r="34" spans="2:36" ht="21.6" customHeight="1" thickTop="1" x14ac:dyDescent="0.2">
      <c r="B34" s="1504"/>
      <c r="C34" s="38" t="s">
        <v>288</v>
      </c>
      <c r="D34" s="1840">
        <f>D24+D26+D28+D30</f>
        <v>282</v>
      </c>
      <c r="E34" s="1957">
        <f>E24+E26+E28+E30</f>
        <v>223</v>
      </c>
      <c r="F34" s="1902">
        <f t="shared" ref="F34:W34" si="346">F24+F26+F28+F30</f>
        <v>8266</v>
      </c>
      <c r="G34" s="1914">
        <f t="shared" si="346"/>
        <v>3269</v>
      </c>
      <c r="H34" s="1914">
        <f t="shared" si="346"/>
        <v>11535</v>
      </c>
      <c r="I34" s="71">
        <f t="shared" si="346"/>
        <v>105</v>
      </c>
      <c r="J34" s="71">
        <f t="shared" si="346"/>
        <v>31</v>
      </c>
      <c r="K34" s="265">
        <f t="shared" si="346"/>
        <v>136</v>
      </c>
      <c r="L34" s="1902">
        <f t="shared" ref="L34:N34" si="347">L24+L26+L28+L30</f>
        <v>4840</v>
      </c>
      <c r="M34" s="1914">
        <f t="shared" si="347"/>
        <v>1108</v>
      </c>
      <c r="N34" s="1914">
        <f t="shared" si="347"/>
        <v>5948</v>
      </c>
      <c r="O34" s="71">
        <f t="shared" si="346"/>
        <v>7</v>
      </c>
      <c r="P34" s="71">
        <f t="shared" si="346"/>
        <v>3</v>
      </c>
      <c r="Q34" s="265">
        <f t="shared" si="346"/>
        <v>10</v>
      </c>
      <c r="R34" s="1902">
        <f t="shared" ref="R34:T34" si="348">R24+R26+R28+R30</f>
        <v>3426</v>
      </c>
      <c r="S34" s="1914">
        <f t="shared" si="348"/>
        <v>2161</v>
      </c>
      <c r="T34" s="1914">
        <f t="shared" si="348"/>
        <v>5587</v>
      </c>
      <c r="U34" s="71">
        <f t="shared" si="346"/>
        <v>98</v>
      </c>
      <c r="V34" s="71">
        <f t="shared" si="346"/>
        <v>28</v>
      </c>
      <c r="W34" s="265">
        <f t="shared" si="346"/>
        <v>126</v>
      </c>
      <c r="Y34" s="7">
        <f t="shared" ref="Y34" si="349">L34+R34</f>
        <v>8266</v>
      </c>
      <c r="Z34" s="7">
        <f t="shared" ref="Z34" si="350">M34+S34</f>
        <v>3269</v>
      </c>
      <c r="AA34" s="7">
        <f t="shared" ref="AA34" si="351">N34+T34</f>
        <v>11535</v>
      </c>
      <c r="AB34" s="7">
        <f t="shared" ref="AB34" si="352">O34+U34</f>
        <v>105</v>
      </c>
      <c r="AC34" s="7">
        <f t="shared" ref="AC34" si="353">P34+V34</f>
        <v>31</v>
      </c>
      <c r="AD34" s="7">
        <f t="shared" ref="AD34" si="354">Q34+W34</f>
        <v>136</v>
      </c>
      <c r="AE34" s="1372">
        <f t="shared" ref="AE34" si="355">Y34-F34</f>
        <v>0</v>
      </c>
      <c r="AF34" s="1372">
        <f t="shared" ref="AF34" si="356">Z34-G34</f>
        <v>0</v>
      </c>
      <c r="AG34" s="1372">
        <f t="shared" ref="AG34" si="357">AA34-H34</f>
        <v>0</v>
      </c>
      <c r="AH34" s="1372">
        <f t="shared" ref="AH34" si="358">AB34-I34</f>
        <v>0</v>
      </c>
      <c r="AI34" s="1372">
        <f t="shared" ref="AI34" si="359">AC34-J34</f>
        <v>0</v>
      </c>
      <c r="AJ34" s="1372">
        <f t="shared" ref="AJ34" si="360">AD34-K34</f>
        <v>0</v>
      </c>
    </row>
    <row r="35" spans="2:36" ht="21.6" customHeight="1" x14ac:dyDescent="0.2">
      <c r="B35" s="1504"/>
      <c r="C35" s="39" t="s">
        <v>289</v>
      </c>
      <c r="D35" s="1835"/>
      <c r="E35" s="1953"/>
      <c r="F35" s="1903"/>
      <c r="G35" s="1915"/>
      <c r="H35" s="1915"/>
      <c r="I35" s="798">
        <f>I34/F34</f>
        <v>1.2702637309460441E-2</v>
      </c>
      <c r="J35" s="798">
        <f>J34/G34</f>
        <v>9.4830223309880692E-3</v>
      </c>
      <c r="K35" s="799">
        <f>K34/H34</f>
        <v>1.1790203727785002E-2</v>
      </c>
      <c r="L35" s="1903"/>
      <c r="M35" s="1915"/>
      <c r="N35" s="1915"/>
      <c r="O35" s="798">
        <f>O34/L34</f>
        <v>1.4462809917355371E-3</v>
      </c>
      <c r="P35" s="798">
        <f>P34/M34</f>
        <v>2.707581227436823E-3</v>
      </c>
      <c r="Q35" s="799">
        <f>Q34/N34</f>
        <v>1.6812373907195697E-3</v>
      </c>
      <c r="R35" s="1903"/>
      <c r="S35" s="1915"/>
      <c r="T35" s="1915"/>
      <c r="U35" s="798">
        <f>U34/R34</f>
        <v>2.8604786923525978E-2</v>
      </c>
      <c r="V35" s="798">
        <f>V34/S34</f>
        <v>1.2956964368347987E-2</v>
      </c>
      <c r="W35" s="799">
        <f>W34/T34</f>
        <v>2.2552353678181494E-2</v>
      </c>
      <c r="AB35" s="45"/>
      <c r="AC35" s="45"/>
      <c r="AD35" s="45"/>
      <c r="AE35" s="619"/>
      <c r="AF35" s="619"/>
      <c r="AG35" s="619"/>
      <c r="AH35" s="1372"/>
      <c r="AI35" s="1372"/>
      <c r="AJ35" s="1372"/>
    </row>
    <row r="36" spans="2:36" ht="21.6" customHeight="1" x14ac:dyDescent="0.2">
      <c r="B36" s="1504"/>
      <c r="C36" s="38" t="s">
        <v>288</v>
      </c>
      <c r="D36" s="1834">
        <f>D26+D28+D30+D32</f>
        <v>149</v>
      </c>
      <c r="E36" s="1952">
        <f>E26+E28+E30+E32</f>
        <v>131</v>
      </c>
      <c r="F36" s="1917">
        <f t="shared" ref="F36:W36" si="361">F26+F28+F30+F32</f>
        <v>28695</v>
      </c>
      <c r="G36" s="1904">
        <f t="shared" si="361"/>
        <v>7092</v>
      </c>
      <c r="H36" s="1904">
        <f t="shared" si="361"/>
        <v>35787</v>
      </c>
      <c r="I36" s="72">
        <f t="shared" si="361"/>
        <v>456</v>
      </c>
      <c r="J36" s="72">
        <f t="shared" si="361"/>
        <v>21</v>
      </c>
      <c r="K36" s="267">
        <f t="shared" si="361"/>
        <v>477</v>
      </c>
      <c r="L36" s="1917">
        <f t="shared" ref="L36:N36" si="362">L26+L28+L30+L32</f>
        <v>18258</v>
      </c>
      <c r="M36" s="1904">
        <f t="shared" si="362"/>
        <v>2553</v>
      </c>
      <c r="N36" s="1904">
        <f t="shared" si="362"/>
        <v>20811</v>
      </c>
      <c r="O36" s="72">
        <f t="shared" si="361"/>
        <v>5</v>
      </c>
      <c r="P36" s="72">
        <f t="shared" si="361"/>
        <v>0</v>
      </c>
      <c r="Q36" s="267">
        <f t="shared" si="361"/>
        <v>5</v>
      </c>
      <c r="R36" s="1917">
        <f t="shared" ref="R36:T36" si="363">R26+R28+R30+R32</f>
        <v>10437</v>
      </c>
      <c r="S36" s="1904">
        <f t="shared" si="363"/>
        <v>4539</v>
      </c>
      <c r="T36" s="1904">
        <f t="shared" si="363"/>
        <v>14976</v>
      </c>
      <c r="U36" s="72">
        <f t="shared" si="361"/>
        <v>451</v>
      </c>
      <c r="V36" s="72">
        <f t="shared" si="361"/>
        <v>21</v>
      </c>
      <c r="W36" s="267">
        <f t="shared" si="361"/>
        <v>472</v>
      </c>
      <c r="Y36" s="7">
        <f t="shared" ref="Y36" si="364">L36+R36</f>
        <v>28695</v>
      </c>
      <c r="Z36" s="7">
        <f t="shared" ref="Z36" si="365">M36+S36</f>
        <v>7092</v>
      </c>
      <c r="AA36" s="7">
        <f t="shared" ref="AA36" si="366">N36+T36</f>
        <v>35787</v>
      </c>
      <c r="AB36" s="7">
        <f t="shared" ref="AB36" si="367">O36+U36</f>
        <v>456</v>
      </c>
      <c r="AC36" s="7">
        <f t="shared" ref="AC36" si="368">P36+V36</f>
        <v>21</v>
      </c>
      <c r="AD36" s="7">
        <f t="shared" ref="AD36" si="369">Q36+W36</f>
        <v>477</v>
      </c>
      <c r="AE36" s="1372">
        <f t="shared" ref="AE36" si="370">Y36-F36</f>
        <v>0</v>
      </c>
      <c r="AF36" s="1372">
        <f t="shared" ref="AF36" si="371">Z36-G36</f>
        <v>0</v>
      </c>
      <c r="AG36" s="1372">
        <f t="shared" ref="AG36" si="372">AA36-H36</f>
        <v>0</v>
      </c>
      <c r="AH36" s="1372">
        <f t="shared" ref="AH36" si="373">AB36-I36</f>
        <v>0</v>
      </c>
      <c r="AI36" s="1372">
        <f t="shared" ref="AI36" si="374">AC36-J36</f>
        <v>0</v>
      </c>
      <c r="AJ36" s="1372">
        <f t="shared" ref="AJ36" si="375">AD36-K36</f>
        <v>0</v>
      </c>
    </row>
    <row r="37" spans="2:36" ht="21.6" customHeight="1" thickBot="1" x14ac:dyDescent="0.25">
      <c r="B37" s="1510"/>
      <c r="C37" s="39" t="s">
        <v>290</v>
      </c>
      <c r="D37" s="1835"/>
      <c r="E37" s="1953"/>
      <c r="F37" s="1939"/>
      <c r="G37" s="1905"/>
      <c r="H37" s="1905"/>
      <c r="I37" s="802">
        <f>I36/F36</f>
        <v>1.5891270256142186E-2</v>
      </c>
      <c r="J37" s="802">
        <f>J36/G36</f>
        <v>2.9610829103214891E-3</v>
      </c>
      <c r="K37" s="803">
        <f>K36/H36</f>
        <v>1.3328862436080141E-2</v>
      </c>
      <c r="L37" s="1939"/>
      <c r="M37" s="1905"/>
      <c r="N37" s="1905"/>
      <c r="O37" s="802">
        <f>O36/L36</f>
        <v>2.7385255778288969E-4</v>
      </c>
      <c r="P37" s="802">
        <f>P36/M36</f>
        <v>0</v>
      </c>
      <c r="Q37" s="803">
        <f>Q36/N36</f>
        <v>2.4025755610013934E-4</v>
      </c>
      <c r="R37" s="1939"/>
      <c r="S37" s="1905"/>
      <c r="T37" s="1905"/>
      <c r="U37" s="802">
        <f>U36/R36</f>
        <v>4.321165085752611E-2</v>
      </c>
      <c r="V37" s="802">
        <f>V36/S36</f>
        <v>4.626569729015202E-3</v>
      </c>
      <c r="W37" s="803">
        <f>W36/T36</f>
        <v>3.1517094017094016E-2</v>
      </c>
      <c r="AB37" s="45"/>
      <c r="AC37" s="45"/>
      <c r="AD37" s="45"/>
      <c r="AH37" s="366"/>
      <c r="AI37" s="366"/>
      <c r="AJ37" s="366"/>
    </row>
    <row r="38" spans="2:36" x14ac:dyDescent="0.2">
      <c r="K38" s="1"/>
      <c r="Q38" s="1"/>
      <c r="R38" s="1"/>
      <c r="S38" s="1"/>
      <c r="T38" s="1"/>
      <c r="U38" s="1"/>
      <c r="V38" s="1"/>
      <c r="Y38" s="19"/>
      <c r="Z38" s="19"/>
      <c r="AA38" s="19"/>
      <c r="AB38" s="19"/>
      <c r="AC38" s="19"/>
      <c r="AD38" s="19"/>
      <c r="AE38" s="19"/>
    </row>
    <row r="39" spans="2:36" x14ac:dyDescent="0.2">
      <c r="B39" s="1" t="s">
        <v>599</v>
      </c>
      <c r="D39" s="1">
        <f>D22+D24+D26+D28+D30+D32</f>
        <v>404</v>
      </c>
      <c r="E39" s="1">
        <f t="shared" ref="E39:W39" si="376">E22+E24+E26+E28+E30+E32</f>
        <v>303</v>
      </c>
      <c r="F39" s="1">
        <f t="shared" si="376"/>
        <v>31031</v>
      </c>
      <c r="G39" s="1">
        <f t="shared" si="376"/>
        <v>8051</v>
      </c>
      <c r="H39" s="1">
        <f t="shared" si="376"/>
        <v>39082</v>
      </c>
      <c r="I39" s="1">
        <f t="shared" si="376"/>
        <v>488</v>
      </c>
      <c r="J39" s="1">
        <f t="shared" si="376"/>
        <v>38</v>
      </c>
      <c r="K39" s="1">
        <f t="shared" si="376"/>
        <v>526</v>
      </c>
      <c r="L39" s="1">
        <f t="shared" si="376"/>
        <v>19757</v>
      </c>
      <c r="M39" s="1">
        <f t="shared" si="376"/>
        <v>2841</v>
      </c>
      <c r="N39" s="1">
        <f t="shared" si="376"/>
        <v>22598</v>
      </c>
      <c r="O39" s="1">
        <f t="shared" si="376"/>
        <v>13</v>
      </c>
      <c r="P39" s="1">
        <f t="shared" si="376"/>
        <v>3</v>
      </c>
      <c r="Q39" s="1">
        <f t="shared" si="376"/>
        <v>16</v>
      </c>
      <c r="R39" s="1">
        <f t="shared" si="376"/>
        <v>11274</v>
      </c>
      <c r="S39" s="1">
        <f t="shared" si="376"/>
        <v>5210</v>
      </c>
      <c r="T39" s="1">
        <f t="shared" si="376"/>
        <v>16484</v>
      </c>
      <c r="U39" s="1">
        <f t="shared" si="376"/>
        <v>475</v>
      </c>
      <c r="V39" s="1">
        <f t="shared" si="376"/>
        <v>35</v>
      </c>
      <c r="W39" s="1">
        <f t="shared" si="376"/>
        <v>510</v>
      </c>
      <c r="Y39" s="19"/>
      <c r="Z39" s="19"/>
      <c r="AA39" s="19"/>
      <c r="AB39" s="19"/>
      <c r="AC39" s="19"/>
      <c r="AD39" s="19"/>
      <c r="AE39" s="19"/>
    </row>
    <row r="40" spans="2:36" x14ac:dyDescent="0.2">
      <c r="B40" t="s">
        <v>672</v>
      </c>
      <c r="I40" s="45">
        <f>I39/F39</f>
        <v>1.5726209274596371E-2</v>
      </c>
      <c r="J40" s="45">
        <f>J39/G39</f>
        <v>4.7199105701155137E-3</v>
      </c>
      <c r="K40" s="45">
        <f>K39/H39</f>
        <v>1.345888132644184E-2</v>
      </c>
      <c r="L40" s="45"/>
      <c r="M40" s="45"/>
      <c r="N40" s="45"/>
      <c r="O40" s="45">
        <f>O39/L39</f>
        <v>6.5799463481297765E-4</v>
      </c>
      <c r="P40" s="45">
        <f>P39/M39</f>
        <v>1.0559662090813093E-3</v>
      </c>
      <c r="Q40" s="45">
        <f>Q39/N39</f>
        <v>7.0802725904947346E-4</v>
      </c>
      <c r="R40" s="45"/>
      <c r="S40" s="45"/>
      <c r="T40" s="45"/>
      <c r="U40" s="45">
        <f>U39/R39</f>
        <v>4.2132339897108392E-2</v>
      </c>
      <c r="V40" s="45">
        <f>V39/S39</f>
        <v>6.7178502879078695E-3</v>
      </c>
      <c r="W40" s="45">
        <f>W39/T39</f>
        <v>3.0939092453288037E-2</v>
      </c>
      <c r="Y40" s="19"/>
      <c r="Z40" s="19"/>
      <c r="AA40" s="19"/>
      <c r="AB40" s="19"/>
      <c r="AC40" s="19"/>
      <c r="AD40" s="19"/>
      <c r="AE40" s="19"/>
    </row>
    <row r="41" spans="2:36" x14ac:dyDescent="0.2">
      <c r="B41"/>
      <c r="Y41" s="19"/>
      <c r="Z41" s="19"/>
      <c r="AA41" s="19"/>
      <c r="AB41" s="19"/>
      <c r="AC41" s="19"/>
      <c r="AD41" s="19"/>
      <c r="AE41" s="19"/>
    </row>
    <row r="42" spans="2:36" x14ac:dyDescent="0.2">
      <c r="B42" t="s">
        <v>395</v>
      </c>
      <c r="D42" s="1">
        <f>D34+D32+D22</f>
        <v>404</v>
      </c>
      <c r="E42" s="1">
        <f t="shared" ref="E42:W42" si="377">E34+E32+E22</f>
        <v>303</v>
      </c>
      <c r="F42" s="1">
        <f t="shared" si="377"/>
        <v>31031</v>
      </c>
      <c r="G42" s="1">
        <f t="shared" si="377"/>
        <v>8051</v>
      </c>
      <c r="H42" s="1">
        <f t="shared" si="377"/>
        <v>39082</v>
      </c>
      <c r="I42" s="1">
        <f t="shared" si="377"/>
        <v>488</v>
      </c>
      <c r="J42" s="1">
        <f t="shared" si="377"/>
        <v>38</v>
      </c>
      <c r="K42" s="1">
        <f t="shared" si="377"/>
        <v>526</v>
      </c>
      <c r="L42" s="1">
        <f t="shared" si="377"/>
        <v>19757</v>
      </c>
      <c r="M42" s="1">
        <f t="shared" si="377"/>
        <v>2841</v>
      </c>
      <c r="N42" s="1">
        <f t="shared" si="377"/>
        <v>22598</v>
      </c>
      <c r="O42" s="1">
        <f t="shared" si="377"/>
        <v>13</v>
      </c>
      <c r="P42" s="1">
        <f t="shared" si="377"/>
        <v>3</v>
      </c>
      <c r="Q42" s="1">
        <f t="shared" si="377"/>
        <v>16</v>
      </c>
      <c r="R42" s="1">
        <f t="shared" si="377"/>
        <v>11274</v>
      </c>
      <c r="S42" s="1">
        <f t="shared" si="377"/>
        <v>5210</v>
      </c>
      <c r="T42" s="1">
        <f t="shared" si="377"/>
        <v>16484</v>
      </c>
      <c r="U42" s="1">
        <f t="shared" si="377"/>
        <v>475</v>
      </c>
      <c r="V42" s="1">
        <f t="shared" si="377"/>
        <v>35</v>
      </c>
      <c r="W42" s="1">
        <f t="shared" si="377"/>
        <v>510</v>
      </c>
      <c r="Y42" s="19"/>
      <c r="Z42" s="19"/>
      <c r="AA42" s="19"/>
      <c r="AB42" s="19"/>
      <c r="AC42" s="19"/>
      <c r="AD42" s="19"/>
      <c r="AE42" s="19"/>
    </row>
    <row r="43" spans="2:36" x14ac:dyDescent="0.2">
      <c r="B43"/>
      <c r="D43" s="1">
        <f>D36+D22+D24</f>
        <v>404</v>
      </c>
      <c r="E43" s="1">
        <f t="shared" ref="E43:W43" si="378">E36+E22+E24</f>
        <v>303</v>
      </c>
      <c r="F43" s="1">
        <f t="shared" si="378"/>
        <v>31031</v>
      </c>
      <c r="G43" s="1">
        <f t="shared" si="378"/>
        <v>8051</v>
      </c>
      <c r="H43" s="1">
        <f t="shared" si="378"/>
        <v>39082</v>
      </c>
      <c r="I43" s="1">
        <f t="shared" si="378"/>
        <v>488</v>
      </c>
      <c r="J43" s="1">
        <f t="shared" si="378"/>
        <v>38</v>
      </c>
      <c r="K43" s="1">
        <f t="shared" si="378"/>
        <v>526</v>
      </c>
      <c r="L43" s="1">
        <f t="shared" si="378"/>
        <v>19757</v>
      </c>
      <c r="M43" s="1">
        <f t="shared" si="378"/>
        <v>2841</v>
      </c>
      <c r="N43" s="1">
        <f t="shared" si="378"/>
        <v>22598</v>
      </c>
      <c r="O43" s="1">
        <f t="shared" si="378"/>
        <v>13</v>
      </c>
      <c r="P43" s="1">
        <f t="shared" si="378"/>
        <v>3</v>
      </c>
      <c r="Q43" s="1">
        <f t="shared" si="378"/>
        <v>16</v>
      </c>
      <c r="R43" s="1">
        <f t="shared" si="378"/>
        <v>11274</v>
      </c>
      <c r="S43" s="1">
        <f t="shared" si="378"/>
        <v>5210</v>
      </c>
      <c r="T43" s="1">
        <f t="shared" si="378"/>
        <v>16484</v>
      </c>
      <c r="U43" s="1">
        <f t="shared" si="378"/>
        <v>475</v>
      </c>
      <c r="V43" s="1">
        <f t="shared" si="378"/>
        <v>35</v>
      </c>
      <c r="W43" s="1">
        <f t="shared" si="378"/>
        <v>510</v>
      </c>
      <c r="Y43" s="19"/>
      <c r="Z43" s="19"/>
      <c r="AA43" s="19"/>
      <c r="AB43" s="19"/>
      <c r="AC43" s="19"/>
      <c r="AD43" s="19"/>
      <c r="AE43" s="19"/>
    </row>
    <row r="44" spans="2:36" s="1101" customFormat="1" ht="10.8" x14ac:dyDescent="0.15">
      <c r="B44" s="1110"/>
      <c r="K44" s="1111"/>
      <c r="Q44" s="1111"/>
      <c r="R44" s="1111"/>
      <c r="S44" s="1111"/>
      <c r="T44" s="1111"/>
      <c r="U44" s="1111"/>
      <c r="V44" s="1111"/>
      <c r="X44" s="1111"/>
      <c r="Y44" s="1111"/>
      <c r="Z44" s="1111"/>
      <c r="AA44" s="1111"/>
      <c r="AB44" s="1111"/>
      <c r="AC44" s="1111"/>
      <c r="AD44" s="1111"/>
      <c r="AE44" s="1111"/>
    </row>
    <row r="45" spans="2:36" s="1101" customFormat="1" ht="10.8" x14ac:dyDescent="0.15">
      <c r="B45" s="1102" t="s">
        <v>239</v>
      </c>
      <c r="D45" s="1103">
        <f>D39-D8</f>
        <v>0</v>
      </c>
      <c r="E45" s="1103">
        <f t="shared" ref="E45:W46" si="379">E39-E8</f>
        <v>0</v>
      </c>
      <c r="F45" s="1103">
        <f t="shared" si="379"/>
        <v>0</v>
      </c>
      <c r="G45" s="1103">
        <f t="shared" si="379"/>
        <v>0</v>
      </c>
      <c r="H45" s="1103">
        <f t="shared" si="379"/>
        <v>0</v>
      </c>
      <c r="I45" s="1103">
        <f t="shared" si="379"/>
        <v>0</v>
      </c>
      <c r="J45" s="1103">
        <f t="shared" si="379"/>
        <v>0</v>
      </c>
      <c r="K45" s="1103">
        <f t="shared" si="379"/>
        <v>0</v>
      </c>
      <c r="L45" s="1103">
        <f t="shared" si="379"/>
        <v>0</v>
      </c>
      <c r="M45" s="1103">
        <f t="shared" si="379"/>
        <v>0</v>
      </c>
      <c r="N45" s="1103">
        <f t="shared" si="379"/>
        <v>0</v>
      </c>
      <c r="O45" s="1103">
        <f t="shared" si="379"/>
        <v>0</v>
      </c>
      <c r="P45" s="1103">
        <f t="shared" si="379"/>
        <v>0</v>
      </c>
      <c r="Q45" s="1103">
        <f t="shared" si="379"/>
        <v>0</v>
      </c>
      <c r="R45" s="1103">
        <f t="shared" si="379"/>
        <v>0</v>
      </c>
      <c r="S45" s="1103">
        <f t="shared" si="379"/>
        <v>0</v>
      </c>
      <c r="T45" s="1103">
        <f t="shared" si="379"/>
        <v>0</v>
      </c>
      <c r="U45" s="1103">
        <f t="shared" si="379"/>
        <v>0</v>
      </c>
      <c r="V45" s="1103">
        <f t="shared" si="379"/>
        <v>0</v>
      </c>
      <c r="W45" s="1103">
        <f t="shared" si="379"/>
        <v>0</v>
      </c>
      <c r="X45" s="1111"/>
      <c r="Y45" s="1111"/>
      <c r="Z45" s="1111"/>
      <c r="AA45" s="1111"/>
      <c r="AB45" s="1111"/>
      <c r="AC45" s="1111"/>
      <c r="AD45" s="1111"/>
      <c r="AE45" s="1111"/>
    </row>
    <row r="46" spans="2:36" s="1101" customFormat="1" ht="10.8" x14ac:dyDescent="0.15">
      <c r="D46" s="1103"/>
      <c r="E46" s="1103"/>
      <c r="F46" s="1103"/>
      <c r="G46" s="1103"/>
      <c r="H46" s="1103"/>
      <c r="I46" s="1103">
        <f t="shared" si="379"/>
        <v>0</v>
      </c>
      <c r="J46" s="1103">
        <f t="shared" si="379"/>
        <v>0</v>
      </c>
      <c r="K46" s="1103">
        <f t="shared" si="379"/>
        <v>0</v>
      </c>
      <c r="L46" s="1103"/>
      <c r="M46" s="1103"/>
      <c r="N46" s="1103"/>
      <c r="O46" s="1103">
        <f t="shared" si="379"/>
        <v>0</v>
      </c>
      <c r="P46" s="1103">
        <f t="shared" si="379"/>
        <v>0</v>
      </c>
      <c r="Q46" s="1103">
        <f t="shared" si="379"/>
        <v>0</v>
      </c>
      <c r="R46" s="1103"/>
      <c r="S46" s="1103"/>
      <c r="T46" s="1103"/>
      <c r="U46" s="1103">
        <f t="shared" si="379"/>
        <v>0</v>
      </c>
      <c r="V46" s="1103">
        <f t="shared" si="379"/>
        <v>0</v>
      </c>
      <c r="W46" s="1103">
        <f t="shared" si="379"/>
        <v>0</v>
      </c>
      <c r="X46" s="1111"/>
      <c r="Y46" s="1111"/>
      <c r="Z46" s="1111"/>
      <c r="AA46" s="1111"/>
      <c r="AB46" s="1111"/>
      <c r="AC46" s="1111"/>
      <c r="AD46" s="1111"/>
      <c r="AE46" s="1111"/>
    </row>
    <row r="47" spans="2:36" s="1101" customFormat="1" ht="10.8" x14ac:dyDescent="0.15">
      <c r="D47" s="1103"/>
      <c r="E47" s="1103"/>
      <c r="F47" s="1103"/>
      <c r="G47" s="1103"/>
      <c r="H47" s="1103"/>
      <c r="I47" s="1103"/>
      <c r="J47" s="1103"/>
      <c r="K47" s="1103"/>
      <c r="L47" s="1103"/>
      <c r="M47" s="1103"/>
      <c r="N47" s="1103"/>
      <c r="O47" s="1103"/>
      <c r="P47" s="1103"/>
      <c r="Q47" s="1103"/>
      <c r="R47" s="1103"/>
      <c r="S47" s="1103"/>
      <c r="T47" s="1103"/>
      <c r="U47" s="1103"/>
      <c r="V47" s="1103"/>
      <c r="W47" s="1103"/>
      <c r="X47" s="1111"/>
      <c r="Y47" s="1111"/>
      <c r="Z47" s="1111"/>
      <c r="AA47" s="1111"/>
      <c r="AB47" s="1111"/>
      <c r="AC47" s="1111"/>
      <c r="AD47" s="1111"/>
      <c r="AE47" s="1111"/>
    </row>
    <row r="48" spans="2:36" s="1101" customFormat="1" ht="10.8" x14ac:dyDescent="0.15">
      <c r="D48" s="1103">
        <f>D42-D39</f>
        <v>0</v>
      </c>
      <c r="E48" s="1103">
        <f t="shared" ref="E48:W48" si="380">E42-E39</f>
        <v>0</v>
      </c>
      <c r="F48" s="1103">
        <f t="shared" si="380"/>
        <v>0</v>
      </c>
      <c r="G48" s="1103">
        <f t="shared" si="380"/>
        <v>0</v>
      </c>
      <c r="H48" s="1103">
        <f t="shared" si="380"/>
        <v>0</v>
      </c>
      <c r="I48" s="1103">
        <f t="shared" si="380"/>
        <v>0</v>
      </c>
      <c r="J48" s="1103">
        <f t="shared" si="380"/>
        <v>0</v>
      </c>
      <c r="K48" s="1103">
        <f t="shared" si="380"/>
        <v>0</v>
      </c>
      <c r="L48" s="1103">
        <f t="shared" si="380"/>
        <v>0</v>
      </c>
      <c r="M48" s="1103">
        <f t="shared" si="380"/>
        <v>0</v>
      </c>
      <c r="N48" s="1103">
        <f t="shared" si="380"/>
        <v>0</v>
      </c>
      <c r="O48" s="1103">
        <f t="shared" si="380"/>
        <v>0</v>
      </c>
      <c r="P48" s="1103">
        <f t="shared" si="380"/>
        <v>0</v>
      </c>
      <c r="Q48" s="1103">
        <f t="shared" si="380"/>
        <v>0</v>
      </c>
      <c r="R48" s="1103">
        <f t="shared" si="380"/>
        <v>0</v>
      </c>
      <c r="S48" s="1103">
        <f t="shared" si="380"/>
        <v>0</v>
      </c>
      <c r="T48" s="1103">
        <f t="shared" si="380"/>
        <v>0</v>
      </c>
      <c r="U48" s="1103">
        <f t="shared" si="380"/>
        <v>0</v>
      </c>
      <c r="V48" s="1103">
        <f t="shared" si="380"/>
        <v>0</v>
      </c>
      <c r="W48" s="1103">
        <f t="shared" si="380"/>
        <v>0</v>
      </c>
      <c r="X48" s="1111"/>
      <c r="Y48" s="1111"/>
      <c r="Z48" s="1111"/>
      <c r="AA48" s="1111"/>
      <c r="AB48" s="1111"/>
      <c r="AC48" s="1111"/>
      <c r="AD48" s="1111"/>
      <c r="AE48" s="1111"/>
    </row>
    <row r="49" spans="3:31" s="1101" customFormat="1" ht="10.8" x14ac:dyDescent="0.15">
      <c r="D49" s="1103">
        <f>D43-D39</f>
        <v>0</v>
      </c>
      <c r="E49" s="1103">
        <f t="shared" ref="E49:W49" si="381">E43-E39</f>
        <v>0</v>
      </c>
      <c r="F49" s="1103">
        <f t="shared" si="381"/>
        <v>0</v>
      </c>
      <c r="G49" s="1103">
        <f t="shared" si="381"/>
        <v>0</v>
      </c>
      <c r="H49" s="1103">
        <f t="shared" si="381"/>
        <v>0</v>
      </c>
      <c r="I49" s="1103">
        <f t="shared" si="381"/>
        <v>0</v>
      </c>
      <c r="J49" s="1103">
        <f t="shared" si="381"/>
        <v>0</v>
      </c>
      <c r="K49" s="1103">
        <f t="shared" si="381"/>
        <v>0</v>
      </c>
      <c r="L49" s="1103">
        <f t="shared" si="381"/>
        <v>0</v>
      </c>
      <c r="M49" s="1103">
        <f t="shared" si="381"/>
        <v>0</v>
      </c>
      <c r="N49" s="1103">
        <f t="shared" si="381"/>
        <v>0</v>
      </c>
      <c r="O49" s="1103">
        <f t="shared" si="381"/>
        <v>0</v>
      </c>
      <c r="P49" s="1103">
        <f t="shared" si="381"/>
        <v>0</v>
      </c>
      <c r="Q49" s="1103">
        <f t="shared" si="381"/>
        <v>0</v>
      </c>
      <c r="R49" s="1103">
        <f t="shared" si="381"/>
        <v>0</v>
      </c>
      <c r="S49" s="1103">
        <f t="shared" si="381"/>
        <v>0</v>
      </c>
      <c r="T49" s="1103">
        <f t="shared" si="381"/>
        <v>0</v>
      </c>
      <c r="U49" s="1103">
        <f t="shared" si="381"/>
        <v>0</v>
      </c>
      <c r="V49" s="1103">
        <f t="shared" si="381"/>
        <v>0</v>
      </c>
      <c r="W49" s="1103">
        <f t="shared" si="381"/>
        <v>0</v>
      </c>
      <c r="X49" s="1111"/>
      <c r="Y49" s="1111"/>
      <c r="Z49" s="1111"/>
      <c r="AA49" s="1111"/>
      <c r="AB49" s="1111"/>
      <c r="AC49" s="1111"/>
      <c r="AD49" s="1111"/>
      <c r="AE49" s="1111"/>
    </row>
    <row r="50" spans="3:31" s="1101" customFormat="1" ht="10.8" x14ac:dyDescent="0.15">
      <c r="K50" s="1111"/>
      <c r="Q50" s="1111"/>
      <c r="R50" s="1111"/>
      <c r="S50" s="1111"/>
      <c r="T50" s="1111"/>
      <c r="U50" s="1111"/>
      <c r="V50" s="1111"/>
      <c r="X50" s="1111"/>
      <c r="Y50" s="1111"/>
      <c r="Z50" s="1111"/>
      <c r="AA50" s="1111"/>
      <c r="AB50" s="1111"/>
      <c r="AC50" s="1111"/>
      <c r="AD50" s="1111"/>
      <c r="AE50" s="1111"/>
    </row>
    <row r="51" spans="3:31" s="1101" customFormat="1" ht="10.8" x14ac:dyDescent="0.15">
      <c r="K51" s="1111"/>
      <c r="Q51" s="1111"/>
      <c r="R51" s="1111"/>
      <c r="S51" s="1111"/>
      <c r="T51" s="1111"/>
      <c r="U51" s="1111"/>
      <c r="V51" s="1111"/>
      <c r="X51" s="1111"/>
      <c r="Y51" s="1111"/>
      <c r="Z51" s="1111"/>
      <c r="AA51" s="1111"/>
      <c r="AB51" s="1111"/>
      <c r="AC51" s="1111"/>
      <c r="AD51" s="1111"/>
      <c r="AE51" s="1111"/>
    </row>
    <row r="52" spans="3:31" x14ac:dyDescent="0.2">
      <c r="Y52" s="19"/>
      <c r="Z52" s="19"/>
      <c r="AA52" s="19"/>
      <c r="AB52" s="19"/>
      <c r="AC52" s="19"/>
      <c r="AD52" s="19"/>
      <c r="AE52" s="19"/>
    </row>
    <row r="53" spans="3:31" x14ac:dyDescent="0.2">
      <c r="Y53" s="19"/>
      <c r="Z53" s="19"/>
      <c r="AA53" s="19"/>
      <c r="AB53" s="19"/>
      <c r="AC53" s="19"/>
      <c r="AD53" s="19"/>
      <c r="AE53" s="19"/>
    </row>
    <row r="54" spans="3:31" x14ac:dyDescent="0.2">
      <c r="Y54" s="19"/>
      <c r="Z54" s="19"/>
      <c r="AA54" s="19"/>
      <c r="AB54" s="19"/>
      <c r="AC54" s="19"/>
      <c r="AD54" s="19"/>
      <c r="AE54" s="19"/>
    </row>
    <row r="55" spans="3:31" x14ac:dyDescent="0.2">
      <c r="Y55" s="19"/>
      <c r="Z55" s="19"/>
      <c r="AA55" s="19"/>
      <c r="AB55" s="19"/>
      <c r="AC55" s="19"/>
      <c r="AD55" s="19"/>
      <c r="AE55" s="19"/>
    </row>
    <row r="56" spans="3:31" x14ac:dyDescent="0.2">
      <c r="Y56" s="19"/>
      <c r="Z56" s="19"/>
      <c r="AA56" s="19"/>
      <c r="AB56" s="19"/>
      <c r="AC56" s="19"/>
      <c r="AD56" s="19"/>
      <c r="AE56" s="19"/>
    </row>
    <row r="57" spans="3:31" x14ac:dyDescent="0.2">
      <c r="Y57" s="19"/>
      <c r="Z57" s="19"/>
      <c r="AA57" s="19"/>
      <c r="AB57" s="19"/>
      <c r="AC57" s="19"/>
      <c r="AD57" s="19"/>
      <c r="AE57" s="19"/>
    </row>
    <row r="58" spans="3:31" x14ac:dyDescent="0.2">
      <c r="Y58" s="19"/>
      <c r="Z58" s="19"/>
      <c r="AA58" s="19"/>
      <c r="AB58" s="19"/>
      <c r="AC58" s="19"/>
      <c r="AD58" s="19"/>
      <c r="AE58" s="19"/>
    </row>
    <row r="59" spans="3:31" x14ac:dyDescent="0.2">
      <c r="Y59" s="19"/>
      <c r="Z59" s="19"/>
      <c r="AA59" s="19"/>
      <c r="AB59" s="19"/>
      <c r="AC59" s="19"/>
      <c r="AD59" s="19"/>
      <c r="AE59" s="19"/>
    </row>
    <row r="60" spans="3:31" x14ac:dyDescent="0.2">
      <c r="Y60" s="19"/>
      <c r="Z60" s="19"/>
      <c r="AA60" s="19"/>
      <c r="AB60" s="19"/>
      <c r="AC60" s="19"/>
      <c r="AD60" s="19"/>
      <c r="AE60" s="19"/>
    </row>
    <row r="61" spans="3:31" x14ac:dyDescent="0.2">
      <c r="Y61" s="19"/>
      <c r="Z61" s="19"/>
      <c r="AA61" s="19"/>
      <c r="AB61" s="19"/>
      <c r="AC61" s="19"/>
      <c r="AD61" s="19"/>
      <c r="AE61" s="19"/>
    </row>
    <row r="62" spans="3:31" x14ac:dyDescent="0.2">
      <c r="Y62" s="19"/>
      <c r="Z62" s="19"/>
      <c r="AA62" s="19"/>
      <c r="AB62" s="19"/>
      <c r="AC62" s="19"/>
      <c r="AD62" s="19"/>
      <c r="AE62" s="19"/>
    </row>
    <row r="63" spans="3:31" x14ac:dyDescent="0.2">
      <c r="Y63" s="19"/>
      <c r="Z63" s="19"/>
      <c r="AA63" s="19"/>
      <c r="AB63" s="19"/>
      <c r="AC63" s="19"/>
      <c r="AD63" s="19"/>
      <c r="AE63" s="19"/>
    </row>
    <row r="64" spans="3:31" x14ac:dyDescent="0.2">
      <c r="C64" s="25"/>
      <c r="H64" s="25"/>
      <c r="N64" s="25"/>
      <c r="W64" s="19"/>
      <c r="X64" s="1"/>
      <c r="Y64" s="19"/>
      <c r="Z64" s="19"/>
      <c r="AA64" s="19"/>
      <c r="AB64" s="19"/>
      <c r="AC64" s="19"/>
      <c r="AD64" s="19"/>
      <c r="AE64" s="19"/>
    </row>
    <row r="65" spans="9:31" x14ac:dyDescent="0.2">
      <c r="I65" s="1" t="e">
        <f>SUM(#REF!)</f>
        <v>#REF!</v>
      </c>
      <c r="J65" s="1" t="e">
        <f>SUM(#REF!)</f>
        <v>#REF!</v>
      </c>
      <c r="K65" s="1" t="e">
        <f>SUM(#REF!)</f>
        <v>#REF!</v>
      </c>
      <c r="O65" s="1" t="e">
        <f>SUM(#REF!)</f>
        <v>#REF!</v>
      </c>
      <c r="P65" s="1" t="e">
        <f>SUM(#REF!)</f>
        <v>#REF!</v>
      </c>
      <c r="Q65" s="1" t="e">
        <f>SUM(#REF!)</f>
        <v>#REF!</v>
      </c>
      <c r="R65" s="1"/>
      <c r="S65" s="1"/>
      <c r="T65" s="1"/>
      <c r="U65" s="1" t="e">
        <f>SUM(#REF!)</f>
        <v>#REF!</v>
      </c>
      <c r="V65" s="1"/>
      <c r="X65" s="1"/>
      <c r="Y65" s="19"/>
      <c r="Z65" s="19"/>
      <c r="AA65" s="19"/>
      <c r="AB65" s="19"/>
      <c r="AC65" s="19"/>
      <c r="AD65" s="19"/>
      <c r="AE65" s="19"/>
    </row>
  </sheetData>
  <mergeCells count="192">
    <mergeCell ref="B22:B37"/>
    <mergeCell ref="C14:C15"/>
    <mergeCell ref="L34:L35"/>
    <mergeCell ref="H36:H37"/>
    <mergeCell ref="C22:C23"/>
    <mergeCell ref="C24:C25"/>
    <mergeCell ref="C26:C27"/>
    <mergeCell ref="C28:C29"/>
    <mergeCell ref="C30:C31"/>
    <mergeCell ref="C32:C33"/>
    <mergeCell ref="D24:D25"/>
    <mergeCell ref="E24:E25"/>
    <mergeCell ref="D26:D27"/>
    <mergeCell ref="E26:E27"/>
    <mergeCell ref="E32:E33"/>
    <mergeCell ref="D28:D29"/>
    <mergeCell ref="E28:E29"/>
    <mergeCell ref="D30:D31"/>
    <mergeCell ref="L14:L15"/>
    <mergeCell ref="L20:L21"/>
    <mergeCell ref="C18:C19"/>
    <mergeCell ref="D18:D19"/>
    <mergeCell ref="E18:E19"/>
    <mergeCell ref="D20:D21"/>
    <mergeCell ref="R5:W5"/>
    <mergeCell ref="R10:R11"/>
    <mergeCell ref="S10:S11"/>
    <mergeCell ref="R6:T6"/>
    <mergeCell ref="R8:R9"/>
    <mergeCell ref="M28:M29"/>
    <mergeCell ref="N28:N29"/>
    <mergeCell ref="T24:T25"/>
    <mergeCell ref="R20:R21"/>
    <mergeCell ref="T22:T23"/>
    <mergeCell ref="S28:S29"/>
    <mergeCell ref="R24:R25"/>
    <mergeCell ref="N26:N27"/>
    <mergeCell ref="R28:R29"/>
    <mergeCell ref="R26:R27"/>
    <mergeCell ref="S26:S27"/>
    <mergeCell ref="M26:M27"/>
    <mergeCell ref="S8:S9"/>
    <mergeCell ref="T8:T9"/>
    <mergeCell ref="U6:W6"/>
    <mergeCell ref="T10:T11"/>
    <mergeCell ref="R12:R13"/>
    <mergeCell ref="S12:S13"/>
    <mergeCell ref="T12:T13"/>
    <mergeCell ref="R14:R15"/>
    <mergeCell ref="S14:S15"/>
    <mergeCell ref="S20:S21"/>
    <mergeCell ref="R22:R23"/>
    <mergeCell ref="S22:S23"/>
    <mergeCell ref="T14:T15"/>
    <mergeCell ref="R16:R17"/>
    <mergeCell ref="S16:S17"/>
    <mergeCell ref="T16:T17"/>
    <mergeCell ref="B10:B21"/>
    <mergeCell ref="B5:C7"/>
    <mergeCell ref="C20:C21"/>
    <mergeCell ref="H12:H13"/>
    <mergeCell ref="H14:H15"/>
    <mergeCell ref="L12:L13"/>
    <mergeCell ref="B8:C9"/>
    <mergeCell ref="C12:C13"/>
    <mergeCell ref="D12:D13"/>
    <mergeCell ref="E12:E13"/>
    <mergeCell ref="D14:D15"/>
    <mergeCell ref="E14:E15"/>
    <mergeCell ref="F14:F15"/>
    <mergeCell ref="L5:Q5"/>
    <mergeCell ref="N8:N9"/>
    <mergeCell ref="L10:L11"/>
    <mergeCell ref="M10:M11"/>
    <mergeCell ref="L6:N6"/>
    <mergeCell ref="L8:L9"/>
    <mergeCell ref="M8:M9"/>
    <mergeCell ref="N10:N11"/>
    <mergeCell ref="O6:Q6"/>
    <mergeCell ref="D5:D7"/>
    <mergeCell ref="E5:E7"/>
    <mergeCell ref="D8:D9"/>
    <mergeCell ref="E8:E9"/>
    <mergeCell ref="D10:D11"/>
    <mergeCell ref="E10:E11"/>
    <mergeCell ref="H10:H11"/>
    <mergeCell ref="D16:D17"/>
    <mergeCell ref="C16:C17"/>
    <mergeCell ref="F5:K5"/>
    <mergeCell ref="F6:H6"/>
    <mergeCell ref="I6:K6"/>
    <mergeCell ref="F8:F9"/>
    <mergeCell ref="G8:G9"/>
    <mergeCell ref="H8:H9"/>
    <mergeCell ref="H16:H17"/>
    <mergeCell ref="F10:F11"/>
    <mergeCell ref="G10:G11"/>
    <mergeCell ref="F12:F13"/>
    <mergeCell ref="G12:G13"/>
    <mergeCell ref="G14:G15"/>
    <mergeCell ref="F16:F17"/>
    <mergeCell ref="G16:G17"/>
    <mergeCell ref="C10:C11"/>
    <mergeCell ref="E20:E21"/>
    <mergeCell ref="D22:D23"/>
    <mergeCell ref="T36:T37"/>
    <mergeCell ref="M36:M37"/>
    <mergeCell ref="N36:N37"/>
    <mergeCell ref="R36:R37"/>
    <mergeCell ref="S36:S37"/>
    <mergeCell ref="M22:M23"/>
    <mergeCell ref="M24:M25"/>
    <mergeCell ref="M20:M21"/>
    <mergeCell ref="F24:F25"/>
    <mergeCell ref="E30:E31"/>
    <mergeCell ref="D36:D37"/>
    <mergeCell ref="E36:E37"/>
    <mergeCell ref="D34:D35"/>
    <mergeCell ref="E34:E35"/>
    <mergeCell ref="F36:F37"/>
    <mergeCell ref="G36:G37"/>
    <mergeCell ref="L36:L37"/>
    <mergeCell ref="D32:D33"/>
    <mergeCell ref="H26:H27"/>
    <mergeCell ref="F30:F31"/>
    <mergeCell ref="G30:G31"/>
    <mergeCell ref="F28:F29"/>
    <mergeCell ref="L18:L19"/>
    <mergeCell ref="M18:M19"/>
    <mergeCell ref="L22:L23"/>
    <mergeCell ref="L24:L25"/>
    <mergeCell ref="T32:T33"/>
    <mergeCell ref="R32:R33"/>
    <mergeCell ref="S32:S33"/>
    <mergeCell ref="S30:S31"/>
    <mergeCell ref="T30:T31"/>
    <mergeCell ref="R30:R31"/>
    <mergeCell ref="L26:L27"/>
    <mergeCell ref="L32:L33"/>
    <mergeCell ref="L30:L31"/>
    <mergeCell ref="L28:L29"/>
    <mergeCell ref="S24:S25"/>
    <mergeCell ref="R18:R19"/>
    <mergeCell ref="S18:S19"/>
    <mergeCell ref="T18:T19"/>
    <mergeCell ref="T20:T21"/>
    <mergeCell ref="H18:H19"/>
    <mergeCell ref="N18:N19"/>
    <mergeCell ref="N20:N21"/>
    <mergeCell ref="N22:N23"/>
    <mergeCell ref="N24:N25"/>
    <mergeCell ref="N12:N13"/>
    <mergeCell ref="N14:N15"/>
    <mergeCell ref="N16:N17"/>
    <mergeCell ref="E16:E17"/>
    <mergeCell ref="E22:E23"/>
    <mergeCell ref="M12:M13"/>
    <mergeCell ref="M16:M17"/>
    <mergeCell ref="M14:M15"/>
    <mergeCell ref="L16:L17"/>
    <mergeCell ref="F20:F21"/>
    <mergeCell ref="G20:G21"/>
    <mergeCell ref="H20:H21"/>
    <mergeCell ref="F18:F19"/>
    <mergeCell ref="G18:G19"/>
    <mergeCell ref="G24:G25"/>
    <mergeCell ref="H24:H25"/>
    <mergeCell ref="F22:F23"/>
    <mergeCell ref="G22:G23"/>
    <mergeCell ref="H22:H23"/>
    <mergeCell ref="G28:G29"/>
    <mergeCell ref="F32:F33"/>
    <mergeCell ref="F26:F27"/>
    <mergeCell ref="H30:H31"/>
    <mergeCell ref="G32:G33"/>
    <mergeCell ref="H32:H33"/>
    <mergeCell ref="H28:H29"/>
    <mergeCell ref="T26:T27"/>
    <mergeCell ref="T28:T29"/>
    <mergeCell ref="M30:M31"/>
    <mergeCell ref="N30:N31"/>
    <mergeCell ref="G26:G27"/>
    <mergeCell ref="F34:F35"/>
    <mergeCell ref="G34:G35"/>
    <mergeCell ref="H34:H35"/>
    <mergeCell ref="M34:M35"/>
    <mergeCell ref="N34:N35"/>
    <mergeCell ref="R34:R35"/>
    <mergeCell ref="S34:S35"/>
    <mergeCell ref="T34:T35"/>
    <mergeCell ref="N32:N33"/>
    <mergeCell ref="M32:M33"/>
  </mergeCells>
  <phoneticPr fontId="2"/>
  <pageMargins left="0.82677165354330717" right="0.51181102362204722" top="0.9055118110236221" bottom="0.98425196850393704" header="0.51181102362204722" footer="0.51181102362204722"/>
  <pageSetup paperSize="9" scale="65"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00B0F0"/>
    <pageSetUpPr fitToPage="1"/>
  </sheetPr>
  <dimension ref="B2:AJ65"/>
  <sheetViews>
    <sheetView view="pageBreakPreview" zoomScaleNormal="100" zoomScaleSheetLayoutView="100" workbookViewId="0">
      <pane xSplit="3" ySplit="9" topLeftCell="E10" activePane="bottomRight" state="frozen"/>
      <selection activeCell="B2" sqref="B2"/>
      <selection pane="topRight" activeCell="B2" sqref="B2"/>
      <selection pane="bottomLeft" activeCell="B2" sqref="B2"/>
      <selection pane="bottomRight" activeCell="B2" sqref="B2"/>
    </sheetView>
  </sheetViews>
  <sheetFormatPr defaultColWidth="9" defaultRowHeight="13.2" x14ac:dyDescent="0.2"/>
  <cols>
    <col min="1" max="2" width="4.6640625" style="1" customWidth="1"/>
    <col min="3" max="3" width="19.33203125" style="1" customWidth="1"/>
    <col min="4" max="10" width="8.6640625" style="1" customWidth="1"/>
    <col min="11" max="11" width="8.6640625" style="19" customWidth="1"/>
    <col min="12" max="16" width="8.6640625" style="1" customWidth="1"/>
    <col min="17" max="22" width="8.6640625" style="19" customWidth="1"/>
    <col min="23" max="23" width="8.6640625" style="1" customWidth="1"/>
    <col min="24" max="24" width="8" style="19" customWidth="1"/>
    <col min="25" max="25" width="9.33203125" style="1" customWidth="1"/>
    <col min="26" max="26" width="6.33203125" style="1" customWidth="1"/>
    <col min="27" max="27" width="8.6640625" style="1" customWidth="1"/>
    <col min="28" max="30" width="6.33203125" style="1" customWidth="1"/>
    <col min="31" max="36" width="6.109375" style="1" customWidth="1"/>
    <col min="37" max="49" width="8.6640625" style="1" customWidth="1"/>
    <col min="50" max="69" width="4.6640625" style="1" customWidth="1"/>
    <col min="70" max="16384" width="9" style="1"/>
  </cols>
  <sheetData>
    <row r="2" spans="2:36" ht="14.4" x14ac:dyDescent="0.2">
      <c r="B2" s="26" t="s">
        <v>673</v>
      </c>
    </row>
    <row r="4" spans="2:36" ht="13.8" thickBot="1" x14ac:dyDescent="0.25">
      <c r="W4" s="2" t="s">
        <v>588</v>
      </c>
    </row>
    <row r="5" spans="2:36" ht="21.6" customHeight="1" x14ac:dyDescent="0.2">
      <c r="B5" s="1576"/>
      <c r="C5" s="1577"/>
      <c r="D5" s="1591" t="s">
        <v>416</v>
      </c>
      <c r="E5" s="1507" t="s">
        <v>417</v>
      </c>
      <c r="F5" s="1964" t="s">
        <v>589</v>
      </c>
      <c r="G5" s="1965"/>
      <c r="H5" s="1965"/>
      <c r="I5" s="1965"/>
      <c r="J5" s="1965"/>
      <c r="K5" s="1966"/>
      <c r="L5" s="1964" t="s">
        <v>387</v>
      </c>
      <c r="M5" s="1965"/>
      <c r="N5" s="1965"/>
      <c r="O5" s="1965"/>
      <c r="P5" s="1965"/>
      <c r="Q5" s="1966"/>
      <c r="R5" s="1964" t="s">
        <v>388</v>
      </c>
      <c r="S5" s="1965"/>
      <c r="T5" s="1965"/>
      <c r="U5" s="1965"/>
      <c r="V5" s="1965"/>
      <c r="W5" s="1966"/>
    </row>
    <row r="6" spans="2:36" s="154" customFormat="1" ht="36.75" customHeight="1" x14ac:dyDescent="0.2">
      <c r="B6" s="1578"/>
      <c r="C6" s="1579"/>
      <c r="D6" s="1551"/>
      <c r="E6" s="1508"/>
      <c r="F6" s="1925" t="s">
        <v>590</v>
      </c>
      <c r="G6" s="1743"/>
      <c r="H6" s="1744"/>
      <c r="I6" s="1973" t="s">
        <v>674</v>
      </c>
      <c r="J6" s="1974"/>
      <c r="K6" s="1975"/>
      <c r="L6" s="1925" t="s">
        <v>590</v>
      </c>
      <c r="M6" s="1743"/>
      <c r="N6" s="1744"/>
      <c r="O6" s="1973" t="s">
        <v>674</v>
      </c>
      <c r="P6" s="1974"/>
      <c r="Q6" s="1975"/>
      <c r="R6" s="1738" t="s">
        <v>590</v>
      </c>
      <c r="S6" s="1930"/>
      <c r="T6" s="1931"/>
      <c r="U6" s="1973" t="s">
        <v>674</v>
      </c>
      <c r="V6" s="1974"/>
      <c r="W6" s="1975"/>
      <c r="AB6" s="154" t="s">
        <v>671</v>
      </c>
    </row>
    <row r="7" spans="2:36" ht="21.6" customHeight="1" x14ac:dyDescent="0.2">
      <c r="B7" s="1580"/>
      <c r="C7" s="1967"/>
      <c r="D7" s="1552"/>
      <c r="E7" s="1610"/>
      <c r="F7" s="269" t="s">
        <v>425</v>
      </c>
      <c r="G7" s="32" t="s">
        <v>426</v>
      </c>
      <c r="H7" s="21" t="s">
        <v>273</v>
      </c>
      <c r="I7" s="20" t="s">
        <v>592</v>
      </c>
      <c r="J7" s="20" t="s">
        <v>593</v>
      </c>
      <c r="K7" s="264" t="s">
        <v>455</v>
      </c>
      <c r="L7" s="263" t="s">
        <v>425</v>
      </c>
      <c r="M7" s="32" t="s">
        <v>426</v>
      </c>
      <c r="N7" s="21" t="s">
        <v>273</v>
      </c>
      <c r="O7" s="20" t="s">
        <v>592</v>
      </c>
      <c r="P7" s="20" t="s">
        <v>593</v>
      </c>
      <c r="Q7" s="264" t="s">
        <v>455</v>
      </c>
      <c r="R7" s="263" t="s">
        <v>425</v>
      </c>
      <c r="S7" s="32" t="s">
        <v>426</v>
      </c>
      <c r="T7" s="21" t="s">
        <v>273</v>
      </c>
      <c r="U7" s="20" t="s">
        <v>592</v>
      </c>
      <c r="V7" s="20" t="s">
        <v>593</v>
      </c>
      <c r="W7" s="264" t="s">
        <v>455</v>
      </c>
      <c r="X7" s="1"/>
      <c r="Y7" s="1" t="s">
        <v>425</v>
      </c>
      <c r="Z7" s="1" t="s">
        <v>426</v>
      </c>
      <c r="AA7" s="1" t="s">
        <v>596</v>
      </c>
      <c r="AB7" s="1" t="s">
        <v>425</v>
      </c>
      <c r="AC7" s="1" t="s">
        <v>426</v>
      </c>
      <c r="AD7" s="1" t="s">
        <v>596</v>
      </c>
      <c r="AE7" s="360" t="s">
        <v>328</v>
      </c>
    </row>
    <row r="8" spans="2:36" ht="21.6" customHeight="1" x14ac:dyDescent="0.2">
      <c r="B8" s="1603" t="s">
        <v>597</v>
      </c>
      <c r="C8" s="1628"/>
      <c r="D8" s="1960">
        <f>SUM(D10:D21)</f>
        <v>404</v>
      </c>
      <c r="E8" s="1962">
        <f>SUM(E10:E21)</f>
        <v>303</v>
      </c>
      <c r="F8" s="1894">
        <f t="shared" ref="F8:G8" si="0">F10+F12+F14+F16+F18+F20</f>
        <v>31031</v>
      </c>
      <c r="G8" s="1898">
        <f t="shared" si="0"/>
        <v>8051</v>
      </c>
      <c r="H8" s="1898">
        <f t="shared" ref="H8" si="1">H10+H12+H14+H16+H18+H20</f>
        <v>39082</v>
      </c>
      <c r="I8" s="71">
        <f t="shared" ref="I8:W8" si="2">I10+I12+I14+I16+I18+I20</f>
        <v>22</v>
      </c>
      <c r="J8" s="71">
        <f t="shared" si="2"/>
        <v>8</v>
      </c>
      <c r="K8" s="265">
        <f t="shared" si="2"/>
        <v>30</v>
      </c>
      <c r="L8" s="1968">
        <f>SUM(L10:L21)</f>
        <v>19757</v>
      </c>
      <c r="M8" s="1970">
        <f t="shared" ref="M8" si="3">SUM(M10:M21)</f>
        <v>2841</v>
      </c>
      <c r="N8" s="1898">
        <f>SUM(N10:N21)</f>
        <v>22598</v>
      </c>
      <c r="O8" s="71">
        <f t="shared" si="2"/>
        <v>9</v>
      </c>
      <c r="P8" s="71">
        <f t="shared" si="2"/>
        <v>3</v>
      </c>
      <c r="Q8" s="265">
        <f t="shared" si="2"/>
        <v>12</v>
      </c>
      <c r="R8" s="1968">
        <f>SUM(R10:R21)</f>
        <v>11274</v>
      </c>
      <c r="S8" s="1970">
        <f t="shared" ref="S8" si="4">SUM(S10:S21)</f>
        <v>5210</v>
      </c>
      <c r="T8" s="1898">
        <f>SUM(T10:T21)</f>
        <v>16484</v>
      </c>
      <c r="U8" s="71">
        <f t="shared" si="2"/>
        <v>13</v>
      </c>
      <c r="V8" s="71">
        <f t="shared" si="2"/>
        <v>5</v>
      </c>
      <c r="W8" s="265">
        <f t="shared" si="2"/>
        <v>18</v>
      </c>
      <c r="X8" s="1"/>
      <c r="Y8" s="7">
        <f>L8+R8</f>
        <v>31031</v>
      </c>
      <c r="Z8" s="7">
        <f>M8+S8</f>
        <v>8051</v>
      </c>
      <c r="AA8" s="7">
        <f t="shared" ref="AA8" si="5">N8+T8</f>
        <v>39082</v>
      </c>
      <c r="AB8" s="7">
        <f>O8+U8</f>
        <v>22</v>
      </c>
      <c r="AC8" s="7">
        <f t="shared" ref="AC8:AD8" si="6">P8+V8</f>
        <v>8</v>
      </c>
      <c r="AD8" s="7">
        <f t="shared" si="6"/>
        <v>30</v>
      </c>
      <c r="AE8" s="366">
        <f>Y8-F8</f>
        <v>0</v>
      </c>
      <c r="AF8" s="366">
        <f t="shared" ref="AF8:AG8" si="7">Z8-G8</f>
        <v>0</v>
      </c>
      <c r="AG8" s="366">
        <f t="shared" si="7"/>
        <v>0</v>
      </c>
      <c r="AH8" s="366">
        <f>AB8-I8</f>
        <v>0</v>
      </c>
      <c r="AI8" s="366">
        <f t="shared" ref="AI8:AJ8" si="8">AC8-J8</f>
        <v>0</v>
      </c>
      <c r="AJ8" s="366">
        <f t="shared" si="8"/>
        <v>0</v>
      </c>
    </row>
    <row r="9" spans="2:36" ht="21.6" customHeight="1" thickBot="1" x14ac:dyDescent="0.25">
      <c r="B9" s="1607"/>
      <c r="C9" s="1669"/>
      <c r="D9" s="1961"/>
      <c r="E9" s="1963"/>
      <c r="F9" s="1906"/>
      <c r="G9" s="1907"/>
      <c r="H9" s="1907"/>
      <c r="I9" s="796">
        <f>I8/F8</f>
        <v>7.0896845090393477E-4</v>
      </c>
      <c r="J9" s="796">
        <f>J8/G8</f>
        <v>9.936653831822133E-4</v>
      </c>
      <c r="K9" s="797">
        <f>K8/H8</f>
        <v>7.6761680569059924E-4</v>
      </c>
      <c r="L9" s="1969"/>
      <c r="M9" s="1971"/>
      <c r="N9" s="1907"/>
      <c r="O9" s="796">
        <f>O8/L8</f>
        <v>4.555347471782153E-4</v>
      </c>
      <c r="P9" s="796">
        <f>P8/M8</f>
        <v>1.0559662090813093E-3</v>
      </c>
      <c r="Q9" s="797">
        <f>Q8/N8</f>
        <v>5.3102044428710504E-4</v>
      </c>
      <c r="R9" s="1969"/>
      <c r="S9" s="1971"/>
      <c r="T9" s="1907"/>
      <c r="U9" s="796">
        <f>U8/R8</f>
        <v>1.1530956182366507E-3</v>
      </c>
      <c r="V9" s="796">
        <f>V8/S8</f>
        <v>9.5969289827255275E-4</v>
      </c>
      <c r="W9" s="797">
        <f>W8/T8</f>
        <v>1.0919679689395778E-3</v>
      </c>
      <c r="X9" s="1"/>
      <c r="AB9" s="45"/>
      <c r="AC9" s="45"/>
      <c r="AD9" s="45"/>
      <c r="AH9" s="366"/>
      <c r="AI9" s="366"/>
      <c r="AJ9" s="366"/>
    </row>
    <row r="10" spans="2:36" ht="21.6" customHeight="1" thickTop="1" x14ac:dyDescent="0.2">
      <c r="B10" s="1503" t="s">
        <v>274</v>
      </c>
      <c r="C10" s="1551" t="s">
        <v>184</v>
      </c>
      <c r="D10" s="1840">
        <f>表13!E15</f>
        <v>49</v>
      </c>
      <c r="E10" s="1957">
        <f>表13!R15</f>
        <v>20</v>
      </c>
      <c r="F10" s="1908">
        <f t="shared" ref="F10:G10" si="9">L10+R10</f>
        <v>1007</v>
      </c>
      <c r="G10" s="1896">
        <f t="shared" si="9"/>
        <v>45</v>
      </c>
      <c r="H10" s="1896">
        <f t="shared" ref="H10" si="10">N10+T10</f>
        <v>1052</v>
      </c>
      <c r="I10" s="72">
        <f t="shared" ref="I10:K10" si="11">O10+U10</f>
        <v>10</v>
      </c>
      <c r="J10" s="72">
        <f t="shared" si="11"/>
        <v>6</v>
      </c>
      <c r="K10" s="267">
        <f t="shared" si="11"/>
        <v>16</v>
      </c>
      <c r="L10" s="1929">
        <f>表2!I18</f>
        <v>835</v>
      </c>
      <c r="M10" s="1920">
        <f>表2!O18</f>
        <v>21</v>
      </c>
      <c r="N10" s="1928">
        <f>L10+M10</f>
        <v>856</v>
      </c>
      <c r="O10" s="72">
        <v>6</v>
      </c>
      <c r="P10" s="72">
        <v>3</v>
      </c>
      <c r="Q10" s="267">
        <f>O10+P10</f>
        <v>9</v>
      </c>
      <c r="R10" s="1929">
        <f>表2!J18</f>
        <v>172</v>
      </c>
      <c r="S10" s="1920">
        <f>表2!P18</f>
        <v>24</v>
      </c>
      <c r="T10" s="1928">
        <f>R10+S10</f>
        <v>196</v>
      </c>
      <c r="U10" s="72">
        <v>4</v>
      </c>
      <c r="V10" s="72">
        <v>3</v>
      </c>
      <c r="W10" s="267">
        <f>U10+V10</f>
        <v>7</v>
      </c>
      <c r="X10" s="1"/>
      <c r="Y10" s="7">
        <f t="shared" ref="Y10:AD10" si="12">L10+R10</f>
        <v>1007</v>
      </c>
      <c r="Z10" s="7">
        <f t="shared" si="12"/>
        <v>45</v>
      </c>
      <c r="AA10" s="7">
        <f t="shared" si="12"/>
        <v>1052</v>
      </c>
      <c r="AB10" s="7">
        <f t="shared" si="12"/>
        <v>10</v>
      </c>
      <c r="AC10" s="7">
        <f t="shared" si="12"/>
        <v>6</v>
      </c>
      <c r="AD10" s="7">
        <f t="shared" si="12"/>
        <v>16</v>
      </c>
      <c r="AE10" s="366">
        <f t="shared" ref="AE10:AJ10" si="13">Y10-F10</f>
        <v>0</v>
      </c>
      <c r="AF10" s="366">
        <f t="shared" si="13"/>
        <v>0</v>
      </c>
      <c r="AG10" s="366">
        <f t="shared" si="13"/>
        <v>0</v>
      </c>
      <c r="AH10" s="366">
        <f t="shared" si="13"/>
        <v>0</v>
      </c>
      <c r="AI10" s="366">
        <f t="shared" si="13"/>
        <v>0</v>
      </c>
      <c r="AJ10" s="366">
        <f t="shared" si="13"/>
        <v>0</v>
      </c>
    </row>
    <row r="11" spans="2:36" ht="21.6" customHeight="1" x14ac:dyDescent="0.2">
      <c r="B11" s="1504"/>
      <c r="C11" s="1551"/>
      <c r="D11" s="1835"/>
      <c r="E11" s="1953"/>
      <c r="F11" s="1895"/>
      <c r="G11" s="1897"/>
      <c r="H11" s="1897"/>
      <c r="I11" s="798">
        <f>I10/F10</f>
        <v>9.9304865938430985E-3</v>
      </c>
      <c r="J11" s="798">
        <f>J10/G10</f>
        <v>0.13333333333333333</v>
      </c>
      <c r="K11" s="799">
        <f>K10/H10</f>
        <v>1.5209125475285171E-2</v>
      </c>
      <c r="L11" s="1903"/>
      <c r="M11" s="1915"/>
      <c r="N11" s="1923"/>
      <c r="O11" s="798">
        <f>O10/L10</f>
        <v>7.18562874251497E-3</v>
      </c>
      <c r="P11" s="798">
        <f>P10/M10</f>
        <v>0.14285714285714285</v>
      </c>
      <c r="Q11" s="799">
        <f>Q10/N10</f>
        <v>1.0514018691588784E-2</v>
      </c>
      <c r="R11" s="1903"/>
      <c r="S11" s="1915"/>
      <c r="T11" s="1923"/>
      <c r="U11" s="798">
        <f>U10/R10</f>
        <v>2.3255813953488372E-2</v>
      </c>
      <c r="V11" s="798">
        <f>V10/S10</f>
        <v>0.125</v>
      </c>
      <c r="W11" s="799">
        <f>W10/T10</f>
        <v>3.5714285714285712E-2</v>
      </c>
      <c r="X11" s="1"/>
      <c r="AB11" s="45"/>
      <c r="AC11" s="45"/>
      <c r="AD11" s="45"/>
      <c r="AH11" s="366"/>
      <c r="AI11" s="366"/>
      <c r="AJ11" s="366"/>
    </row>
    <row r="12" spans="2:36" ht="21.6" customHeight="1" x14ac:dyDescent="0.2">
      <c r="B12" s="1504"/>
      <c r="C12" s="1591" t="s">
        <v>185</v>
      </c>
      <c r="D12" s="1834">
        <f>表13!E18</f>
        <v>85</v>
      </c>
      <c r="E12" s="1972">
        <f>表13!R18</f>
        <v>64</v>
      </c>
      <c r="F12" s="1894">
        <f t="shared" ref="F12:G12" si="14">L12+R12</f>
        <v>14482</v>
      </c>
      <c r="G12" s="1898">
        <f t="shared" si="14"/>
        <v>2067</v>
      </c>
      <c r="H12" s="1898">
        <f t="shared" ref="H12" si="15">N12+T12</f>
        <v>16549</v>
      </c>
      <c r="I12" s="71">
        <f t="shared" ref="I12:K12" si="16">O12+U12</f>
        <v>2</v>
      </c>
      <c r="J12" s="71">
        <f t="shared" si="16"/>
        <v>0</v>
      </c>
      <c r="K12" s="265">
        <f t="shared" si="16"/>
        <v>2</v>
      </c>
      <c r="L12" s="1902">
        <f>表2!I21</f>
        <v>11291</v>
      </c>
      <c r="M12" s="1914">
        <f>表2!O21</f>
        <v>1092</v>
      </c>
      <c r="N12" s="1923">
        <f>L12+M12</f>
        <v>12383</v>
      </c>
      <c r="O12" s="71">
        <v>0</v>
      </c>
      <c r="P12" s="71">
        <v>0</v>
      </c>
      <c r="Q12" s="265">
        <f t="shared" ref="Q12" si="17">O12+P12</f>
        <v>0</v>
      </c>
      <c r="R12" s="1902">
        <f>表2!J21</f>
        <v>3191</v>
      </c>
      <c r="S12" s="1914">
        <f>表2!P21</f>
        <v>975</v>
      </c>
      <c r="T12" s="1923">
        <f>R12+S12</f>
        <v>4166</v>
      </c>
      <c r="U12" s="71">
        <v>2</v>
      </c>
      <c r="V12" s="71">
        <v>0</v>
      </c>
      <c r="W12" s="265">
        <f t="shared" ref="W12" si="18">U12+V12</f>
        <v>2</v>
      </c>
      <c r="X12" s="1"/>
      <c r="Y12" s="7">
        <f t="shared" ref="Y12:AD12" si="19">L12+R12</f>
        <v>14482</v>
      </c>
      <c r="Z12" s="7">
        <f t="shared" si="19"/>
        <v>2067</v>
      </c>
      <c r="AA12" s="7">
        <f t="shared" si="19"/>
        <v>16549</v>
      </c>
      <c r="AB12" s="7">
        <f t="shared" si="19"/>
        <v>2</v>
      </c>
      <c r="AC12" s="7">
        <f t="shared" si="19"/>
        <v>0</v>
      </c>
      <c r="AD12" s="7">
        <f t="shared" si="19"/>
        <v>2</v>
      </c>
      <c r="AE12" s="366">
        <f t="shared" ref="AE12:AJ12" si="20">Y12-F12</f>
        <v>0</v>
      </c>
      <c r="AF12" s="366">
        <f t="shared" si="20"/>
        <v>0</v>
      </c>
      <c r="AG12" s="366">
        <f t="shared" si="20"/>
        <v>0</v>
      </c>
      <c r="AH12" s="366">
        <f t="shared" si="20"/>
        <v>0</v>
      </c>
      <c r="AI12" s="366">
        <f t="shared" si="20"/>
        <v>0</v>
      </c>
      <c r="AJ12" s="366">
        <f t="shared" si="20"/>
        <v>0</v>
      </c>
    </row>
    <row r="13" spans="2:36" ht="21.6" customHeight="1" x14ac:dyDescent="0.2">
      <c r="B13" s="1504"/>
      <c r="C13" s="1551"/>
      <c r="D13" s="1835"/>
      <c r="E13" s="1953"/>
      <c r="F13" s="1895"/>
      <c r="G13" s="1897"/>
      <c r="H13" s="1897"/>
      <c r="I13" s="798">
        <f t="shared" ref="I13:K13" si="21">I12/F12</f>
        <v>1.3810247203424942E-4</v>
      </c>
      <c r="J13" s="798">
        <f t="shared" si="21"/>
        <v>0</v>
      </c>
      <c r="K13" s="799">
        <f t="shared" si="21"/>
        <v>1.208532237597438E-4</v>
      </c>
      <c r="L13" s="1903"/>
      <c r="M13" s="1915"/>
      <c r="N13" s="1923"/>
      <c r="O13" s="798">
        <f t="shared" ref="O13:Q13" si="22">O12/L12</f>
        <v>0</v>
      </c>
      <c r="P13" s="798">
        <f t="shared" si="22"/>
        <v>0</v>
      </c>
      <c r="Q13" s="799">
        <f t="shared" si="22"/>
        <v>0</v>
      </c>
      <c r="R13" s="1903"/>
      <c r="S13" s="1915"/>
      <c r="T13" s="1923"/>
      <c r="U13" s="798">
        <f t="shared" ref="U13:W13" si="23">U12/R12</f>
        <v>6.2676277029144467E-4</v>
      </c>
      <c r="V13" s="798">
        <f t="shared" si="23"/>
        <v>0</v>
      </c>
      <c r="W13" s="799">
        <f t="shared" si="23"/>
        <v>4.8007681228996637E-4</v>
      </c>
      <c r="X13" s="1"/>
      <c r="AB13" s="45"/>
      <c r="AC13" s="45"/>
      <c r="AD13" s="45"/>
      <c r="AH13" s="366"/>
      <c r="AI13" s="366"/>
      <c r="AJ13" s="366"/>
    </row>
    <row r="14" spans="2:36" ht="21.6" customHeight="1" x14ac:dyDescent="0.2">
      <c r="B14" s="1504"/>
      <c r="C14" s="1591" t="s">
        <v>277</v>
      </c>
      <c r="D14" s="1834">
        <f>表13!E21</f>
        <v>25</v>
      </c>
      <c r="E14" s="1972">
        <f>表13!R21</f>
        <v>16</v>
      </c>
      <c r="F14" s="1894">
        <f t="shared" ref="F14:G14" si="24">L14+R14</f>
        <v>2215</v>
      </c>
      <c r="G14" s="1898">
        <f t="shared" si="24"/>
        <v>162</v>
      </c>
      <c r="H14" s="1898">
        <f t="shared" ref="H14" si="25">N14+T14</f>
        <v>2377</v>
      </c>
      <c r="I14" s="71">
        <f t="shared" ref="I14:K14" si="26">O14+U14</f>
        <v>0</v>
      </c>
      <c r="J14" s="71">
        <f t="shared" si="26"/>
        <v>0</v>
      </c>
      <c r="K14" s="265">
        <f t="shared" si="26"/>
        <v>0</v>
      </c>
      <c r="L14" s="1902">
        <f>表2!I24</f>
        <v>2038</v>
      </c>
      <c r="M14" s="1914">
        <f>表2!O24</f>
        <v>104</v>
      </c>
      <c r="N14" s="1923">
        <f t="shared" ref="N14" si="27">L14+M14</f>
        <v>2142</v>
      </c>
      <c r="O14" s="71">
        <v>0</v>
      </c>
      <c r="P14" s="71">
        <v>0</v>
      </c>
      <c r="Q14" s="265">
        <f t="shared" ref="Q14" si="28">O14+P14</f>
        <v>0</v>
      </c>
      <c r="R14" s="1902">
        <f>表2!J24</f>
        <v>177</v>
      </c>
      <c r="S14" s="1914">
        <f>表2!P24</f>
        <v>58</v>
      </c>
      <c r="T14" s="1923">
        <f t="shared" ref="T14" si="29">R14+S14</f>
        <v>235</v>
      </c>
      <c r="U14" s="71">
        <v>0</v>
      </c>
      <c r="V14" s="71">
        <v>0</v>
      </c>
      <c r="W14" s="265">
        <f t="shared" ref="W14" si="30">U14+V14</f>
        <v>0</v>
      </c>
      <c r="X14" s="1"/>
      <c r="Y14" s="7">
        <f t="shared" ref="Y14:AD14" si="31">L14+R14</f>
        <v>2215</v>
      </c>
      <c r="Z14" s="7">
        <f t="shared" si="31"/>
        <v>162</v>
      </c>
      <c r="AA14" s="7">
        <f t="shared" si="31"/>
        <v>2377</v>
      </c>
      <c r="AB14" s="7">
        <f t="shared" si="31"/>
        <v>0</v>
      </c>
      <c r="AC14" s="7">
        <f t="shared" si="31"/>
        <v>0</v>
      </c>
      <c r="AD14" s="7">
        <f t="shared" si="31"/>
        <v>0</v>
      </c>
      <c r="AE14" s="366">
        <f t="shared" ref="AE14:AJ14" si="32">Y14-F14</f>
        <v>0</v>
      </c>
      <c r="AF14" s="366">
        <f t="shared" si="32"/>
        <v>0</v>
      </c>
      <c r="AG14" s="366">
        <f t="shared" si="32"/>
        <v>0</v>
      </c>
      <c r="AH14" s="366">
        <f t="shared" si="32"/>
        <v>0</v>
      </c>
      <c r="AI14" s="366">
        <f t="shared" si="32"/>
        <v>0</v>
      </c>
      <c r="AJ14" s="366">
        <f t="shared" si="32"/>
        <v>0</v>
      </c>
    </row>
    <row r="15" spans="2:36" ht="21.6" customHeight="1" x14ac:dyDescent="0.2">
      <c r="B15" s="1504"/>
      <c r="C15" s="1552"/>
      <c r="D15" s="1835"/>
      <c r="E15" s="1953"/>
      <c r="F15" s="1895"/>
      <c r="G15" s="1897"/>
      <c r="H15" s="1897"/>
      <c r="I15" s="798">
        <f t="shared" ref="I15:K15" si="33">I14/F14</f>
        <v>0</v>
      </c>
      <c r="J15" s="798">
        <f t="shared" si="33"/>
        <v>0</v>
      </c>
      <c r="K15" s="799">
        <f t="shared" si="33"/>
        <v>0</v>
      </c>
      <c r="L15" s="1903"/>
      <c r="M15" s="1915"/>
      <c r="N15" s="1923"/>
      <c r="O15" s="798">
        <f t="shared" ref="O15:Q15" si="34">O14/L14</f>
        <v>0</v>
      </c>
      <c r="P15" s="798">
        <f t="shared" si="34"/>
        <v>0</v>
      </c>
      <c r="Q15" s="799">
        <f t="shared" si="34"/>
        <v>0</v>
      </c>
      <c r="R15" s="1903"/>
      <c r="S15" s="1915"/>
      <c r="T15" s="1923"/>
      <c r="U15" s="798">
        <f t="shared" ref="U15:W15" si="35">U14/R14</f>
        <v>0</v>
      </c>
      <c r="V15" s="798">
        <f t="shared" si="35"/>
        <v>0</v>
      </c>
      <c r="W15" s="799">
        <f t="shared" si="35"/>
        <v>0</v>
      </c>
      <c r="X15" s="1"/>
      <c r="AB15" s="45"/>
      <c r="AC15" s="45"/>
      <c r="AD15" s="45"/>
      <c r="AH15" s="366"/>
      <c r="AI15" s="366"/>
      <c r="AJ15" s="366"/>
    </row>
    <row r="16" spans="2:36" ht="21.6" customHeight="1" x14ac:dyDescent="0.2">
      <c r="B16" s="1504"/>
      <c r="C16" s="1591" t="s">
        <v>598</v>
      </c>
      <c r="D16" s="1834">
        <f>表13!E24</f>
        <v>75</v>
      </c>
      <c r="E16" s="1972">
        <f>表13!R24</f>
        <v>54</v>
      </c>
      <c r="F16" s="1894">
        <f>L16+R16</f>
        <v>1558</v>
      </c>
      <c r="G16" s="1898">
        <f t="shared" ref="G16" si="36">M16+S16</f>
        <v>819</v>
      </c>
      <c r="H16" s="1898">
        <f t="shared" ref="H16" si="37">N16+T16</f>
        <v>2377</v>
      </c>
      <c r="I16" s="71">
        <f t="shared" ref="I16:K16" si="38">O16+U16</f>
        <v>3</v>
      </c>
      <c r="J16" s="71">
        <f t="shared" si="38"/>
        <v>0</v>
      </c>
      <c r="K16" s="265">
        <f t="shared" si="38"/>
        <v>3</v>
      </c>
      <c r="L16" s="1902">
        <f>表2!I27</f>
        <v>1030</v>
      </c>
      <c r="M16" s="1914">
        <f>表2!O27</f>
        <v>255</v>
      </c>
      <c r="N16" s="1923">
        <f t="shared" ref="N16" si="39">L16+M16</f>
        <v>1285</v>
      </c>
      <c r="O16" s="71">
        <v>0</v>
      </c>
      <c r="P16" s="71">
        <v>0</v>
      </c>
      <c r="Q16" s="265">
        <f t="shared" ref="Q16" si="40">O16+P16</f>
        <v>0</v>
      </c>
      <c r="R16" s="1902">
        <f>表2!J27</f>
        <v>528</v>
      </c>
      <c r="S16" s="1914">
        <f>表2!P27</f>
        <v>564</v>
      </c>
      <c r="T16" s="1923">
        <f t="shared" ref="T16" si="41">R16+S16</f>
        <v>1092</v>
      </c>
      <c r="U16" s="71">
        <v>3</v>
      </c>
      <c r="V16" s="71">
        <v>0</v>
      </c>
      <c r="W16" s="265">
        <f t="shared" ref="W16" si="42">U16+V16</f>
        <v>3</v>
      </c>
      <c r="X16" s="1"/>
      <c r="Y16" s="7">
        <f t="shared" ref="Y16:AD16" si="43">L16+R16</f>
        <v>1558</v>
      </c>
      <c r="Z16" s="7">
        <f t="shared" si="43"/>
        <v>819</v>
      </c>
      <c r="AA16" s="7">
        <f t="shared" si="43"/>
        <v>2377</v>
      </c>
      <c r="AB16" s="7">
        <f t="shared" si="43"/>
        <v>3</v>
      </c>
      <c r="AC16" s="7">
        <f t="shared" si="43"/>
        <v>0</v>
      </c>
      <c r="AD16" s="7">
        <f t="shared" si="43"/>
        <v>3</v>
      </c>
      <c r="AE16" s="366">
        <f t="shared" ref="AE16:AJ16" si="44">Y16-F16</f>
        <v>0</v>
      </c>
      <c r="AF16" s="366">
        <f t="shared" si="44"/>
        <v>0</v>
      </c>
      <c r="AG16" s="366">
        <f t="shared" si="44"/>
        <v>0</v>
      </c>
      <c r="AH16" s="366">
        <f t="shared" si="44"/>
        <v>0</v>
      </c>
      <c r="AI16" s="366">
        <f t="shared" si="44"/>
        <v>0</v>
      </c>
      <c r="AJ16" s="366">
        <f t="shared" si="44"/>
        <v>0</v>
      </c>
    </row>
    <row r="17" spans="2:36" ht="21.6" customHeight="1" x14ac:dyDescent="0.2">
      <c r="B17" s="1504"/>
      <c r="C17" s="1551"/>
      <c r="D17" s="1835"/>
      <c r="E17" s="1953"/>
      <c r="F17" s="1895"/>
      <c r="G17" s="1897"/>
      <c r="H17" s="1897"/>
      <c r="I17" s="798">
        <f t="shared" ref="I17:K17" si="45">I16/F16</f>
        <v>1.9255455712451862E-3</v>
      </c>
      <c r="J17" s="798">
        <f t="shared" si="45"/>
        <v>0</v>
      </c>
      <c r="K17" s="799">
        <f t="shared" si="45"/>
        <v>1.2620950778291964E-3</v>
      </c>
      <c r="L17" s="1903"/>
      <c r="M17" s="1915"/>
      <c r="N17" s="1923"/>
      <c r="O17" s="798">
        <f t="shared" ref="O17:Q17" si="46">O16/L16</f>
        <v>0</v>
      </c>
      <c r="P17" s="798">
        <f t="shared" si="46"/>
        <v>0</v>
      </c>
      <c r="Q17" s="799">
        <f t="shared" si="46"/>
        <v>0</v>
      </c>
      <c r="R17" s="1903"/>
      <c r="S17" s="1915"/>
      <c r="T17" s="1923"/>
      <c r="U17" s="798">
        <f t="shared" ref="U17:W17" si="47">U16/R16</f>
        <v>5.681818181818182E-3</v>
      </c>
      <c r="V17" s="798">
        <f t="shared" si="47"/>
        <v>0</v>
      </c>
      <c r="W17" s="799">
        <f t="shared" si="47"/>
        <v>2.7472527472527475E-3</v>
      </c>
      <c r="X17" s="1"/>
      <c r="AB17" s="45"/>
      <c r="AC17" s="45"/>
      <c r="AD17" s="45"/>
      <c r="AH17" s="366"/>
      <c r="AI17" s="366"/>
      <c r="AJ17" s="366"/>
    </row>
    <row r="18" spans="2:36" ht="21.6" customHeight="1" x14ac:dyDescent="0.2">
      <c r="B18" s="1504"/>
      <c r="C18" s="1591" t="s">
        <v>341</v>
      </c>
      <c r="D18" s="1834">
        <f>表13!E27</f>
        <v>8</v>
      </c>
      <c r="E18" s="1972">
        <f>表13!R27</f>
        <v>4</v>
      </c>
      <c r="F18" s="1894">
        <f t="shared" ref="F18:G18" si="48">L18+R18</f>
        <v>1488</v>
      </c>
      <c r="G18" s="1898">
        <f t="shared" si="48"/>
        <v>214</v>
      </c>
      <c r="H18" s="1898">
        <f t="shared" ref="H18" si="49">N18+T18</f>
        <v>1702</v>
      </c>
      <c r="I18" s="71">
        <f t="shared" ref="I18:K18" si="50">O18+U18</f>
        <v>0</v>
      </c>
      <c r="J18" s="71">
        <f t="shared" si="50"/>
        <v>0</v>
      </c>
      <c r="K18" s="265">
        <f t="shared" si="50"/>
        <v>0</v>
      </c>
      <c r="L18" s="1902">
        <f>表2!I30</f>
        <v>633</v>
      </c>
      <c r="M18" s="1914">
        <f>表2!O30</f>
        <v>6</v>
      </c>
      <c r="N18" s="1923">
        <f t="shared" ref="N18" si="51">L18+M18</f>
        <v>639</v>
      </c>
      <c r="O18" s="71">
        <v>0</v>
      </c>
      <c r="P18" s="71">
        <v>0</v>
      </c>
      <c r="Q18" s="265">
        <f t="shared" ref="Q18" si="52">O18+P18</f>
        <v>0</v>
      </c>
      <c r="R18" s="1902">
        <f>表2!J30</f>
        <v>855</v>
      </c>
      <c r="S18" s="1914">
        <f>表2!P30</f>
        <v>208</v>
      </c>
      <c r="T18" s="1923">
        <f t="shared" ref="T18" si="53">R18+S18</f>
        <v>1063</v>
      </c>
      <c r="U18" s="71">
        <v>0</v>
      </c>
      <c r="V18" s="71">
        <v>0</v>
      </c>
      <c r="W18" s="265">
        <f t="shared" ref="W18" si="54">U18+V18</f>
        <v>0</v>
      </c>
      <c r="X18" s="1"/>
      <c r="Y18" s="7">
        <f t="shared" ref="Y18:AD18" si="55">L18+R18</f>
        <v>1488</v>
      </c>
      <c r="Z18" s="7">
        <f t="shared" si="55"/>
        <v>214</v>
      </c>
      <c r="AA18" s="7">
        <f t="shared" si="55"/>
        <v>1702</v>
      </c>
      <c r="AB18" s="7">
        <f t="shared" si="55"/>
        <v>0</v>
      </c>
      <c r="AC18" s="7">
        <f t="shared" si="55"/>
        <v>0</v>
      </c>
      <c r="AD18" s="7">
        <f t="shared" si="55"/>
        <v>0</v>
      </c>
      <c r="AE18" s="366">
        <f t="shared" ref="AE18:AJ18" si="56">Y18-F18</f>
        <v>0</v>
      </c>
      <c r="AF18" s="366">
        <f t="shared" si="56"/>
        <v>0</v>
      </c>
      <c r="AG18" s="366">
        <f t="shared" si="56"/>
        <v>0</v>
      </c>
      <c r="AH18" s="366">
        <f t="shared" si="56"/>
        <v>0</v>
      </c>
      <c r="AI18" s="366">
        <f t="shared" si="56"/>
        <v>0</v>
      </c>
      <c r="AJ18" s="366">
        <f t="shared" si="56"/>
        <v>0</v>
      </c>
    </row>
    <row r="19" spans="2:36" ht="21.6" customHeight="1" x14ac:dyDescent="0.2">
      <c r="B19" s="1504"/>
      <c r="C19" s="1551"/>
      <c r="D19" s="1835"/>
      <c r="E19" s="1953"/>
      <c r="F19" s="1895"/>
      <c r="G19" s="1897"/>
      <c r="H19" s="1897"/>
      <c r="I19" s="798">
        <f t="shared" ref="I19:K19" si="57">I18/F18</f>
        <v>0</v>
      </c>
      <c r="J19" s="798">
        <f t="shared" si="57"/>
        <v>0</v>
      </c>
      <c r="K19" s="799">
        <f t="shared" si="57"/>
        <v>0</v>
      </c>
      <c r="L19" s="1903"/>
      <c r="M19" s="1915"/>
      <c r="N19" s="1923"/>
      <c r="O19" s="798">
        <f t="shared" ref="O19:Q19" si="58">O18/L18</f>
        <v>0</v>
      </c>
      <c r="P19" s="798">
        <f t="shared" si="58"/>
        <v>0</v>
      </c>
      <c r="Q19" s="799">
        <f t="shared" si="58"/>
        <v>0</v>
      </c>
      <c r="R19" s="1903"/>
      <c r="S19" s="1915"/>
      <c r="T19" s="1923"/>
      <c r="U19" s="798">
        <f t="shared" ref="U19:W19" si="59">U18/R18</f>
        <v>0</v>
      </c>
      <c r="V19" s="798">
        <f t="shared" si="59"/>
        <v>0</v>
      </c>
      <c r="W19" s="799">
        <f t="shared" si="59"/>
        <v>0</v>
      </c>
      <c r="X19" s="1"/>
      <c r="AB19" s="45"/>
      <c r="AC19" s="45"/>
      <c r="AD19" s="45"/>
      <c r="AH19" s="366"/>
      <c r="AI19" s="366"/>
      <c r="AJ19" s="366"/>
    </row>
    <row r="20" spans="2:36" ht="21.6" customHeight="1" x14ac:dyDescent="0.2">
      <c r="B20" s="1504"/>
      <c r="C20" s="1591" t="s">
        <v>189</v>
      </c>
      <c r="D20" s="1834">
        <f>表13!E30</f>
        <v>162</v>
      </c>
      <c r="E20" s="1972">
        <f>表13!R30</f>
        <v>145</v>
      </c>
      <c r="F20" s="1894">
        <f t="shared" ref="F20:G20" si="60">L20+R20</f>
        <v>10281</v>
      </c>
      <c r="G20" s="1898">
        <f t="shared" si="60"/>
        <v>4744</v>
      </c>
      <c r="H20" s="1898">
        <f t="shared" ref="H20" si="61">N20+T20</f>
        <v>15025</v>
      </c>
      <c r="I20" s="71">
        <f t="shared" ref="I20:K20" si="62">O20+U20</f>
        <v>7</v>
      </c>
      <c r="J20" s="71">
        <f t="shared" si="62"/>
        <v>2</v>
      </c>
      <c r="K20" s="265">
        <f t="shared" si="62"/>
        <v>9</v>
      </c>
      <c r="L20" s="1902">
        <f>表2!I33</f>
        <v>3930</v>
      </c>
      <c r="M20" s="1914">
        <f>表2!O33</f>
        <v>1363</v>
      </c>
      <c r="N20" s="1923">
        <f t="shared" ref="N20" si="63">L20+M20</f>
        <v>5293</v>
      </c>
      <c r="O20" s="71">
        <v>3</v>
      </c>
      <c r="P20" s="71">
        <v>0</v>
      </c>
      <c r="Q20" s="265">
        <f t="shared" ref="Q20" si="64">O20+P20</f>
        <v>3</v>
      </c>
      <c r="R20" s="1902">
        <f>表2!J33</f>
        <v>6351</v>
      </c>
      <c r="S20" s="1914">
        <f>表2!P33</f>
        <v>3381</v>
      </c>
      <c r="T20" s="1923">
        <f t="shared" ref="T20" si="65">R20+S20</f>
        <v>9732</v>
      </c>
      <c r="U20" s="71">
        <v>4</v>
      </c>
      <c r="V20" s="71">
        <v>2</v>
      </c>
      <c r="W20" s="265">
        <f t="shared" ref="W20" si="66">U20+V20</f>
        <v>6</v>
      </c>
      <c r="X20" s="1"/>
      <c r="Y20" s="7">
        <f t="shared" ref="Y20:AD20" si="67">L20+R20</f>
        <v>10281</v>
      </c>
      <c r="Z20" s="7">
        <f t="shared" si="67"/>
        <v>4744</v>
      </c>
      <c r="AA20" s="7">
        <f t="shared" si="67"/>
        <v>15025</v>
      </c>
      <c r="AB20" s="7">
        <f t="shared" si="67"/>
        <v>7</v>
      </c>
      <c r="AC20" s="7">
        <f t="shared" si="67"/>
        <v>2</v>
      </c>
      <c r="AD20" s="7">
        <f t="shared" si="67"/>
        <v>9</v>
      </c>
      <c r="AE20" s="366">
        <f t="shared" ref="AE20:AJ20" si="68">Y20-F20</f>
        <v>0</v>
      </c>
      <c r="AF20" s="366">
        <f t="shared" si="68"/>
        <v>0</v>
      </c>
      <c r="AG20" s="366">
        <f t="shared" si="68"/>
        <v>0</v>
      </c>
      <c r="AH20" s="366">
        <f t="shared" si="68"/>
        <v>0</v>
      </c>
      <c r="AI20" s="366">
        <f t="shared" si="68"/>
        <v>0</v>
      </c>
      <c r="AJ20" s="366">
        <f t="shared" si="68"/>
        <v>0</v>
      </c>
    </row>
    <row r="21" spans="2:36" ht="21.6" customHeight="1" thickBot="1" x14ac:dyDescent="0.25">
      <c r="B21" s="1505"/>
      <c r="C21" s="1655"/>
      <c r="D21" s="1959"/>
      <c r="E21" s="1955"/>
      <c r="F21" s="1895"/>
      <c r="G21" s="1897"/>
      <c r="H21" s="1897"/>
      <c r="I21" s="798">
        <f t="shared" ref="I21:K21" si="69">I20/F20</f>
        <v>6.8086761988133445E-4</v>
      </c>
      <c r="J21" s="798">
        <f t="shared" si="69"/>
        <v>4.2158516020236085E-4</v>
      </c>
      <c r="K21" s="799">
        <f t="shared" si="69"/>
        <v>5.9900166389351085E-4</v>
      </c>
      <c r="L21" s="1903"/>
      <c r="M21" s="1915"/>
      <c r="N21" s="1923"/>
      <c r="O21" s="798">
        <f t="shared" ref="O21:Q21" si="70">O20/L20</f>
        <v>7.6335877862595419E-4</v>
      </c>
      <c r="P21" s="798">
        <f t="shared" si="70"/>
        <v>0</v>
      </c>
      <c r="Q21" s="799">
        <f t="shared" si="70"/>
        <v>5.6678632155677307E-4</v>
      </c>
      <c r="R21" s="1903"/>
      <c r="S21" s="1915"/>
      <c r="T21" s="1923"/>
      <c r="U21" s="798">
        <f t="shared" ref="U21:W21" si="71">U20/R20</f>
        <v>6.2982207526373799E-4</v>
      </c>
      <c r="V21" s="798">
        <f t="shared" si="71"/>
        <v>5.9154096421177161E-4</v>
      </c>
      <c r="W21" s="799">
        <f t="shared" si="71"/>
        <v>6.1652281134401974E-4</v>
      </c>
      <c r="X21" s="1"/>
      <c r="AB21" s="45"/>
      <c r="AC21" s="45"/>
      <c r="AD21" s="45"/>
      <c r="AH21" s="366"/>
      <c r="AI21" s="366"/>
      <c r="AJ21" s="366"/>
    </row>
    <row r="22" spans="2:36" ht="21.6" customHeight="1" thickTop="1" x14ac:dyDescent="0.2">
      <c r="B22" s="1503" t="s">
        <v>312</v>
      </c>
      <c r="C22" s="1551" t="s">
        <v>282</v>
      </c>
      <c r="D22" s="1840">
        <f>表13!E33</f>
        <v>92</v>
      </c>
      <c r="E22" s="1957">
        <f>表13!R33</f>
        <v>53</v>
      </c>
      <c r="F22" s="1908">
        <f t="shared" ref="F22:G22" si="72">L22+R22</f>
        <v>448</v>
      </c>
      <c r="G22" s="1896">
        <f t="shared" si="72"/>
        <v>204</v>
      </c>
      <c r="H22" s="1896">
        <f t="shared" ref="H22" si="73">N22+T22</f>
        <v>652</v>
      </c>
      <c r="I22" s="800">
        <f t="shared" ref="I22:K22" si="74">O22+U22</f>
        <v>0</v>
      </c>
      <c r="J22" s="800">
        <f t="shared" si="74"/>
        <v>0</v>
      </c>
      <c r="K22" s="801">
        <f t="shared" si="74"/>
        <v>0</v>
      </c>
      <c r="L22" s="1929">
        <f>表2!I36</f>
        <v>246</v>
      </c>
      <c r="M22" s="1920">
        <f>表2!O36</f>
        <v>61</v>
      </c>
      <c r="N22" s="1896">
        <f>L22+M22</f>
        <v>307</v>
      </c>
      <c r="O22" s="800">
        <v>0</v>
      </c>
      <c r="P22" s="800">
        <v>0</v>
      </c>
      <c r="Q22" s="801">
        <f>O22+P22</f>
        <v>0</v>
      </c>
      <c r="R22" s="1929">
        <f>表2!J36</f>
        <v>202</v>
      </c>
      <c r="S22" s="1920">
        <f>表2!P36</f>
        <v>143</v>
      </c>
      <c r="T22" s="1896">
        <f>R22+S22</f>
        <v>345</v>
      </c>
      <c r="U22" s="800">
        <v>0</v>
      </c>
      <c r="V22" s="800">
        <v>0</v>
      </c>
      <c r="W22" s="801">
        <f t="shared" ref="W22" si="75">U22+V22</f>
        <v>0</v>
      </c>
      <c r="X22" s="1"/>
      <c r="Y22" s="7">
        <f t="shared" ref="Y22:AD22" si="76">L22+R22</f>
        <v>448</v>
      </c>
      <c r="Z22" s="7">
        <f t="shared" si="76"/>
        <v>204</v>
      </c>
      <c r="AA22" s="7">
        <f t="shared" si="76"/>
        <v>652</v>
      </c>
      <c r="AB22" s="7">
        <f t="shared" si="76"/>
        <v>0</v>
      </c>
      <c r="AC22" s="7">
        <f t="shared" si="76"/>
        <v>0</v>
      </c>
      <c r="AD22" s="7">
        <f t="shared" si="76"/>
        <v>0</v>
      </c>
      <c r="AE22" s="366">
        <f t="shared" ref="AE22:AJ22" si="77">Y22-F22</f>
        <v>0</v>
      </c>
      <c r="AF22" s="366">
        <f t="shared" si="77"/>
        <v>0</v>
      </c>
      <c r="AG22" s="366">
        <f t="shared" si="77"/>
        <v>0</v>
      </c>
      <c r="AH22" s="366">
        <f t="shared" si="77"/>
        <v>0</v>
      </c>
      <c r="AI22" s="366">
        <f t="shared" si="77"/>
        <v>0</v>
      </c>
      <c r="AJ22" s="366">
        <f t="shared" si="77"/>
        <v>0</v>
      </c>
    </row>
    <row r="23" spans="2:36" ht="21.6" customHeight="1" x14ac:dyDescent="0.2">
      <c r="B23" s="1504"/>
      <c r="C23" s="1551"/>
      <c r="D23" s="1835"/>
      <c r="E23" s="1953"/>
      <c r="F23" s="1895"/>
      <c r="G23" s="1897"/>
      <c r="H23" s="1897"/>
      <c r="I23" s="798">
        <f t="shared" ref="I23:K23" si="78">I22/F22</f>
        <v>0</v>
      </c>
      <c r="J23" s="798">
        <f t="shared" si="78"/>
        <v>0</v>
      </c>
      <c r="K23" s="799">
        <f t="shared" si="78"/>
        <v>0</v>
      </c>
      <c r="L23" s="1903"/>
      <c r="M23" s="1915"/>
      <c r="N23" s="1897"/>
      <c r="O23" s="798">
        <f t="shared" ref="O23:Q23" si="79">O22/L22</f>
        <v>0</v>
      </c>
      <c r="P23" s="798">
        <f t="shared" si="79"/>
        <v>0</v>
      </c>
      <c r="Q23" s="799">
        <f t="shared" si="79"/>
        <v>0</v>
      </c>
      <c r="R23" s="1903"/>
      <c r="S23" s="1915"/>
      <c r="T23" s="1897"/>
      <c r="U23" s="798">
        <f t="shared" ref="U23:W23" si="80">U22/R22</f>
        <v>0</v>
      </c>
      <c r="V23" s="798">
        <f t="shared" si="80"/>
        <v>0</v>
      </c>
      <c r="W23" s="799">
        <f t="shared" si="80"/>
        <v>0</v>
      </c>
      <c r="X23" s="1"/>
      <c r="AB23" s="45"/>
      <c r="AC23" s="45"/>
      <c r="AD23" s="45"/>
      <c r="AH23" s="366"/>
      <c r="AI23" s="366"/>
      <c r="AJ23" s="366"/>
    </row>
    <row r="24" spans="2:36" ht="21.6" customHeight="1" x14ac:dyDescent="0.2">
      <c r="B24" s="1504"/>
      <c r="C24" s="1591" t="s">
        <v>283</v>
      </c>
      <c r="D24" s="1834">
        <f>表13!E36</f>
        <v>163</v>
      </c>
      <c r="E24" s="1972">
        <f>表13!R36</f>
        <v>119</v>
      </c>
      <c r="F24" s="1894">
        <f t="shared" ref="F24:G24" si="81">L24+R24</f>
        <v>1888</v>
      </c>
      <c r="G24" s="1898">
        <f t="shared" si="81"/>
        <v>755</v>
      </c>
      <c r="H24" s="1898">
        <f t="shared" ref="H24" si="82">N24+T24</f>
        <v>2643</v>
      </c>
      <c r="I24" s="71">
        <f t="shared" ref="I24:K24" si="83">O24+U24</f>
        <v>14</v>
      </c>
      <c r="J24" s="71">
        <f t="shared" si="83"/>
        <v>8</v>
      </c>
      <c r="K24" s="265">
        <f t="shared" si="83"/>
        <v>22</v>
      </c>
      <c r="L24" s="1902">
        <f>表2!I39</f>
        <v>1253</v>
      </c>
      <c r="M24" s="1914">
        <f>表2!O39</f>
        <v>227</v>
      </c>
      <c r="N24" s="1898">
        <f>L24+M24</f>
        <v>1480</v>
      </c>
      <c r="O24" s="71">
        <v>8</v>
      </c>
      <c r="P24" s="71">
        <v>3</v>
      </c>
      <c r="Q24" s="265">
        <f t="shared" ref="Q24" si="84">O24+P24</f>
        <v>11</v>
      </c>
      <c r="R24" s="1902">
        <f>表2!J39</f>
        <v>635</v>
      </c>
      <c r="S24" s="1914">
        <f>表2!P39</f>
        <v>528</v>
      </c>
      <c r="T24" s="1898">
        <f>R24+S24</f>
        <v>1163</v>
      </c>
      <c r="U24" s="71">
        <v>6</v>
      </c>
      <c r="V24" s="71">
        <v>5</v>
      </c>
      <c r="W24" s="265">
        <f t="shared" ref="W24" si="85">U24+V24</f>
        <v>11</v>
      </c>
      <c r="X24" s="1"/>
      <c r="Y24" s="7">
        <f t="shared" ref="Y24:AD24" si="86">L24+R24</f>
        <v>1888</v>
      </c>
      <c r="Z24" s="7">
        <f t="shared" si="86"/>
        <v>755</v>
      </c>
      <c r="AA24" s="7">
        <f t="shared" si="86"/>
        <v>2643</v>
      </c>
      <c r="AB24" s="7">
        <f t="shared" si="86"/>
        <v>14</v>
      </c>
      <c r="AC24" s="7">
        <f t="shared" si="86"/>
        <v>8</v>
      </c>
      <c r="AD24" s="7">
        <f t="shared" si="86"/>
        <v>22</v>
      </c>
      <c r="AE24" s="366">
        <f t="shared" ref="AE24:AJ24" si="87">Y24-F24</f>
        <v>0</v>
      </c>
      <c r="AF24" s="366">
        <f t="shared" si="87"/>
        <v>0</v>
      </c>
      <c r="AG24" s="366">
        <f t="shared" si="87"/>
        <v>0</v>
      </c>
      <c r="AH24" s="366">
        <f t="shared" si="87"/>
        <v>0</v>
      </c>
      <c r="AI24" s="366">
        <f t="shared" si="87"/>
        <v>0</v>
      </c>
      <c r="AJ24" s="366">
        <f t="shared" si="87"/>
        <v>0</v>
      </c>
    </row>
    <row r="25" spans="2:36" ht="21.6" customHeight="1" x14ac:dyDescent="0.2">
      <c r="B25" s="1504"/>
      <c r="C25" s="1551"/>
      <c r="D25" s="1835"/>
      <c r="E25" s="1953"/>
      <c r="F25" s="1895"/>
      <c r="G25" s="1897"/>
      <c r="H25" s="1897"/>
      <c r="I25" s="798">
        <f t="shared" ref="I25:K25" si="88">I24/F24</f>
        <v>7.4152542372881358E-3</v>
      </c>
      <c r="J25" s="798">
        <f t="shared" si="88"/>
        <v>1.0596026490066225E-2</v>
      </c>
      <c r="K25" s="799">
        <f t="shared" si="88"/>
        <v>8.3238743851683696E-3</v>
      </c>
      <c r="L25" s="1903"/>
      <c r="M25" s="1915"/>
      <c r="N25" s="1897"/>
      <c r="O25" s="798">
        <f t="shared" ref="O25:Q25" si="89">O24/L24</f>
        <v>6.3846767757382286E-3</v>
      </c>
      <c r="P25" s="798">
        <f t="shared" si="89"/>
        <v>1.3215859030837005E-2</v>
      </c>
      <c r="Q25" s="799">
        <f t="shared" si="89"/>
        <v>7.4324324324324328E-3</v>
      </c>
      <c r="R25" s="1903"/>
      <c r="S25" s="1915"/>
      <c r="T25" s="1897"/>
      <c r="U25" s="798">
        <f t="shared" ref="U25:W25" si="90">U24/R24</f>
        <v>9.4488188976377951E-3</v>
      </c>
      <c r="V25" s="798">
        <f t="shared" si="90"/>
        <v>9.46969696969697E-3</v>
      </c>
      <c r="W25" s="799">
        <f t="shared" si="90"/>
        <v>9.4582975064488387E-3</v>
      </c>
      <c r="X25" s="1"/>
      <c r="AB25" s="45"/>
      <c r="AC25" s="45"/>
      <c r="AD25" s="45"/>
      <c r="AH25" s="366"/>
      <c r="AI25" s="366"/>
      <c r="AJ25" s="366"/>
    </row>
    <row r="26" spans="2:36" ht="21.6" customHeight="1" x14ac:dyDescent="0.2">
      <c r="B26" s="1504"/>
      <c r="C26" s="1591" t="s">
        <v>284</v>
      </c>
      <c r="D26" s="1834">
        <f>表13!E39</f>
        <v>48</v>
      </c>
      <c r="E26" s="1972">
        <f>表13!R39</f>
        <v>42</v>
      </c>
      <c r="F26" s="1894">
        <f t="shared" ref="F26:G26" si="91">L26+R26</f>
        <v>1180</v>
      </c>
      <c r="G26" s="1898">
        <f t="shared" si="91"/>
        <v>643</v>
      </c>
      <c r="H26" s="1898">
        <f t="shared" ref="H26" si="92">N26+T26</f>
        <v>1823</v>
      </c>
      <c r="I26" s="71">
        <f t="shared" ref="I26:K26" si="93">O26+U26</f>
        <v>0</v>
      </c>
      <c r="J26" s="71">
        <f t="shared" si="93"/>
        <v>0</v>
      </c>
      <c r="K26" s="265">
        <f t="shared" si="93"/>
        <v>0</v>
      </c>
      <c r="L26" s="1902">
        <f>表2!I42</f>
        <v>620</v>
      </c>
      <c r="M26" s="1914">
        <f>表2!O42</f>
        <v>242</v>
      </c>
      <c r="N26" s="1898">
        <f t="shared" ref="N26" si="94">L26+M26</f>
        <v>862</v>
      </c>
      <c r="O26" s="71">
        <v>0</v>
      </c>
      <c r="P26" s="71">
        <v>0</v>
      </c>
      <c r="Q26" s="265">
        <f t="shared" ref="Q26" si="95">O26+P26</f>
        <v>0</v>
      </c>
      <c r="R26" s="1902">
        <f>表2!J42</f>
        <v>560</v>
      </c>
      <c r="S26" s="1914">
        <f>表2!P42</f>
        <v>401</v>
      </c>
      <c r="T26" s="1898">
        <f t="shared" ref="T26" si="96">R26+S26</f>
        <v>961</v>
      </c>
      <c r="U26" s="71">
        <v>0</v>
      </c>
      <c r="V26" s="71">
        <v>0</v>
      </c>
      <c r="W26" s="265">
        <f t="shared" ref="W26" si="97">U26+V26</f>
        <v>0</v>
      </c>
      <c r="X26" s="1"/>
      <c r="Y26" s="7">
        <f t="shared" ref="Y26:AD26" si="98">L26+R26</f>
        <v>1180</v>
      </c>
      <c r="Z26" s="7">
        <f t="shared" si="98"/>
        <v>643</v>
      </c>
      <c r="AA26" s="7">
        <f t="shared" si="98"/>
        <v>1823</v>
      </c>
      <c r="AB26" s="7">
        <f t="shared" si="98"/>
        <v>0</v>
      </c>
      <c r="AC26" s="7">
        <f t="shared" si="98"/>
        <v>0</v>
      </c>
      <c r="AD26" s="7">
        <f t="shared" si="98"/>
        <v>0</v>
      </c>
      <c r="AE26" s="366">
        <f t="shared" ref="AE26:AJ26" si="99">Y26-F26</f>
        <v>0</v>
      </c>
      <c r="AF26" s="366">
        <f t="shared" si="99"/>
        <v>0</v>
      </c>
      <c r="AG26" s="366">
        <f t="shared" si="99"/>
        <v>0</v>
      </c>
      <c r="AH26" s="366">
        <f t="shared" si="99"/>
        <v>0</v>
      </c>
      <c r="AI26" s="366">
        <f t="shared" si="99"/>
        <v>0</v>
      </c>
      <c r="AJ26" s="366">
        <f t="shared" si="99"/>
        <v>0</v>
      </c>
    </row>
    <row r="27" spans="2:36" ht="21.6" customHeight="1" x14ac:dyDescent="0.2">
      <c r="B27" s="1504"/>
      <c r="C27" s="1551"/>
      <c r="D27" s="1835"/>
      <c r="E27" s="1953"/>
      <c r="F27" s="1895"/>
      <c r="G27" s="1897"/>
      <c r="H27" s="1897"/>
      <c r="I27" s="798">
        <f t="shared" ref="I27:K27" si="100">I26/F26</f>
        <v>0</v>
      </c>
      <c r="J27" s="798">
        <f t="shared" si="100"/>
        <v>0</v>
      </c>
      <c r="K27" s="799">
        <f t="shared" si="100"/>
        <v>0</v>
      </c>
      <c r="L27" s="1903"/>
      <c r="M27" s="1915"/>
      <c r="N27" s="1897"/>
      <c r="O27" s="798">
        <f t="shared" ref="O27:Q27" si="101">O26/L26</f>
        <v>0</v>
      </c>
      <c r="P27" s="798">
        <f t="shared" si="101"/>
        <v>0</v>
      </c>
      <c r="Q27" s="799">
        <f t="shared" si="101"/>
        <v>0</v>
      </c>
      <c r="R27" s="1903"/>
      <c r="S27" s="1915"/>
      <c r="T27" s="1897"/>
      <c r="U27" s="798">
        <f t="shared" ref="U27:W27" si="102">U26/R26</f>
        <v>0</v>
      </c>
      <c r="V27" s="798">
        <f t="shared" si="102"/>
        <v>0</v>
      </c>
      <c r="W27" s="799">
        <f t="shared" si="102"/>
        <v>0</v>
      </c>
      <c r="X27" s="1"/>
      <c r="AB27" s="45"/>
      <c r="AC27" s="45"/>
      <c r="AD27" s="45"/>
      <c r="AH27" s="366"/>
      <c r="AI27" s="366"/>
      <c r="AJ27" s="366"/>
    </row>
    <row r="28" spans="2:36" ht="21.6" customHeight="1" x14ac:dyDescent="0.2">
      <c r="B28" s="1504"/>
      <c r="C28" s="1591" t="s">
        <v>285</v>
      </c>
      <c r="D28" s="1834">
        <f>表13!E42</f>
        <v>38</v>
      </c>
      <c r="E28" s="1972">
        <f>表13!R42</f>
        <v>36</v>
      </c>
      <c r="F28" s="1894">
        <f t="shared" ref="F28:G28" si="103">L28+R28</f>
        <v>1731</v>
      </c>
      <c r="G28" s="1898">
        <f t="shared" si="103"/>
        <v>881</v>
      </c>
      <c r="H28" s="1898">
        <f t="shared" ref="H28" si="104">N28+T28</f>
        <v>2612</v>
      </c>
      <c r="I28" s="71">
        <f t="shared" ref="I28:K28" si="105">O28+U28</f>
        <v>4</v>
      </c>
      <c r="J28" s="71">
        <f t="shared" si="105"/>
        <v>0</v>
      </c>
      <c r="K28" s="265">
        <f t="shared" si="105"/>
        <v>4</v>
      </c>
      <c r="L28" s="1902">
        <f>表2!I45</f>
        <v>969</v>
      </c>
      <c r="M28" s="1914">
        <f>表2!O45</f>
        <v>379</v>
      </c>
      <c r="N28" s="1898">
        <f t="shared" ref="N28" si="106">L28+M28</f>
        <v>1348</v>
      </c>
      <c r="O28" s="71">
        <v>0</v>
      </c>
      <c r="P28" s="71">
        <v>0</v>
      </c>
      <c r="Q28" s="265">
        <f t="shared" ref="Q28" si="107">O28+P28</f>
        <v>0</v>
      </c>
      <c r="R28" s="1902">
        <f>表2!J45</f>
        <v>762</v>
      </c>
      <c r="S28" s="1914">
        <f>表2!P45</f>
        <v>502</v>
      </c>
      <c r="T28" s="1898">
        <f t="shared" ref="T28" si="108">R28+S28</f>
        <v>1264</v>
      </c>
      <c r="U28" s="71">
        <v>4</v>
      </c>
      <c r="V28" s="71">
        <v>0</v>
      </c>
      <c r="W28" s="265">
        <f t="shared" ref="W28" si="109">U28+V28</f>
        <v>4</v>
      </c>
      <c r="X28" s="1"/>
      <c r="Y28" s="7">
        <f t="shared" ref="Y28:AD28" si="110">L28+R28</f>
        <v>1731</v>
      </c>
      <c r="Z28" s="7">
        <f t="shared" si="110"/>
        <v>881</v>
      </c>
      <c r="AA28" s="7">
        <f t="shared" si="110"/>
        <v>2612</v>
      </c>
      <c r="AB28" s="7">
        <f t="shared" si="110"/>
        <v>4</v>
      </c>
      <c r="AC28" s="7">
        <f t="shared" si="110"/>
        <v>0</v>
      </c>
      <c r="AD28" s="7">
        <f t="shared" si="110"/>
        <v>4</v>
      </c>
      <c r="AE28" s="366">
        <f t="shared" ref="AE28:AJ28" si="111">Y28-F28</f>
        <v>0</v>
      </c>
      <c r="AF28" s="366">
        <f t="shared" si="111"/>
        <v>0</v>
      </c>
      <c r="AG28" s="366">
        <f t="shared" si="111"/>
        <v>0</v>
      </c>
      <c r="AH28" s="366">
        <f t="shared" si="111"/>
        <v>0</v>
      </c>
      <c r="AI28" s="366">
        <f t="shared" si="111"/>
        <v>0</v>
      </c>
      <c r="AJ28" s="366">
        <f t="shared" si="111"/>
        <v>0</v>
      </c>
    </row>
    <row r="29" spans="2:36" ht="21.6" customHeight="1" x14ac:dyDescent="0.2">
      <c r="B29" s="1504"/>
      <c r="C29" s="1551"/>
      <c r="D29" s="1835"/>
      <c r="E29" s="1953"/>
      <c r="F29" s="1895"/>
      <c r="G29" s="1897"/>
      <c r="H29" s="1897"/>
      <c r="I29" s="798">
        <f t="shared" ref="I29:K29" si="112">I28/F28</f>
        <v>2.3108030040439051E-3</v>
      </c>
      <c r="J29" s="798">
        <f t="shared" si="112"/>
        <v>0</v>
      </c>
      <c r="K29" s="799">
        <f t="shared" si="112"/>
        <v>1.5313935681470138E-3</v>
      </c>
      <c r="L29" s="1903"/>
      <c r="M29" s="1915"/>
      <c r="N29" s="1897"/>
      <c r="O29" s="798">
        <f t="shared" ref="O29:Q29" si="113">O28/L28</f>
        <v>0</v>
      </c>
      <c r="P29" s="798">
        <f t="shared" si="113"/>
        <v>0</v>
      </c>
      <c r="Q29" s="799">
        <f t="shared" si="113"/>
        <v>0</v>
      </c>
      <c r="R29" s="1903"/>
      <c r="S29" s="1915"/>
      <c r="T29" s="1897"/>
      <c r="U29" s="798">
        <f t="shared" ref="U29:W29" si="114">U28/R28</f>
        <v>5.2493438320209973E-3</v>
      </c>
      <c r="V29" s="798">
        <f t="shared" si="114"/>
        <v>0</v>
      </c>
      <c r="W29" s="799">
        <f t="shared" si="114"/>
        <v>3.1645569620253164E-3</v>
      </c>
      <c r="X29" s="1"/>
      <c r="AB29" s="45"/>
      <c r="AC29" s="45"/>
      <c r="AD29" s="45"/>
      <c r="AH29" s="366"/>
      <c r="AI29" s="366"/>
      <c r="AJ29" s="366"/>
    </row>
    <row r="30" spans="2:36" ht="21.6" customHeight="1" x14ac:dyDescent="0.2">
      <c r="B30" s="1504"/>
      <c r="C30" s="1591" t="s">
        <v>286</v>
      </c>
      <c r="D30" s="1834">
        <f>表13!E45</f>
        <v>33</v>
      </c>
      <c r="E30" s="1972">
        <f>表13!R45</f>
        <v>26</v>
      </c>
      <c r="F30" s="1894">
        <f t="shared" ref="F30:G30" si="115">L30+R30</f>
        <v>3467</v>
      </c>
      <c r="G30" s="1898">
        <f t="shared" si="115"/>
        <v>990</v>
      </c>
      <c r="H30" s="1898">
        <f t="shared" ref="H30" si="116">N30+T30</f>
        <v>4457</v>
      </c>
      <c r="I30" s="71">
        <f t="shared" ref="I30:K30" si="117">O30+U30</f>
        <v>1</v>
      </c>
      <c r="J30" s="71">
        <f t="shared" si="117"/>
        <v>0</v>
      </c>
      <c r="K30" s="265">
        <f t="shared" si="117"/>
        <v>1</v>
      </c>
      <c r="L30" s="1902">
        <f>表2!I48</f>
        <v>1998</v>
      </c>
      <c r="M30" s="1914">
        <f>表2!O48</f>
        <v>260</v>
      </c>
      <c r="N30" s="1898">
        <f t="shared" ref="N30" si="118">L30+M30</f>
        <v>2258</v>
      </c>
      <c r="O30" s="71">
        <v>0</v>
      </c>
      <c r="P30" s="71">
        <v>0</v>
      </c>
      <c r="Q30" s="265">
        <f t="shared" ref="Q30" si="119">O30+P30</f>
        <v>0</v>
      </c>
      <c r="R30" s="1902">
        <f>表2!J48</f>
        <v>1469</v>
      </c>
      <c r="S30" s="1914">
        <f>表2!P48</f>
        <v>730</v>
      </c>
      <c r="T30" s="1898">
        <f t="shared" ref="T30" si="120">R30+S30</f>
        <v>2199</v>
      </c>
      <c r="U30" s="71">
        <v>1</v>
      </c>
      <c r="V30" s="71">
        <v>0</v>
      </c>
      <c r="W30" s="265">
        <f t="shared" ref="W30" si="121">U30+V30</f>
        <v>1</v>
      </c>
      <c r="X30" s="1"/>
      <c r="Y30" s="7">
        <f t="shared" ref="Y30:AD30" si="122">L30+R30</f>
        <v>3467</v>
      </c>
      <c r="Z30" s="7">
        <f t="shared" si="122"/>
        <v>990</v>
      </c>
      <c r="AA30" s="7">
        <f t="shared" si="122"/>
        <v>4457</v>
      </c>
      <c r="AB30" s="7">
        <f t="shared" si="122"/>
        <v>1</v>
      </c>
      <c r="AC30" s="7">
        <f t="shared" si="122"/>
        <v>0</v>
      </c>
      <c r="AD30" s="7">
        <f t="shared" si="122"/>
        <v>1</v>
      </c>
      <c r="AE30" s="366">
        <f t="shared" ref="AE30:AJ30" si="123">Y30-F30</f>
        <v>0</v>
      </c>
      <c r="AF30" s="366">
        <f t="shared" si="123"/>
        <v>0</v>
      </c>
      <c r="AG30" s="366">
        <f t="shared" si="123"/>
        <v>0</v>
      </c>
      <c r="AH30" s="366">
        <f t="shared" si="123"/>
        <v>0</v>
      </c>
      <c r="AI30" s="366">
        <f t="shared" si="123"/>
        <v>0</v>
      </c>
      <c r="AJ30" s="366">
        <f t="shared" si="123"/>
        <v>0</v>
      </c>
    </row>
    <row r="31" spans="2:36" ht="21.6" customHeight="1" x14ac:dyDescent="0.2">
      <c r="B31" s="1504"/>
      <c r="C31" s="1552"/>
      <c r="D31" s="1835"/>
      <c r="E31" s="1953"/>
      <c r="F31" s="1895"/>
      <c r="G31" s="1897"/>
      <c r="H31" s="1897"/>
      <c r="I31" s="798">
        <f t="shared" ref="I31:K31" si="124">I30/F30</f>
        <v>2.8843380444188056E-4</v>
      </c>
      <c r="J31" s="798">
        <f t="shared" si="124"/>
        <v>0</v>
      </c>
      <c r="K31" s="799">
        <f t="shared" si="124"/>
        <v>2.243661655822302E-4</v>
      </c>
      <c r="L31" s="1903"/>
      <c r="M31" s="1915"/>
      <c r="N31" s="1897"/>
      <c r="O31" s="798">
        <f t="shared" ref="O31:Q31" si="125">O30/L30</f>
        <v>0</v>
      </c>
      <c r="P31" s="798">
        <f t="shared" si="125"/>
        <v>0</v>
      </c>
      <c r="Q31" s="799">
        <f t="shared" si="125"/>
        <v>0</v>
      </c>
      <c r="R31" s="1903"/>
      <c r="S31" s="1915"/>
      <c r="T31" s="1897"/>
      <c r="U31" s="798">
        <f t="shared" ref="U31:W31" si="126">U30/R30</f>
        <v>6.8073519400953025E-4</v>
      </c>
      <c r="V31" s="798">
        <f t="shared" si="126"/>
        <v>0</v>
      </c>
      <c r="W31" s="799">
        <f t="shared" si="126"/>
        <v>4.5475216007276033E-4</v>
      </c>
      <c r="X31" s="1"/>
      <c r="AB31" s="45"/>
      <c r="AC31" s="45"/>
      <c r="AD31" s="45"/>
      <c r="AH31" s="366"/>
      <c r="AI31" s="366"/>
      <c r="AJ31" s="366"/>
    </row>
    <row r="32" spans="2:36" ht="21.6" customHeight="1" x14ac:dyDescent="0.2">
      <c r="B32" s="1504"/>
      <c r="C32" s="1551" t="s">
        <v>287</v>
      </c>
      <c r="D32" s="1834">
        <f>表13!E48</f>
        <v>30</v>
      </c>
      <c r="E32" s="1972">
        <f>表13!R48</f>
        <v>27</v>
      </c>
      <c r="F32" s="1894">
        <f t="shared" ref="F32:G32" si="127">L32+R32</f>
        <v>22317</v>
      </c>
      <c r="G32" s="1898">
        <f t="shared" si="127"/>
        <v>4578</v>
      </c>
      <c r="H32" s="1898">
        <f t="shared" ref="H32" si="128">N32+T32</f>
        <v>26895</v>
      </c>
      <c r="I32" s="71">
        <f t="shared" ref="I32:K32" si="129">O32+U32</f>
        <v>3</v>
      </c>
      <c r="J32" s="71">
        <f t="shared" si="129"/>
        <v>0</v>
      </c>
      <c r="K32" s="265">
        <f t="shared" si="129"/>
        <v>3</v>
      </c>
      <c r="L32" s="1902">
        <f>表2!I51</f>
        <v>14671</v>
      </c>
      <c r="M32" s="1914">
        <f>表2!O51</f>
        <v>1672</v>
      </c>
      <c r="N32" s="1898">
        <f>L32+M32</f>
        <v>16343</v>
      </c>
      <c r="O32" s="71">
        <v>1</v>
      </c>
      <c r="P32" s="71">
        <v>0</v>
      </c>
      <c r="Q32" s="265">
        <f t="shared" ref="Q32" si="130">O32+P32</f>
        <v>1</v>
      </c>
      <c r="R32" s="1902">
        <f>表2!J51</f>
        <v>7646</v>
      </c>
      <c r="S32" s="1914">
        <f>表2!P51</f>
        <v>2906</v>
      </c>
      <c r="T32" s="1898">
        <f>R32+S32</f>
        <v>10552</v>
      </c>
      <c r="U32" s="71">
        <v>2</v>
      </c>
      <c r="V32" s="71">
        <v>0</v>
      </c>
      <c r="W32" s="265">
        <f>U32+V32</f>
        <v>2</v>
      </c>
      <c r="X32" s="1"/>
      <c r="Y32" s="7">
        <f>L32+R32</f>
        <v>22317</v>
      </c>
      <c r="Z32" s="7">
        <f t="shared" ref="Z32:AD32" si="131">M32+S32</f>
        <v>4578</v>
      </c>
      <c r="AA32" s="7">
        <f t="shared" si="131"/>
        <v>26895</v>
      </c>
      <c r="AB32" s="7">
        <f t="shared" si="131"/>
        <v>3</v>
      </c>
      <c r="AC32" s="7">
        <f t="shared" si="131"/>
        <v>0</v>
      </c>
      <c r="AD32" s="7">
        <f t="shared" si="131"/>
        <v>3</v>
      </c>
      <c r="AE32" s="366">
        <f>Y32-F32</f>
        <v>0</v>
      </c>
      <c r="AF32" s="366">
        <f t="shared" ref="AF32:AJ32" si="132">Z32-G32</f>
        <v>0</v>
      </c>
      <c r="AG32" s="366">
        <f t="shared" si="132"/>
        <v>0</v>
      </c>
      <c r="AH32" s="366">
        <f t="shared" si="132"/>
        <v>0</v>
      </c>
      <c r="AI32" s="366">
        <f t="shared" si="132"/>
        <v>0</v>
      </c>
      <c r="AJ32" s="366">
        <f t="shared" si="132"/>
        <v>0</v>
      </c>
    </row>
    <row r="33" spans="2:36" ht="21.6" customHeight="1" thickBot="1" x14ac:dyDescent="0.25">
      <c r="B33" s="1504"/>
      <c r="C33" s="1655"/>
      <c r="D33" s="1959"/>
      <c r="E33" s="1955"/>
      <c r="F33" s="1906"/>
      <c r="G33" s="1907"/>
      <c r="H33" s="1907"/>
      <c r="I33" s="796">
        <f t="shared" ref="I33:K33" si="133">I32/F32</f>
        <v>1.3442667025137788E-4</v>
      </c>
      <c r="J33" s="796">
        <f t="shared" si="133"/>
        <v>0</v>
      </c>
      <c r="K33" s="797">
        <f t="shared" si="133"/>
        <v>1.1154489682097045E-4</v>
      </c>
      <c r="L33" s="1918"/>
      <c r="M33" s="1909"/>
      <c r="N33" s="1907"/>
      <c r="O33" s="796">
        <f t="shared" ref="O33:Q33" si="134">O32/L32</f>
        <v>6.8161679503782967E-5</v>
      </c>
      <c r="P33" s="796">
        <f t="shared" si="134"/>
        <v>0</v>
      </c>
      <c r="Q33" s="797">
        <f t="shared" si="134"/>
        <v>6.1188276326255888E-5</v>
      </c>
      <c r="R33" s="1918"/>
      <c r="S33" s="1909"/>
      <c r="T33" s="1907"/>
      <c r="U33" s="796">
        <f t="shared" ref="U33:W33" si="135">U32/R32</f>
        <v>2.615746795710175E-4</v>
      </c>
      <c r="V33" s="796">
        <f t="shared" si="135"/>
        <v>0</v>
      </c>
      <c r="W33" s="797">
        <f t="shared" si="135"/>
        <v>1.8953752843062926E-4</v>
      </c>
      <c r="X33" s="1"/>
      <c r="AB33" s="45"/>
      <c r="AC33" s="45"/>
      <c r="AD33" s="45"/>
      <c r="AH33" s="366"/>
      <c r="AI33" s="366"/>
      <c r="AJ33" s="366"/>
    </row>
    <row r="34" spans="2:36" ht="21.6" customHeight="1" thickTop="1" x14ac:dyDescent="0.2">
      <c r="B34" s="1504"/>
      <c r="C34" s="38" t="s">
        <v>288</v>
      </c>
      <c r="D34" s="1840">
        <f>D24+D26+D28+D30</f>
        <v>282</v>
      </c>
      <c r="E34" s="1957">
        <f>E24+E26+E28+E30</f>
        <v>223</v>
      </c>
      <c r="F34" s="1902">
        <f t="shared" ref="F34:G34" si="136">F24+F26+F28+F30</f>
        <v>8266</v>
      </c>
      <c r="G34" s="1914">
        <f t="shared" si="136"/>
        <v>3269</v>
      </c>
      <c r="H34" s="1914">
        <f t="shared" ref="H34" si="137">H24+H26+H28+H30</f>
        <v>11535</v>
      </c>
      <c r="I34" s="71">
        <f t="shared" ref="I34:W34" si="138">I24+I26+I28+I30</f>
        <v>19</v>
      </c>
      <c r="J34" s="71">
        <f t="shared" si="138"/>
        <v>8</v>
      </c>
      <c r="K34" s="265">
        <f t="shared" si="138"/>
        <v>27</v>
      </c>
      <c r="L34" s="1902">
        <f t="shared" si="138"/>
        <v>4840</v>
      </c>
      <c r="M34" s="1914">
        <f t="shared" si="138"/>
        <v>1108</v>
      </c>
      <c r="N34" s="1914">
        <f>L34+M34</f>
        <v>5948</v>
      </c>
      <c r="O34" s="71">
        <f t="shared" si="138"/>
        <v>8</v>
      </c>
      <c r="P34" s="71">
        <f t="shared" si="138"/>
        <v>3</v>
      </c>
      <c r="Q34" s="265">
        <f t="shared" si="138"/>
        <v>11</v>
      </c>
      <c r="R34" s="1902">
        <f t="shared" si="138"/>
        <v>3426</v>
      </c>
      <c r="S34" s="1914">
        <f t="shared" si="138"/>
        <v>2161</v>
      </c>
      <c r="T34" s="1914">
        <f>R34+S34</f>
        <v>5587</v>
      </c>
      <c r="U34" s="71">
        <f t="shared" si="138"/>
        <v>11</v>
      </c>
      <c r="V34" s="71">
        <f t="shared" si="138"/>
        <v>5</v>
      </c>
      <c r="W34" s="265">
        <f t="shared" si="138"/>
        <v>16</v>
      </c>
      <c r="Y34" s="7">
        <f t="shared" ref="Y34:AD34" si="139">L34+R34</f>
        <v>8266</v>
      </c>
      <c r="Z34" s="7">
        <f t="shared" si="139"/>
        <v>3269</v>
      </c>
      <c r="AA34" s="7">
        <f t="shared" si="139"/>
        <v>11535</v>
      </c>
      <c r="AB34" s="7">
        <f t="shared" si="139"/>
        <v>19</v>
      </c>
      <c r="AC34" s="7">
        <f t="shared" si="139"/>
        <v>8</v>
      </c>
      <c r="AD34" s="7">
        <f t="shared" si="139"/>
        <v>27</v>
      </c>
      <c r="AE34" s="366">
        <f t="shared" ref="AE34:AJ34" si="140">Y34-F34</f>
        <v>0</v>
      </c>
      <c r="AF34" s="366">
        <f t="shared" si="140"/>
        <v>0</v>
      </c>
      <c r="AG34" s="366">
        <f t="shared" si="140"/>
        <v>0</v>
      </c>
      <c r="AH34" s="366">
        <f t="shared" si="140"/>
        <v>0</v>
      </c>
      <c r="AI34" s="366">
        <f t="shared" si="140"/>
        <v>0</v>
      </c>
      <c r="AJ34" s="366">
        <f t="shared" si="140"/>
        <v>0</v>
      </c>
    </row>
    <row r="35" spans="2:36" ht="21.6" customHeight="1" x14ac:dyDescent="0.2">
      <c r="B35" s="1504"/>
      <c r="C35" s="39" t="s">
        <v>289</v>
      </c>
      <c r="D35" s="1835"/>
      <c r="E35" s="1953"/>
      <c r="F35" s="1903"/>
      <c r="G35" s="1915"/>
      <c r="H35" s="1915"/>
      <c r="I35" s="798">
        <f>I34/F34</f>
        <v>2.2985724655214131E-3</v>
      </c>
      <c r="J35" s="798">
        <f>J34/G34</f>
        <v>2.4472315692872439E-3</v>
      </c>
      <c r="K35" s="799">
        <f>K34/H34</f>
        <v>2.3407022106631988E-3</v>
      </c>
      <c r="L35" s="1903"/>
      <c r="M35" s="1915"/>
      <c r="N35" s="1915"/>
      <c r="O35" s="798">
        <f>O34/L34</f>
        <v>1.652892561983471E-3</v>
      </c>
      <c r="P35" s="798">
        <f>P34/M34</f>
        <v>2.707581227436823E-3</v>
      </c>
      <c r="Q35" s="799">
        <f>Q34/N34</f>
        <v>1.8493611297915266E-3</v>
      </c>
      <c r="R35" s="1903"/>
      <c r="S35" s="1915"/>
      <c r="T35" s="1915"/>
      <c r="U35" s="798">
        <f>U34/R34</f>
        <v>3.2107413893753649E-3</v>
      </c>
      <c r="V35" s="798">
        <f>V34/S34</f>
        <v>2.3137436372049976E-3</v>
      </c>
      <c r="W35" s="799">
        <f>W34/T34</f>
        <v>2.8637909432611421E-3</v>
      </c>
      <c r="AB35" s="45"/>
      <c r="AC35" s="45"/>
      <c r="AD35" s="45"/>
      <c r="AH35" s="366"/>
      <c r="AI35" s="366"/>
      <c r="AJ35" s="366"/>
    </row>
    <row r="36" spans="2:36" ht="21.6" customHeight="1" x14ac:dyDescent="0.2">
      <c r="B36" s="1504"/>
      <c r="C36" s="38" t="s">
        <v>288</v>
      </c>
      <c r="D36" s="1834">
        <f>D26+D28+D30+D32</f>
        <v>149</v>
      </c>
      <c r="E36" s="1972">
        <f>E26+E28+E30+E32</f>
        <v>131</v>
      </c>
      <c r="F36" s="1917">
        <f t="shared" ref="F36:G36" si="141">F26+F28+F30+F32</f>
        <v>28695</v>
      </c>
      <c r="G36" s="1904">
        <f t="shared" si="141"/>
        <v>7092</v>
      </c>
      <c r="H36" s="1904">
        <f t="shared" ref="H36" si="142">H26+H28+H30+H32</f>
        <v>35787</v>
      </c>
      <c r="I36" s="72">
        <f t="shared" ref="I36:W36" si="143">I26+I28+I30+I32</f>
        <v>8</v>
      </c>
      <c r="J36" s="72">
        <f t="shared" si="143"/>
        <v>0</v>
      </c>
      <c r="K36" s="267">
        <f t="shared" si="143"/>
        <v>8</v>
      </c>
      <c r="L36" s="1917">
        <f t="shared" si="143"/>
        <v>18258</v>
      </c>
      <c r="M36" s="1904">
        <f t="shared" si="143"/>
        <v>2553</v>
      </c>
      <c r="N36" s="1904">
        <f>L36+M36</f>
        <v>20811</v>
      </c>
      <c r="O36" s="72">
        <f t="shared" si="143"/>
        <v>1</v>
      </c>
      <c r="P36" s="72">
        <f t="shared" si="143"/>
        <v>0</v>
      </c>
      <c r="Q36" s="267">
        <f t="shared" si="143"/>
        <v>1</v>
      </c>
      <c r="R36" s="1917">
        <f t="shared" si="143"/>
        <v>10437</v>
      </c>
      <c r="S36" s="1904">
        <f t="shared" si="143"/>
        <v>4539</v>
      </c>
      <c r="T36" s="1904">
        <f>R36+S36</f>
        <v>14976</v>
      </c>
      <c r="U36" s="72">
        <f t="shared" si="143"/>
        <v>7</v>
      </c>
      <c r="V36" s="72">
        <f t="shared" si="143"/>
        <v>0</v>
      </c>
      <c r="W36" s="267">
        <f t="shared" si="143"/>
        <v>7</v>
      </c>
      <c r="Y36" s="7">
        <f t="shared" ref="Y36:AD36" si="144">L36+R36</f>
        <v>28695</v>
      </c>
      <c r="Z36" s="7">
        <f t="shared" si="144"/>
        <v>7092</v>
      </c>
      <c r="AA36" s="7">
        <f t="shared" si="144"/>
        <v>35787</v>
      </c>
      <c r="AB36" s="7">
        <f t="shared" si="144"/>
        <v>8</v>
      </c>
      <c r="AC36" s="7">
        <f t="shared" si="144"/>
        <v>0</v>
      </c>
      <c r="AD36" s="7">
        <f t="shared" si="144"/>
        <v>8</v>
      </c>
      <c r="AE36" s="366">
        <f t="shared" ref="AE36:AJ36" si="145">Y36-F36</f>
        <v>0</v>
      </c>
      <c r="AF36" s="366">
        <f t="shared" si="145"/>
        <v>0</v>
      </c>
      <c r="AG36" s="366">
        <f t="shared" si="145"/>
        <v>0</v>
      </c>
      <c r="AH36" s="366">
        <f t="shared" si="145"/>
        <v>0</v>
      </c>
      <c r="AI36" s="366">
        <f t="shared" si="145"/>
        <v>0</v>
      </c>
      <c r="AJ36" s="366">
        <f t="shared" si="145"/>
        <v>0</v>
      </c>
    </row>
    <row r="37" spans="2:36" ht="21.6" customHeight="1" thickBot="1" x14ac:dyDescent="0.25">
      <c r="B37" s="1510"/>
      <c r="C37" s="39" t="s">
        <v>290</v>
      </c>
      <c r="D37" s="1835"/>
      <c r="E37" s="1953"/>
      <c r="F37" s="1939"/>
      <c r="G37" s="1905"/>
      <c r="H37" s="1905"/>
      <c r="I37" s="802">
        <f>I36/F36</f>
        <v>2.7879421502003836E-4</v>
      </c>
      <c r="J37" s="802">
        <f>J36/G36</f>
        <v>0</v>
      </c>
      <c r="K37" s="803">
        <f>K36/H36</f>
        <v>2.2354486265962499E-4</v>
      </c>
      <c r="L37" s="1939"/>
      <c r="M37" s="1905"/>
      <c r="N37" s="1905"/>
      <c r="O37" s="802">
        <f>O36/L36</f>
        <v>5.477051155657794E-5</v>
      </c>
      <c r="P37" s="802">
        <f>P36/M36</f>
        <v>0</v>
      </c>
      <c r="Q37" s="803">
        <f>Q36/N36</f>
        <v>4.8051511220027869E-5</v>
      </c>
      <c r="R37" s="1939"/>
      <c r="S37" s="1905"/>
      <c r="T37" s="1905"/>
      <c r="U37" s="802">
        <f>U36/R36</f>
        <v>6.7069081153588194E-4</v>
      </c>
      <c r="V37" s="802">
        <f>V36/S36</f>
        <v>0</v>
      </c>
      <c r="W37" s="803">
        <f>W36/T36</f>
        <v>4.6741452991452993E-4</v>
      </c>
      <c r="AB37" s="45"/>
      <c r="AC37" s="45"/>
      <c r="AD37" s="45"/>
      <c r="AH37" s="366"/>
      <c r="AI37" s="366"/>
      <c r="AJ37" s="366"/>
    </row>
    <row r="38" spans="2:36" x14ac:dyDescent="0.2">
      <c r="K38" s="1"/>
      <c r="Q38" s="1"/>
      <c r="R38" s="1"/>
      <c r="S38" s="1"/>
      <c r="T38" s="1"/>
      <c r="U38" s="1"/>
      <c r="V38" s="1"/>
      <c r="Y38" s="19"/>
      <c r="Z38" s="19"/>
      <c r="AA38" s="19"/>
      <c r="AB38" s="19"/>
      <c r="AC38" s="19"/>
      <c r="AD38" s="19"/>
      <c r="AE38" s="19"/>
    </row>
    <row r="39" spans="2:36" x14ac:dyDescent="0.2">
      <c r="B39" s="1" t="s">
        <v>599</v>
      </c>
      <c r="D39" s="1">
        <f>D22+D24+D26+D28+D30+D32</f>
        <v>404</v>
      </c>
      <c r="E39" s="1">
        <f t="shared" ref="E39:W39" si="146">E22+E24+E26+E28+E30+E32</f>
        <v>303</v>
      </c>
      <c r="F39" s="1">
        <f t="shared" si="146"/>
        <v>31031</v>
      </c>
      <c r="G39" s="1">
        <f t="shared" si="146"/>
        <v>8051</v>
      </c>
      <c r="H39" s="1">
        <f t="shared" si="146"/>
        <v>39082</v>
      </c>
      <c r="I39" s="1">
        <f t="shared" si="146"/>
        <v>22</v>
      </c>
      <c r="J39" s="1">
        <f t="shared" si="146"/>
        <v>8</v>
      </c>
      <c r="K39" s="1">
        <f t="shared" si="146"/>
        <v>30</v>
      </c>
      <c r="L39" s="1">
        <f t="shared" si="146"/>
        <v>19757</v>
      </c>
      <c r="M39" s="1">
        <f t="shared" si="146"/>
        <v>2841</v>
      </c>
      <c r="N39" s="1">
        <f t="shared" si="146"/>
        <v>22598</v>
      </c>
      <c r="O39" s="1">
        <f t="shared" si="146"/>
        <v>9</v>
      </c>
      <c r="P39" s="1">
        <f t="shared" si="146"/>
        <v>3</v>
      </c>
      <c r="Q39" s="1">
        <f t="shared" si="146"/>
        <v>12</v>
      </c>
      <c r="R39" s="1">
        <f t="shared" si="146"/>
        <v>11274</v>
      </c>
      <c r="S39" s="1">
        <f t="shared" si="146"/>
        <v>5210</v>
      </c>
      <c r="T39" s="1">
        <f t="shared" si="146"/>
        <v>16484</v>
      </c>
      <c r="U39" s="1">
        <f t="shared" si="146"/>
        <v>13</v>
      </c>
      <c r="V39" s="1">
        <f t="shared" si="146"/>
        <v>5</v>
      </c>
      <c r="W39" s="1">
        <f t="shared" si="146"/>
        <v>18</v>
      </c>
      <c r="Y39" s="19"/>
      <c r="Z39" s="19"/>
      <c r="AA39" s="19"/>
      <c r="AB39" s="19"/>
      <c r="AC39" s="19"/>
      <c r="AD39" s="19"/>
      <c r="AE39" s="19"/>
    </row>
    <row r="40" spans="2:36" x14ac:dyDescent="0.2">
      <c r="B40" t="s">
        <v>672</v>
      </c>
      <c r="I40" s="45">
        <f>I39/F39</f>
        <v>7.0896845090393477E-4</v>
      </c>
      <c r="J40" s="45">
        <f>J39/G39</f>
        <v>9.936653831822133E-4</v>
      </c>
      <c r="K40" s="45">
        <f>K39/H39</f>
        <v>7.6761680569059924E-4</v>
      </c>
      <c r="L40" s="45"/>
      <c r="M40" s="45"/>
      <c r="N40" s="45"/>
      <c r="O40" s="45">
        <f>O39/L39</f>
        <v>4.555347471782153E-4</v>
      </c>
      <c r="P40" s="45">
        <f>P39/M39</f>
        <v>1.0559662090813093E-3</v>
      </c>
      <c r="Q40" s="45">
        <f>Q39/N39</f>
        <v>5.3102044428710504E-4</v>
      </c>
      <c r="R40" s="45"/>
      <c r="S40" s="45"/>
      <c r="T40" s="45"/>
      <c r="U40" s="45">
        <f>U39/R39</f>
        <v>1.1530956182366507E-3</v>
      </c>
      <c r="V40" s="45">
        <f>V39/S39</f>
        <v>9.5969289827255275E-4</v>
      </c>
      <c r="W40" s="45">
        <f>W39/T39</f>
        <v>1.0919679689395778E-3</v>
      </c>
      <c r="Y40" s="19"/>
      <c r="Z40" s="19"/>
      <c r="AA40" s="19"/>
      <c r="AB40" s="19"/>
      <c r="AC40" s="19"/>
      <c r="AD40" s="19"/>
      <c r="AE40" s="19"/>
    </row>
    <row r="41" spans="2:36" x14ac:dyDescent="0.2">
      <c r="B41"/>
      <c r="Y41" s="19"/>
      <c r="Z41" s="19"/>
      <c r="AA41" s="19"/>
      <c r="AB41" s="19"/>
      <c r="AC41" s="19"/>
      <c r="AD41" s="19"/>
      <c r="AE41" s="19"/>
    </row>
    <row r="42" spans="2:36" x14ac:dyDescent="0.2">
      <c r="B42" t="s">
        <v>395</v>
      </c>
      <c r="D42" s="1">
        <f>D34+D32+D22</f>
        <v>404</v>
      </c>
      <c r="E42" s="1">
        <f t="shared" ref="E42:W42" si="147">E34+E32+E22</f>
        <v>303</v>
      </c>
      <c r="F42" s="1">
        <f t="shared" si="147"/>
        <v>31031</v>
      </c>
      <c r="G42" s="1">
        <f t="shared" si="147"/>
        <v>8051</v>
      </c>
      <c r="H42" s="1">
        <f t="shared" si="147"/>
        <v>39082</v>
      </c>
      <c r="I42" s="1">
        <f t="shared" si="147"/>
        <v>22</v>
      </c>
      <c r="J42" s="1">
        <f t="shared" si="147"/>
        <v>8</v>
      </c>
      <c r="K42" s="1">
        <f t="shared" si="147"/>
        <v>30</v>
      </c>
      <c r="L42" s="1">
        <f t="shared" si="147"/>
        <v>19757</v>
      </c>
      <c r="M42" s="1">
        <f t="shared" si="147"/>
        <v>2841</v>
      </c>
      <c r="N42" s="1">
        <f t="shared" si="147"/>
        <v>22598</v>
      </c>
      <c r="O42" s="1">
        <f t="shared" si="147"/>
        <v>9</v>
      </c>
      <c r="P42" s="1">
        <f t="shared" si="147"/>
        <v>3</v>
      </c>
      <c r="Q42" s="1">
        <f t="shared" si="147"/>
        <v>12</v>
      </c>
      <c r="R42" s="1">
        <f t="shared" si="147"/>
        <v>11274</v>
      </c>
      <c r="S42" s="1">
        <f t="shared" si="147"/>
        <v>5210</v>
      </c>
      <c r="T42" s="1">
        <f t="shared" si="147"/>
        <v>16484</v>
      </c>
      <c r="U42" s="1">
        <f t="shared" si="147"/>
        <v>13</v>
      </c>
      <c r="V42" s="1">
        <f t="shared" si="147"/>
        <v>5</v>
      </c>
      <c r="W42" s="1">
        <f t="shared" si="147"/>
        <v>18</v>
      </c>
      <c r="Y42" s="19"/>
      <c r="Z42" s="19"/>
      <c r="AA42" s="19"/>
      <c r="AB42" s="19"/>
      <c r="AC42" s="19"/>
      <c r="AD42" s="19"/>
      <c r="AE42" s="19"/>
    </row>
    <row r="43" spans="2:36" x14ac:dyDescent="0.2">
      <c r="B43"/>
      <c r="D43" s="1">
        <f>D36+D22+D24</f>
        <v>404</v>
      </c>
      <c r="E43" s="1">
        <f t="shared" ref="E43:W43" si="148">E36+E22+E24</f>
        <v>303</v>
      </c>
      <c r="F43" s="1">
        <f t="shared" si="148"/>
        <v>31031</v>
      </c>
      <c r="G43" s="1">
        <f t="shared" si="148"/>
        <v>8051</v>
      </c>
      <c r="H43" s="1">
        <f t="shared" si="148"/>
        <v>39082</v>
      </c>
      <c r="I43" s="1">
        <f t="shared" si="148"/>
        <v>22</v>
      </c>
      <c r="J43" s="1">
        <f t="shared" si="148"/>
        <v>8</v>
      </c>
      <c r="K43" s="1">
        <f t="shared" si="148"/>
        <v>30</v>
      </c>
      <c r="L43" s="1">
        <f t="shared" si="148"/>
        <v>19757</v>
      </c>
      <c r="M43" s="1">
        <f t="shared" si="148"/>
        <v>2841</v>
      </c>
      <c r="N43" s="1">
        <f t="shared" si="148"/>
        <v>22598</v>
      </c>
      <c r="O43" s="1">
        <f t="shared" si="148"/>
        <v>9</v>
      </c>
      <c r="P43" s="1">
        <f t="shared" si="148"/>
        <v>3</v>
      </c>
      <c r="Q43" s="1">
        <f t="shared" si="148"/>
        <v>12</v>
      </c>
      <c r="R43" s="1">
        <f t="shared" si="148"/>
        <v>11274</v>
      </c>
      <c r="S43" s="1">
        <f t="shared" si="148"/>
        <v>5210</v>
      </c>
      <c r="T43" s="1">
        <f t="shared" si="148"/>
        <v>16484</v>
      </c>
      <c r="U43" s="1">
        <f t="shared" si="148"/>
        <v>13</v>
      </c>
      <c r="V43" s="1">
        <f t="shared" si="148"/>
        <v>5</v>
      </c>
      <c r="W43" s="1">
        <f t="shared" si="148"/>
        <v>18</v>
      </c>
      <c r="Y43" s="19"/>
      <c r="Z43" s="19"/>
      <c r="AA43" s="19"/>
      <c r="AB43" s="19"/>
      <c r="AC43" s="19"/>
      <c r="AD43" s="19"/>
      <c r="AE43" s="19"/>
    </row>
    <row r="44" spans="2:36" x14ac:dyDescent="0.2">
      <c r="B44"/>
      <c r="Y44" s="19"/>
      <c r="Z44" s="19"/>
      <c r="AA44" s="19"/>
      <c r="AB44" s="19"/>
      <c r="AC44" s="19"/>
      <c r="AD44" s="19"/>
      <c r="AE44" s="19"/>
    </row>
    <row r="45" spans="2:36" x14ac:dyDescent="0.2">
      <c r="B45" s="380" t="s">
        <v>239</v>
      </c>
      <c r="D45" s="371">
        <f>D39-D8</f>
        <v>0</v>
      </c>
      <c r="E45" s="371">
        <f t="shared" ref="E45:W46" si="149">E39-E8</f>
        <v>0</v>
      </c>
      <c r="F45" s="371">
        <f t="shared" si="149"/>
        <v>0</v>
      </c>
      <c r="G45" s="371">
        <f t="shared" si="149"/>
        <v>0</v>
      </c>
      <c r="H45" s="371">
        <f t="shared" si="149"/>
        <v>0</v>
      </c>
      <c r="I45" s="371">
        <f t="shared" si="149"/>
        <v>0</v>
      </c>
      <c r="J45" s="371">
        <f t="shared" si="149"/>
        <v>0</v>
      </c>
      <c r="K45" s="371">
        <f t="shared" si="149"/>
        <v>0</v>
      </c>
      <c r="L45" s="371">
        <f t="shared" si="149"/>
        <v>0</v>
      </c>
      <c r="M45" s="371">
        <f t="shared" si="149"/>
        <v>0</v>
      </c>
      <c r="N45" s="371">
        <f t="shared" si="149"/>
        <v>0</v>
      </c>
      <c r="O45" s="371">
        <f t="shared" si="149"/>
        <v>0</v>
      </c>
      <c r="P45" s="371">
        <f t="shared" si="149"/>
        <v>0</v>
      </c>
      <c r="Q45" s="371">
        <f t="shared" si="149"/>
        <v>0</v>
      </c>
      <c r="R45" s="371">
        <f t="shared" si="149"/>
        <v>0</v>
      </c>
      <c r="S45" s="371">
        <f t="shared" si="149"/>
        <v>0</v>
      </c>
      <c r="T45" s="371">
        <f t="shared" si="149"/>
        <v>0</v>
      </c>
      <c r="U45" s="371">
        <f t="shared" si="149"/>
        <v>0</v>
      </c>
      <c r="V45" s="371">
        <f t="shared" si="149"/>
        <v>0</v>
      </c>
      <c r="W45" s="371">
        <f t="shared" si="149"/>
        <v>0</v>
      </c>
      <c r="Y45" s="19"/>
      <c r="Z45" s="19"/>
      <c r="AA45" s="19"/>
      <c r="AB45" s="19"/>
      <c r="AC45" s="19"/>
      <c r="AD45" s="19"/>
      <c r="AE45" s="19"/>
    </row>
    <row r="46" spans="2:36" x14ac:dyDescent="0.2">
      <c r="D46" s="371"/>
      <c r="E46" s="371"/>
      <c r="F46" s="371"/>
      <c r="G46" s="371"/>
      <c r="H46" s="371"/>
      <c r="I46" s="371">
        <f t="shared" si="149"/>
        <v>0</v>
      </c>
      <c r="J46" s="371">
        <f t="shared" si="149"/>
        <v>0</v>
      </c>
      <c r="K46" s="371">
        <f t="shared" si="149"/>
        <v>0</v>
      </c>
      <c r="L46" s="371"/>
      <c r="M46" s="371"/>
      <c r="N46" s="371"/>
      <c r="O46" s="371">
        <f t="shared" si="149"/>
        <v>0</v>
      </c>
      <c r="P46" s="371">
        <f t="shared" si="149"/>
        <v>0</v>
      </c>
      <c r="Q46" s="371">
        <f t="shared" si="149"/>
        <v>0</v>
      </c>
      <c r="R46" s="371"/>
      <c r="S46" s="371"/>
      <c r="T46" s="371"/>
      <c r="U46" s="371">
        <f t="shared" si="149"/>
        <v>0</v>
      </c>
      <c r="V46" s="371">
        <f t="shared" si="149"/>
        <v>0</v>
      </c>
      <c r="W46" s="371">
        <f t="shared" si="149"/>
        <v>0</v>
      </c>
      <c r="Y46" s="19"/>
      <c r="Z46" s="19"/>
      <c r="AA46" s="19"/>
      <c r="AB46" s="19"/>
      <c r="AC46" s="19"/>
      <c r="AD46" s="19"/>
      <c r="AE46" s="19"/>
    </row>
    <row r="47" spans="2:36" x14ac:dyDescent="0.2">
      <c r="D47" s="371"/>
      <c r="E47" s="371"/>
      <c r="F47" s="371"/>
      <c r="G47" s="371"/>
      <c r="H47" s="371"/>
      <c r="I47" s="371"/>
      <c r="J47" s="371"/>
      <c r="K47" s="371"/>
      <c r="L47" s="371"/>
      <c r="M47" s="371"/>
      <c r="N47" s="371"/>
      <c r="O47" s="371"/>
      <c r="P47" s="371"/>
      <c r="Q47" s="371"/>
      <c r="R47" s="371"/>
      <c r="S47" s="371"/>
      <c r="T47" s="371"/>
      <c r="U47" s="371"/>
      <c r="V47" s="371"/>
      <c r="W47" s="371"/>
      <c r="Y47" s="19"/>
      <c r="Z47" s="19"/>
      <c r="AA47" s="19"/>
      <c r="AB47" s="19"/>
      <c r="AC47" s="19"/>
      <c r="AD47" s="19"/>
      <c r="AE47" s="19"/>
    </row>
    <row r="48" spans="2:36" x14ac:dyDescent="0.2">
      <c r="D48" s="371">
        <f>D42-D39</f>
        <v>0</v>
      </c>
      <c r="E48" s="371">
        <f t="shared" ref="E48:W48" si="150">E42-E39</f>
        <v>0</v>
      </c>
      <c r="F48" s="371">
        <f t="shared" si="150"/>
        <v>0</v>
      </c>
      <c r="G48" s="371">
        <f t="shared" si="150"/>
        <v>0</v>
      </c>
      <c r="H48" s="371">
        <f t="shared" si="150"/>
        <v>0</v>
      </c>
      <c r="I48" s="371">
        <f t="shared" si="150"/>
        <v>0</v>
      </c>
      <c r="J48" s="371">
        <f t="shared" si="150"/>
        <v>0</v>
      </c>
      <c r="K48" s="371">
        <f t="shared" si="150"/>
        <v>0</v>
      </c>
      <c r="L48" s="371">
        <f t="shared" si="150"/>
        <v>0</v>
      </c>
      <c r="M48" s="371">
        <f t="shared" si="150"/>
        <v>0</v>
      </c>
      <c r="N48" s="371">
        <f t="shared" si="150"/>
        <v>0</v>
      </c>
      <c r="O48" s="371">
        <f t="shared" si="150"/>
        <v>0</v>
      </c>
      <c r="P48" s="371">
        <f t="shared" si="150"/>
        <v>0</v>
      </c>
      <c r="Q48" s="371">
        <f t="shared" si="150"/>
        <v>0</v>
      </c>
      <c r="R48" s="371">
        <f t="shared" si="150"/>
        <v>0</v>
      </c>
      <c r="S48" s="371">
        <f t="shared" si="150"/>
        <v>0</v>
      </c>
      <c r="T48" s="371">
        <f t="shared" si="150"/>
        <v>0</v>
      </c>
      <c r="U48" s="371">
        <f t="shared" si="150"/>
        <v>0</v>
      </c>
      <c r="V48" s="371">
        <f t="shared" si="150"/>
        <v>0</v>
      </c>
      <c r="W48" s="371">
        <f t="shared" si="150"/>
        <v>0</v>
      </c>
      <c r="Y48" s="19"/>
      <c r="Z48" s="19"/>
      <c r="AA48" s="19"/>
      <c r="AB48" s="19"/>
      <c r="AC48" s="19"/>
      <c r="AD48" s="19"/>
      <c r="AE48" s="19"/>
    </row>
    <row r="49" spans="3:31" x14ac:dyDescent="0.2">
      <c r="D49" s="371">
        <f>D43-D39</f>
        <v>0</v>
      </c>
      <c r="E49" s="371">
        <f t="shared" ref="E49:W49" si="151">E43-E39</f>
        <v>0</v>
      </c>
      <c r="F49" s="371">
        <f t="shared" si="151"/>
        <v>0</v>
      </c>
      <c r="G49" s="371">
        <f t="shared" si="151"/>
        <v>0</v>
      </c>
      <c r="H49" s="371">
        <f t="shared" si="151"/>
        <v>0</v>
      </c>
      <c r="I49" s="371">
        <f t="shared" si="151"/>
        <v>0</v>
      </c>
      <c r="J49" s="371">
        <f t="shared" si="151"/>
        <v>0</v>
      </c>
      <c r="K49" s="371">
        <f t="shared" si="151"/>
        <v>0</v>
      </c>
      <c r="L49" s="371">
        <f t="shared" si="151"/>
        <v>0</v>
      </c>
      <c r="M49" s="371">
        <f t="shared" si="151"/>
        <v>0</v>
      </c>
      <c r="N49" s="371">
        <f t="shared" si="151"/>
        <v>0</v>
      </c>
      <c r="O49" s="371">
        <f t="shared" si="151"/>
        <v>0</v>
      </c>
      <c r="P49" s="371">
        <f t="shared" si="151"/>
        <v>0</v>
      </c>
      <c r="Q49" s="371">
        <f t="shared" si="151"/>
        <v>0</v>
      </c>
      <c r="R49" s="371">
        <f t="shared" si="151"/>
        <v>0</v>
      </c>
      <c r="S49" s="371">
        <f t="shared" si="151"/>
        <v>0</v>
      </c>
      <c r="T49" s="371">
        <f t="shared" si="151"/>
        <v>0</v>
      </c>
      <c r="U49" s="371">
        <f t="shared" si="151"/>
        <v>0</v>
      </c>
      <c r="V49" s="371">
        <f t="shared" si="151"/>
        <v>0</v>
      </c>
      <c r="W49" s="371">
        <f t="shared" si="151"/>
        <v>0</v>
      </c>
      <c r="Y49" s="19"/>
      <c r="Z49" s="19"/>
      <c r="AA49" s="19"/>
      <c r="AB49" s="19"/>
      <c r="AC49" s="19"/>
      <c r="AD49" s="19"/>
      <c r="AE49" s="19"/>
    </row>
    <row r="50" spans="3:31" x14ac:dyDescent="0.2">
      <c r="Y50" s="19"/>
      <c r="Z50" s="19"/>
      <c r="AA50" s="19"/>
      <c r="AB50" s="19"/>
      <c r="AC50" s="19"/>
      <c r="AD50" s="19"/>
      <c r="AE50" s="19"/>
    </row>
    <row r="51" spans="3:31" x14ac:dyDescent="0.2">
      <c r="Y51" s="19"/>
      <c r="Z51" s="19"/>
      <c r="AA51" s="19"/>
      <c r="AB51" s="19"/>
      <c r="AC51" s="19"/>
      <c r="AD51" s="19"/>
      <c r="AE51" s="19"/>
    </row>
    <row r="52" spans="3:31" x14ac:dyDescent="0.2">
      <c r="Y52" s="19"/>
      <c r="Z52" s="19"/>
      <c r="AA52" s="19"/>
      <c r="AB52" s="19"/>
      <c r="AC52" s="19"/>
      <c r="AD52" s="19"/>
      <c r="AE52" s="19"/>
    </row>
    <row r="53" spans="3:31" x14ac:dyDescent="0.2">
      <c r="Y53" s="19"/>
      <c r="Z53" s="19"/>
      <c r="AA53" s="19"/>
      <c r="AB53" s="19"/>
      <c r="AC53" s="19"/>
      <c r="AD53" s="19"/>
      <c r="AE53" s="19"/>
    </row>
    <row r="54" spans="3:31" x14ac:dyDescent="0.2">
      <c r="Y54" s="19"/>
      <c r="Z54" s="19"/>
      <c r="AA54" s="19"/>
      <c r="AB54" s="19"/>
      <c r="AC54" s="19"/>
      <c r="AD54" s="19"/>
      <c r="AE54" s="19"/>
    </row>
    <row r="55" spans="3:31" x14ac:dyDescent="0.2">
      <c r="Y55" s="19"/>
      <c r="Z55" s="19"/>
      <c r="AA55" s="19"/>
      <c r="AB55" s="19"/>
      <c r="AC55" s="19"/>
      <c r="AD55" s="19"/>
      <c r="AE55" s="19"/>
    </row>
    <row r="56" spans="3:31" x14ac:dyDescent="0.2">
      <c r="Y56" s="19"/>
      <c r="Z56" s="19"/>
      <c r="AA56" s="19"/>
      <c r="AB56" s="19"/>
      <c r="AC56" s="19"/>
      <c r="AD56" s="19"/>
      <c r="AE56" s="19"/>
    </row>
    <row r="57" spans="3:31" x14ac:dyDescent="0.2">
      <c r="Y57" s="19"/>
      <c r="Z57" s="19"/>
      <c r="AA57" s="19"/>
      <c r="AB57" s="19"/>
      <c r="AC57" s="19"/>
      <c r="AD57" s="19"/>
      <c r="AE57" s="19"/>
    </row>
    <row r="58" spans="3:31" x14ac:dyDescent="0.2">
      <c r="Y58" s="19"/>
      <c r="Z58" s="19"/>
      <c r="AA58" s="19"/>
      <c r="AB58" s="19"/>
      <c r="AC58" s="19"/>
      <c r="AD58" s="19"/>
      <c r="AE58" s="19"/>
    </row>
    <row r="59" spans="3:31" x14ac:dyDescent="0.2">
      <c r="Y59" s="19"/>
      <c r="Z59" s="19"/>
      <c r="AA59" s="19"/>
      <c r="AB59" s="19"/>
      <c r="AC59" s="19"/>
      <c r="AD59" s="19"/>
      <c r="AE59" s="19"/>
    </row>
    <row r="60" spans="3:31" x14ac:dyDescent="0.2">
      <c r="Y60" s="19"/>
      <c r="Z60" s="19"/>
      <c r="AA60" s="19"/>
      <c r="AB60" s="19"/>
      <c r="AC60" s="19"/>
      <c r="AD60" s="19"/>
      <c r="AE60" s="19"/>
    </row>
    <row r="61" spans="3:31" x14ac:dyDescent="0.2">
      <c r="Y61" s="19"/>
      <c r="Z61" s="19"/>
      <c r="AA61" s="19"/>
      <c r="AB61" s="19"/>
      <c r="AC61" s="19"/>
      <c r="AD61" s="19"/>
      <c r="AE61" s="19"/>
    </row>
    <row r="62" spans="3:31" x14ac:dyDescent="0.2">
      <c r="Y62" s="19"/>
      <c r="Z62" s="19"/>
      <c r="AA62" s="19"/>
      <c r="AB62" s="19"/>
      <c r="AC62" s="19"/>
      <c r="AD62" s="19"/>
      <c r="AE62" s="19"/>
    </row>
    <row r="63" spans="3:31" x14ac:dyDescent="0.2">
      <c r="Y63" s="19"/>
      <c r="Z63" s="19"/>
      <c r="AA63" s="19"/>
      <c r="AB63" s="19"/>
      <c r="AC63" s="19"/>
      <c r="AD63" s="19"/>
      <c r="AE63" s="19"/>
    </row>
    <row r="64" spans="3:31" x14ac:dyDescent="0.2">
      <c r="C64" s="25"/>
      <c r="H64" s="25"/>
      <c r="N64" s="25"/>
      <c r="W64" s="19"/>
      <c r="X64" s="1"/>
      <c r="Y64" s="19"/>
      <c r="Z64" s="19"/>
      <c r="AA64" s="19"/>
      <c r="AB64" s="19"/>
      <c r="AC64" s="19"/>
      <c r="AD64" s="19"/>
      <c r="AE64" s="19"/>
    </row>
    <row r="65" spans="9:31" x14ac:dyDescent="0.2">
      <c r="I65" s="1" t="e">
        <f>SUM(#REF!)</f>
        <v>#REF!</v>
      </c>
      <c r="J65" s="1" t="e">
        <f>SUM(#REF!)</f>
        <v>#REF!</v>
      </c>
      <c r="K65" s="1" t="e">
        <f>SUM(#REF!)</f>
        <v>#REF!</v>
      </c>
      <c r="O65" s="1" t="e">
        <f>SUM(#REF!)</f>
        <v>#REF!</v>
      </c>
      <c r="P65" s="1" t="e">
        <f>SUM(#REF!)</f>
        <v>#REF!</v>
      </c>
      <c r="Q65" s="1" t="e">
        <f>SUM(#REF!)</f>
        <v>#REF!</v>
      </c>
      <c r="R65" s="1"/>
      <c r="S65" s="1"/>
      <c r="T65" s="1"/>
      <c r="U65" s="1" t="e">
        <f>SUM(#REF!)</f>
        <v>#REF!</v>
      </c>
      <c r="V65" s="1"/>
      <c r="X65" s="1"/>
      <c r="Y65" s="19"/>
      <c r="Z65" s="19"/>
      <c r="AA65" s="19"/>
      <c r="AB65" s="19"/>
      <c r="AC65" s="19"/>
      <c r="AD65" s="19"/>
      <c r="AE65" s="19"/>
    </row>
  </sheetData>
  <mergeCells count="192">
    <mergeCell ref="R34:R35"/>
    <mergeCell ref="S34:S35"/>
    <mergeCell ref="T34:T35"/>
    <mergeCell ref="D36:D37"/>
    <mergeCell ref="E36:E37"/>
    <mergeCell ref="D34:D35"/>
    <mergeCell ref="E34:E35"/>
    <mergeCell ref="N12:N13"/>
    <mergeCell ref="N14:N15"/>
    <mergeCell ref="N16:N17"/>
    <mergeCell ref="D32:D33"/>
    <mergeCell ref="E32:E33"/>
    <mergeCell ref="F34:F35"/>
    <mergeCell ref="G34:G35"/>
    <mergeCell ref="H34:H35"/>
    <mergeCell ref="M34:M35"/>
    <mergeCell ref="N34:N35"/>
    <mergeCell ref="L36:L37"/>
    <mergeCell ref="T36:T37"/>
    <mergeCell ref="M36:M37"/>
    <mergeCell ref="N36:N37"/>
    <mergeCell ref="R36:R37"/>
    <mergeCell ref="S36:S37"/>
    <mergeCell ref="D12:D13"/>
    <mergeCell ref="E12:E13"/>
    <mergeCell ref="F36:F37"/>
    <mergeCell ref="G36:G37"/>
    <mergeCell ref="F20:F21"/>
    <mergeCell ref="G20:G21"/>
    <mergeCell ref="G16:G17"/>
    <mergeCell ref="E28:E29"/>
    <mergeCell ref="D30:D31"/>
    <mergeCell ref="E30:E31"/>
    <mergeCell ref="E18:E19"/>
    <mergeCell ref="D20:D21"/>
    <mergeCell ref="E20:E21"/>
    <mergeCell ref="D22:D23"/>
    <mergeCell ref="D14:D15"/>
    <mergeCell ref="E14:E15"/>
    <mergeCell ref="D16:D17"/>
    <mergeCell ref="E16:E17"/>
    <mergeCell ref="F12:F13"/>
    <mergeCell ref="G12:G13"/>
    <mergeCell ref="F18:F19"/>
    <mergeCell ref="G18:G19"/>
    <mergeCell ref="B8:C9"/>
    <mergeCell ref="C12:C13"/>
    <mergeCell ref="C16:C17"/>
    <mergeCell ref="C18:C19"/>
    <mergeCell ref="C10:C11"/>
    <mergeCell ref="B10:B21"/>
    <mergeCell ref="B5:C7"/>
    <mergeCell ref="C20:C21"/>
    <mergeCell ref="M12:M13"/>
    <mergeCell ref="L14:L15"/>
    <mergeCell ref="M14:M15"/>
    <mergeCell ref="L16:L17"/>
    <mergeCell ref="D5:D7"/>
    <mergeCell ref="E5:E7"/>
    <mergeCell ref="D8:D9"/>
    <mergeCell ref="E8:E9"/>
    <mergeCell ref="F10:F11"/>
    <mergeCell ref="D18:D19"/>
    <mergeCell ref="H10:H11"/>
    <mergeCell ref="H12:H13"/>
    <mergeCell ref="H14:H15"/>
    <mergeCell ref="L12:L13"/>
    <mergeCell ref="L5:Q5"/>
    <mergeCell ref="N8:N9"/>
    <mergeCell ref="L10:L11"/>
    <mergeCell ref="M10:M11"/>
    <mergeCell ref="L6:N6"/>
    <mergeCell ref="L8:L9"/>
    <mergeCell ref="M8:M9"/>
    <mergeCell ref="N10:N11"/>
    <mergeCell ref="O6:Q6"/>
    <mergeCell ref="M22:M23"/>
    <mergeCell ref="M24:M25"/>
    <mergeCell ref="M20:M21"/>
    <mergeCell ref="N18:N19"/>
    <mergeCell ref="N20:N21"/>
    <mergeCell ref="N22:N23"/>
    <mergeCell ref="N24:N25"/>
    <mergeCell ref="R14:R15"/>
    <mergeCell ref="S14:S15"/>
    <mergeCell ref="T14:T15"/>
    <mergeCell ref="L18:L19"/>
    <mergeCell ref="M18:M19"/>
    <mergeCell ref="L22:L23"/>
    <mergeCell ref="L24:L25"/>
    <mergeCell ref="R16:R17"/>
    <mergeCell ref="S16:S17"/>
    <mergeCell ref="S24:S25"/>
    <mergeCell ref="R18:R19"/>
    <mergeCell ref="S18:S19"/>
    <mergeCell ref="T18:T19"/>
    <mergeCell ref="T20:T21"/>
    <mergeCell ref="T24:T25"/>
    <mergeCell ref="R20:R21"/>
    <mergeCell ref="T22:T23"/>
    <mergeCell ref="S20:S21"/>
    <mergeCell ref="R22:R23"/>
    <mergeCell ref="S22:S23"/>
    <mergeCell ref="T26:T27"/>
    <mergeCell ref="T28:T29"/>
    <mergeCell ref="S28:S29"/>
    <mergeCell ref="R24:R25"/>
    <mergeCell ref="T32:T33"/>
    <mergeCell ref="R32:R33"/>
    <mergeCell ref="S32:S33"/>
    <mergeCell ref="R28:R29"/>
    <mergeCell ref="S30:S31"/>
    <mergeCell ref="T30:T31"/>
    <mergeCell ref="R30:R31"/>
    <mergeCell ref="R26:R27"/>
    <mergeCell ref="S26:S27"/>
    <mergeCell ref="F5:K5"/>
    <mergeCell ref="F6:H6"/>
    <mergeCell ref="I6:K6"/>
    <mergeCell ref="F8:F9"/>
    <mergeCell ref="G8:G9"/>
    <mergeCell ref="H8:H9"/>
    <mergeCell ref="H16:H17"/>
    <mergeCell ref="H18:H19"/>
    <mergeCell ref="R5:W5"/>
    <mergeCell ref="R10:R11"/>
    <mergeCell ref="S10:S11"/>
    <mergeCell ref="R6:T6"/>
    <mergeCell ref="R8:R9"/>
    <mergeCell ref="S8:S9"/>
    <mergeCell ref="T8:T9"/>
    <mergeCell ref="U6:W6"/>
    <mergeCell ref="T10:T11"/>
    <mergeCell ref="T16:T17"/>
    <mergeCell ref="M16:M17"/>
    <mergeCell ref="R12:R13"/>
    <mergeCell ref="S12:S13"/>
    <mergeCell ref="T12:T13"/>
    <mergeCell ref="F14:F15"/>
    <mergeCell ref="G10:G11"/>
    <mergeCell ref="N32:N33"/>
    <mergeCell ref="M32:M33"/>
    <mergeCell ref="L32:L33"/>
    <mergeCell ref="L30:L31"/>
    <mergeCell ref="M30:M31"/>
    <mergeCell ref="L20:L21"/>
    <mergeCell ref="N30:N31"/>
    <mergeCell ref="L28:L29"/>
    <mergeCell ref="M26:M27"/>
    <mergeCell ref="L26:L27"/>
    <mergeCell ref="M28:M29"/>
    <mergeCell ref="N28:N29"/>
    <mergeCell ref="N26:N27"/>
    <mergeCell ref="H24:H25"/>
    <mergeCell ref="F26:F27"/>
    <mergeCell ref="H20:H21"/>
    <mergeCell ref="H26:H27"/>
    <mergeCell ref="C32:C33"/>
    <mergeCell ref="D24:D25"/>
    <mergeCell ref="E24:E25"/>
    <mergeCell ref="D26:D27"/>
    <mergeCell ref="E26:E27"/>
    <mergeCell ref="H28:H29"/>
    <mergeCell ref="G26:G27"/>
    <mergeCell ref="D28:D29"/>
    <mergeCell ref="H32:H33"/>
    <mergeCell ref="C28:C29"/>
    <mergeCell ref="C30:C31"/>
    <mergeCell ref="D10:D11"/>
    <mergeCell ref="E10:E11"/>
    <mergeCell ref="G14:G15"/>
    <mergeCell ref="E22:E23"/>
    <mergeCell ref="B22:B37"/>
    <mergeCell ref="C14:C15"/>
    <mergeCell ref="L34:L35"/>
    <mergeCell ref="H36:H37"/>
    <mergeCell ref="C22:C23"/>
    <mergeCell ref="C24:C25"/>
    <mergeCell ref="C26:C27"/>
    <mergeCell ref="H30:H31"/>
    <mergeCell ref="F32:F33"/>
    <mergeCell ref="G32:G33"/>
    <mergeCell ref="F16:F17"/>
    <mergeCell ref="F30:F31"/>
    <mergeCell ref="G30:G31"/>
    <mergeCell ref="F28:F29"/>
    <mergeCell ref="G28:G29"/>
    <mergeCell ref="F22:F23"/>
    <mergeCell ref="G22:G23"/>
    <mergeCell ref="H22:H23"/>
    <mergeCell ref="F24:F25"/>
    <mergeCell ref="G24:G25"/>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tabColor rgb="FF00B0F0"/>
    <pageSetUpPr fitToPage="1"/>
  </sheetPr>
  <dimension ref="B2:AJ65"/>
  <sheetViews>
    <sheetView view="pageBreakPreview" zoomScaleNormal="100" zoomScaleSheetLayoutView="100" workbookViewId="0">
      <pane xSplit="3" ySplit="9" topLeftCell="D28" activePane="bottomRight" state="frozen"/>
      <selection activeCell="B2" sqref="B2"/>
      <selection pane="topRight" activeCell="B2" sqref="B2"/>
      <selection pane="bottomLeft" activeCell="B2" sqref="B2"/>
      <selection pane="bottomRight" activeCell="B2" sqref="B2"/>
    </sheetView>
  </sheetViews>
  <sheetFormatPr defaultColWidth="9" defaultRowHeight="13.2" x14ac:dyDescent="0.2"/>
  <cols>
    <col min="1" max="2" width="4.6640625" style="1" customWidth="1"/>
    <col min="3" max="3" width="19.33203125" style="1" customWidth="1"/>
    <col min="4" max="10" width="8.6640625" style="1" customWidth="1"/>
    <col min="11" max="11" width="8.6640625" style="19" customWidth="1"/>
    <col min="12" max="16" width="8.6640625" style="1" customWidth="1"/>
    <col min="17" max="22" width="8.6640625" style="19" customWidth="1"/>
    <col min="23" max="23" width="8.6640625" style="1" customWidth="1"/>
    <col min="24" max="24" width="8" style="19" customWidth="1"/>
    <col min="25" max="30" width="6.33203125" style="1" customWidth="1"/>
    <col min="31" max="36" width="6.109375" style="1" customWidth="1"/>
    <col min="37" max="49" width="8.6640625" style="1" customWidth="1"/>
    <col min="50" max="69" width="4.6640625" style="1" customWidth="1"/>
    <col min="70" max="16384" width="9" style="1"/>
  </cols>
  <sheetData>
    <row r="2" spans="2:36" ht="14.4" x14ac:dyDescent="0.2">
      <c r="B2" s="26" t="s">
        <v>675</v>
      </c>
    </row>
    <row r="4" spans="2:36" ht="13.8" thickBot="1" x14ac:dyDescent="0.25">
      <c r="W4" s="2" t="s">
        <v>588</v>
      </c>
    </row>
    <row r="5" spans="2:36" ht="21.6" customHeight="1" x14ac:dyDescent="0.2">
      <c r="B5" s="1576"/>
      <c r="C5" s="1577"/>
      <c r="D5" s="1591" t="s">
        <v>416</v>
      </c>
      <c r="E5" s="1507" t="s">
        <v>417</v>
      </c>
      <c r="F5" s="1964" t="s">
        <v>589</v>
      </c>
      <c r="G5" s="1965"/>
      <c r="H5" s="1965"/>
      <c r="I5" s="1965"/>
      <c r="J5" s="1965"/>
      <c r="K5" s="1966"/>
      <c r="L5" s="1964" t="s">
        <v>387</v>
      </c>
      <c r="M5" s="1965"/>
      <c r="N5" s="1965"/>
      <c r="O5" s="1965"/>
      <c r="P5" s="1965"/>
      <c r="Q5" s="1966"/>
      <c r="R5" s="1964" t="s">
        <v>388</v>
      </c>
      <c r="S5" s="1965"/>
      <c r="T5" s="1965"/>
      <c r="U5" s="1965"/>
      <c r="V5" s="1965"/>
      <c r="W5" s="1966"/>
    </row>
    <row r="6" spans="2:36" s="154" customFormat="1" ht="36.75" customHeight="1" x14ac:dyDescent="0.2">
      <c r="B6" s="1578"/>
      <c r="C6" s="1579"/>
      <c r="D6" s="1551"/>
      <c r="E6" s="1508"/>
      <c r="F6" s="1925" t="s">
        <v>590</v>
      </c>
      <c r="G6" s="1743"/>
      <c r="H6" s="1744"/>
      <c r="I6" s="1973" t="s">
        <v>676</v>
      </c>
      <c r="J6" s="1974"/>
      <c r="K6" s="1975"/>
      <c r="L6" s="1925" t="s">
        <v>590</v>
      </c>
      <c r="M6" s="1743"/>
      <c r="N6" s="1744"/>
      <c r="O6" s="1973" t="s">
        <v>676</v>
      </c>
      <c r="P6" s="1974"/>
      <c r="Q6" s="1975"/>
      <c r="R6" s="1738" t="s">
        <v>590</v>
      </c>
      <c r="S6" s="1930"/>
      <c r="T6" s="1931"/>
      <c r="U6" s="1973" t="s">
        <v>676</v>
      </c>
      <c r="V6" s="1974"/>
      <c r="W6" s="1975"/>
      <c r="AB6" s="154" t="s">
        <v>671</v>
      </c>
    </row>
    <row r="7" spans="2:36" ht="21.6" customHeight="1" x14ac:dyDescent="0.2">
      <c r="B7" s="1580"/>
      <c r="C7" s="1967"/>
      <c r="D7" s="1552"/>
      <c r="E7" s="1610"/>
      <c r="F7" s="269" t="s">
        <v>425</v>
      </c>
      <c r="G7" s="32" t="s">
        <v>426</v>
      </c>
      <c r="H7" s="21" t="s">
        <v>273</v>
      </c>
      <c r="I7" s="20" t="s">
        <v>592</v>
      </c>
      <c r="J7" s="20" t="s">
        <v>593</v>
      </c>
      <c r="K7" s="264" t="s">
        <v>455</v>
      </c>
      <c r="L7" s="263" t="s">
        <v>425</v>
      </c>
      <c r="M7" s="32" t="s">
        <v>426</v>
      </c>
      <c r="N7" s="21" t="s">
        <v>273</v>
      </c>
      <c r="O7" s="20" t="s">
        <v>592</v>
      </c>
      <c r="P7" s="20" t="s">
        <v>593</v>
      </c>
      <c r="Q7" s="264" t="s">
        <v>455</v>
      </c>
      <c r="R7" s="263" t="s">
        <v>425</v>
      </c>
      <c r="S7" s="32" t="s">
        <v>426</v>
      </c>
      <c r="T7" s="21" t="s">
        <v>273</v>
      </c>
      <c r="U7" s="20" t="s">
        <v>592</v>
      </c>
      <c r="V7" s="20" t="s">
        <v>593</v>
      </c>
      <c r="W7" s="264" t="s">
        <v>455</v>
      </c>
      <c r="X7" s="1"/>
      <c r="Y7" s="1" t="s">
        <v>425</v>
      </c>
      <c r="Z7" s="1" t="s">
        <v>426</v>
      </c>
      <c r="AA7" s="1" t="s">
        <v>596</v>
      </c>
      <c r="AB7" s="1" t="s">
        <v>425</v>
      </c>
      <c r="AC7" s="1" t="s">
        <v>426</v>
      </c>
      <c r="AD7" s="1" t="s">
        <v>596</v>
      </c>
      <c r="AE7" s="360" t="s">
        <v>328</v>
      </c>
    </row>
    <row r="8" spans="2:36" ht="21.6" customHeight="1" x14ac:dyDescent="0.2">
      <c r="B8" s="1603" t="s">
        <v>597</v>
      </c>
      <c r="C8" s="1628"/>
      <c r="D8" s="1960">
        <f>SUM(D10:D21)</f>
        <v>404</v>
      </c>
      <c r="E8" s="1962">
        <f>SUM(E10:E21)</f>
        <v>303</v>
      </c>
      <c r="F8" s="1894">
        <f t="shared" ref="F8:G8" si="0">F10+F12+F14+F16+F18+F20</f>
        <v>31031</v>
      </c>
      <c r="G8" s="1898">
        <f t="shared" si="0"/>
        <v>8051</v>
      </c>
      <c r="H8" s="1898">
        <f t="shared" ref="H8:W8" si="1">H10+H12+H14+H16+H18+H20</f>
        <v>39082</v>
      </c>
      <c r="I8" s="71">
        <f t="shared" si="1"/>
        <v>150</v>
      </c>
      <c r="J8" s="71">
        <f t="shared" si="1"/>
        <v>11</v>
      </c>
      <c r="K8" s="265">
        <f t="shared" si="1"/>
        <v>161</v>
      </c>
      <c r="L8" s="1968">
        <f>SUM(L10:L21)</f>
        <v>19757</v>
      </c>
      <c r="M8" s="1970">
        <f t="shared" ref="M8" si="2">SUM(M10:M21)</f>
        <v>2841</v>
      </c>
      <c r="N8" s="1898">
        <f>SUM(N10:N21)</f>
        <v>22598</v>
      </c>
      <c r="O8" s="71">
        <f t="shared" si="1"/>
        <v>6</v>
      </c>
      <c r="P8" s="71">
        <f t="shared" si="1"/>
        <v>3</v>
      </c>
      <c r="Q8" s="265">
        <f t="shared" si="1"/>
        <v>9</v>
      </c>
      <c r="R8" s="1968">
        <f>SUM(R10:R21)</f>
        <v>11274</v>
      </c>
      <c r="S8" s="1970">
        <f t="shared" ref="S8" si="3">SUM(S10:S21)</f>
        <v>5210</v>
      </c>
      <c r="T8" s="1898">
        <f>SUM(T10:T21)</f>
        <v>16484</v>
      </c>
      <c r="U8" s="71">
        <f t="shared" si="1"/>
        <v>144</v>
      </c>
      <c r="V8" s="71">
        <f t="shared" si="1"/>
        <v>8</v>
      </c>
      <c r="W8" s="265">
        <f t="shared" si="1"/>
        <v>152</v>
      </c>
      <c r="X8" s="1"/>
      <c r="Y8" s="7">
        <f>L8+R8</f>
        <v>31031</v>
      </c>
      <c r="Z8" s="7">
        <f>M8+S8</f>
        <v>8051</v>
      </c>
      <c r="AA8" s="7">
        <f t="shared" ref="AA8" si="4">N8+T8</f>
        <v>39082</v>
      </c>
      <c r="AB8" s="7">
        <f>O8+U8</f>
        <v>150</v>
      </c>
      <c r="AC8" s="7">
        <f t="shared" ref="AC8:AD8" si="5">P8+V8</f>
        <v>11</v>
      </c>
      <c r="AD8" s="7">
        <f t="shared" si="5"/>
        <v>161</v>
      </c>
      <c r="AE8" s="366">
        <f>Y8-F8</f>
        <v>0</v>
      </c>
      <c r="AF8" s="366">
        <f t="shared" ref="AF8:AG8" si="6">Z8-G8</f>
        <v>0</v>
      </c>
      <c r="AG8" s="366">
        <f t="shared" si="6"/>
        <v>0</v>
      </c>
      <c r="AH8" s="366">
        <f>AB8-I8</f>
        <v>0</v>
      </c>
      <c r="AI8" s="366">
        <f t="shared" ref="AI8:AJ8" si="7">AC8-J8</f>
        <v>0</v>
      </c>
      <c r="AJ8" s="366">
        <f t="shared" si="7"/>
        <v>0</v>
      </c>
    </row>
    <row r="9" spans="2:36" ht="21.6" customHeight="1" thickBot="1" x14ac:dyDescent="0.25">
      <c r="B9" s="1607"/>
      <c r="C9" s="1669"/>
      <c r="D9" s="1961"/>
      <c r="E9" s="1963"/>
      <c r="F9" s="1906"/>
      <c r="G9" s="1907"/>
      <c r="H9" s="1907"/>
      <c r="I9" s="796">
        <f>I8/F8</f>
        <v>4.8338758016177371E-3</v>
      </c>
      <c r="J9" s="796">
        <f>J8/G8</f>
        <v>1.3662899018755433E-3</v>
      </c>
      <c r="K9" s="797">
        <f>K8/H8</f>
        <v>4.1195435238728824E-3</v>
      </c>
      <c r="L9" s="1969"/>
      <c r="M9" s="1971"/>
      <c r="N9" s="1907"/>
      <c r="O9" s="796">
        <f>O8/L8</f>
        <v>3.0368983145214357E-4</v>
      </c>
      <c r="P9" s="796">
        <f>P8/M8</f>
        <v>1.0559662090813093E-3</v>
      </c>
      <c r="Q9" s="797">
        <f>Q8/N8</f>
        <v>3.9826533321532878E-4</v>
      </c>
      <c r="R9" s="1969"/>
      <c r="S9" s="1971"/>
      <c r="T9" s="1907"/>
      <c r="U9" s="796">
        <f>U8/R8</f>
        <v>1.2772751463544438E-2</v>
      </c>
      <c r="V9" s="796">
        <f>V8/S8</f>
        <v>1.5355086372360845E-3</v>
      </c>
      <c r="W9" s="797">
        <f>W8/T8</f>
        <v>9.2210628488231007E-3</v>
      </c>
      <c r="X9" s="1"/>
      <c r="AB9" s="45"/>
      <c r="AC9" s="45"/>
      <c r="AD9" s="45"/>
      <c r="AH9" s="366"/>
      <c r="AI9" s="366"/>
      <c r="AJ9" s="366"/>
    </row>
    <row r="10" spans="2:36" ht="21.6" customHeight="1" thickTop="1" x14ac:dyDescent="0.2">
      <c r="B10" s="1503" t="s">
        <v>274</v>
      </c>
      <c r="C10" s="1551" t="s">
        <v>184</v>
      </c>
      <c r="D10" s="1840">
        <f>表13!E15</f>
        <v>49</v>
      </c>
      <c r="E10" s="1957">
        <f>表13!R15</f>
        <v>20</v>
      </c>
      <c r="F10" s="1908">
        <f t="shared" ref="F10:G10" si="8">L10+R10</f>
        <v>1007</v>
      </c>
      <c r="G10" s="1896">
        <f t="shared" si="8"/>
        <v>45</v>
      </c>
      <c r="H10" s="1896">
        <f t="shared" ref="H10:K10" si="9">N10+T10</f>
        <v>1052</v>
      </c>
      <c r="I10" s="72">
        <f t="shared" si="9"/>
        <v>10</v>
      </c>
      <c r="J10" s="72">
        <f t="shared" si="9"/>
        <v>6</v>
      </c>
      <c r="K10" s="267">
        <f t="shared" si="9"/>
        <v>16</v>
      </c>
      <c r="L10" s="1929">
        <f>表2!I18</f>
        <v>835</v>
      </c>
      <c r="M10" s="1920">
        <f>表2!O18</f>
        <v>21</v>
      </c>
      <c r="N10" s="1928">
        <f>L10+M10</f>
        <v>856</v>
      </c>
      <c r="O10" s="72">
        <v>3</v>
      </c>
      <c r="P10" s="72">
        <v>3</v>
      </c>
      <c r="Q10" s="267">
        <f>O10+P10</f>
        <v>6</v>
      </c>
      <c r="R10" s="1929">
        <f>表2!J18</f>
        <v>172</v>
      </c>
      <c r="S10" s="1920">
        <f>表2!P18</f>
        <v>24</v>
      </c>
      <c r="T10" s="1928">
        <f>R10+S10</f>
        <v>196</v>
      </c>
      <c r="U10" s="72">
        <v>7</v>
      </c>
      <c r="V10" s="72">
        <v>3</v>
      </c>
      <c r="W10" s="267">
        <f>U10+V10</f>
        <v>10</v>
      </c>
      <c r="X10" s="1"/>
      <c r="Y10" s="7">
        <f t="shared" ref="Y10:AD10" si="10">L10+R10</f>
        <v>1007</v>
      </c>
      <c r="Z10" s="7">
        <f t="shared" si="10"/>
        <v>45</v>
      </c>
      <c r="AA10" s="7">
        <f t="shared" si="10"/>
        <v>1052</v>
      </c>
      <c r="AB10" s="7">
        <f t="shared" si="10"/>
        <v>10</v>
      </c>
      <c r="AC10" s="7">
        <f t="shared" si="10"/>
        <v>6</v>
      </c>
      <c r="AD10" s="7">
        <f t="shared" si="10"/>
        <v>16</v>
      </c>
      <c r="AE10" s="366">
        <f t="shared" ref="AE10:AJ10" si="11">Y10-F10</f>
        <v>0</v>
      </c>
      <c r="AF10" s="366">
        <f t="shared" si="11"/>
        <v>0</v>
      </c>
      <c r="AG10" s="366">
        <f t="shared" si="11"/>
        <v>0</v>
      </c>
      <c r="AH10" s="366">
        <f t="shared" si="11"/>
        <v>0</v>
      </c>
      <c r="AI10" s="366">
        <f t="shared" si="11"/>
        <v>0</v>
      </c>
      <c r="AJ10" s="366">
        <f t="shared" si="11"/>
        <v>0</v>
      </c>
    </row>
    <row r="11" spans="2:36" ht="21.6" customHeight="1" x14ac:dyDescent="0.2">
      <c r="B11" s="1504"/>
      <c r="C11" s="1551"/>
      <c r="D11" s="1835"/>
      <c r="E11" s="1953"/>
      <c r="F11" s="1895"/>
      <c r="G11" s="1897"/>
      <c r="H11" s="1897"/>
      <c r="I11" s="798">
        <f>I10/F10</f>
        <v>9.9304865938430985E-3</v>
      </c>
      <c r="J11" s="798">
        <f>J10/G10</f>
        <v>0.13333333333333333</v>
      </c>
      <c r="K11" s="799">
        <f>K10/H10</f>
        <v>1.5209125475285171E-2</v>
      </c>
      <c r="L11" s="1903"/>
      <c r="M11" s="1915"/>
      <c r="N11" s="1923"/>
      <c r="O11" s="798">
        <f>O10/L10</f>
        <v>3.592814371257485E-3</v>
      </c>
      <c r="P11" s="798">
        <f>P10/M10</f>
        <v>0.14285714285714285</v>
      </c>
      <c r="Q11" s="799">
        <f>Q10/N10</f>
        <v>7.0093457943925233E-3</v>
      </c>
      <c r="R11" s="1903"/>
      <c r="S11" s="1915"/>
      <c r="T11" s="1923"/>
      <c r="U11" s="798">
        <f>U10/R10</f>
        <v>4.0697674418604654E-2</v>
      </c>
      <c r="V11" s="798">
        <f>V10/S10</f>
        <v>0.125</v>
      </c>
      <c r="W11" s="799">
        <f>W10/T10</f>
        <v>5.1020408163265307E-2</v>
      </c>
      <c r="X11" s="1"/>
      <c r="AB11" s="45"/>
      <c r="AC11" s="45"/>
      <c r="AD11" s="45"/>
      <c r="AH11" s="366"/>
      <c r="AI11" s="366"/>
      <c r="AJ11" s="366"/>
    </row>
    <row r="12" spans="2:36" ht="21.6" customHeight="1" x14ac:dyDescent="0.2">
      <c r="B12" s="1504"/>
      <c r="C12" s="1591" t="s">
        <v>185</v>
      </c>
      <c r="D12" s="1834">
        <f>表13!E18</f>
        <v>85</v>
      </c>
      <c r="E12" s="1972">
        <f>表13!R18</f>
        <v>64</v>
      </c>
      <c r="F12" s="1894">
        <f t="shared" ref="F12:G12" si="12">L12+R12</f>
        <v>14482</v>
      </c>
      <c r="G12" s="1898">
        <f t="shared" si="12"/>
        <v>2067</v>
      </c>
      <c r="H12" s="1898">
        <f t="shared" ref="H12:K12" si="13">N12+T12</f>
        <v>16549</v>
      </c>
      <c r="I12" s="71">
        <f t="shared" si="13"/>
        <v>107</v>
      </c>
      <c r="J12" s="71">
        <f t="shared" si="13"/>
        <v>0</v>
      </c>
      <c r="K12" s="265">
        <f t="shared" si="13"/>
        <v>107</v>
      </c>
      <c r="L12" s="1902">
        <f>表2!I21</f>
        <v>11291</v>
      </c>
      <c r="M12" s="1914">
        <f>表2!O21</f>
        <v>1092</v>
      </c>
      <c r="N12" s="1923">
        <f>L12+M12</f>
        <v>12383</v>
      </c>
      <c r="O12" s="71">
        <v>2</v>
      </c>
      <c r="P12" s="71">
        <v>0</v>
      </c>
      <c r="Q12" s="265">
        <f t="shared" ref="Q12" si="14">O12+P12</f>
        <v>2</v>
      </c>
      <c r="R12" s="1902">
        <f>表2!J21</f>
        <v>3191</v>
      </c>
      <c r="S12" s="1914">
        <f>表2!P21</f>
        <v>975</v>
      </c>
      <c r="T12" s="1898">
        <f>R12+S12</f>
        <v>4166</v>
      </c>
      <c r="U12" s="71">
        <v>105</v>
      </c>
      <c r="V12" s="71">
        <v>0</v>
      </c>
      <c r="W12" s="265">
        <f t="shared" ref="W12" si="15">U12+V12</f>
        <v>105</v>
      </c>
      <c r="X12" s="1"/>
      <c r="Y12" s="7">
        <f t="shared" ref="Y12:AD12" si="16">L12+R12</f>
        <v>14482</v>
      </c>
      <c r="Z12" s="7">
        <f t="shared" si="16"/>
        <v>2067</v>
      </c>
      <c r="AA12" s="7">
        <f t="shared" si="16"/>
        <v>16549</v>
      </c>
      <c r="AB12" s="7">
        <f t="shared" si="16"/>
        <v>107</v>
      </c>
      <c r="AC12" s="7">
        <f t="shared" si="16"/>
        <v>0</v>
      </c>
      <c r="AD12" s="7">
        <f t="shared" si="16"/>
        <v>107</v>
      </c>
      <c r="AE12" s="366">
        <f t="shared" ref="AE12:AJ12" si="17">Y12-F12</f>
        <v>0</v>
      </c>
      <c r="AF12" s="366">
        <f t="shared" si="17"/>
        <v>0</v>
      </c>
      <c r="AG12" s="366">
        <f t="shared" si="17"/>
        <v>0</v>
      </c>
      <c r="AH12" s="366">
        <f t="shared" si="17"/>
        <v>0</v>
      </c>
      <c r="AI12" s="366">
        <f t="shared" si="17"/>
        <v>0</v>
      </c>
      <c r="AJ12" s="366">
        <f t="shared" si="17"/>
        <v>0</v>
      </c>
    </row>
    <row r="13" spans="2:36" ht="21.6" customHeight="1" x14ac:dyDescent="0.2">
      <c r="B13" s="1504"/>
      <c r="C13" s="1551"/>
      <c r="D13" s="1835"/>
      <c r="E13" s="1953"/>
      <c r="F13" s="1895"/>
      <c r="G13" s="1897"/>
      <c r="H13" s="1897"/>
      <c r="I13" s="798">
        <f t="shared" ref="I13:K13" si="18">I12/F12</f>
        <v>7.3884822538323432E-3</v>
      </c>
      <c r="J13" s="798">
        <f t="shared" si="18"/>
        <v>0</v>
      </c>
      <c r="K13" s="799">
        <f t="shared" si="18"/>
        <v>6.4656474711462927E-3</v>
      </c>
      <c r="L13" s="1903"/>
      <c r="M13" s="1915"/>
      <c r="N13" s="1923"/>
      <c r="O13" s="798">
        <f t="shared" ref="O13:Q13" si="19">O12/L12</f>
        <v>1.7713222920910459E-4</v>
      </c>
      <c r="P13" s="798">
        <f t="shared" si="19"/>
        <v>0</v>
      </c>
      <c r="Q13" s="799">
        <f t="shared" si="19"/>
        <v>1.6151174997981103E-4</v>
      </c>
      <c r="R13" s="1903"/>
      <c r="S13" s="1915"/>
      <c r="T13" s="1897"/>
      <c r="U13" s="798">
        <f t="shared" ref="U13:W13" si="20">U12/R12</f>
        <v>3.2905045440300845E-2</v>
      </c>
      <c r="V13" s="798">
        <f t="shared" si="20"/>
        <v>0</v>
      </c>
      <c r="W13" s="799">
        <f t="shared" si="20"/>
        <v>2.5204032645223237E-2</v>
      </c>
      <c r="X13" s="1"/>
      <c r="AB13" s="45"/>
      <c r="AC13" s="45"/>
      <c r="AD13" s="45"/>
      <c r="AH13" s="366"/>
      <c r="AI13" s="366"/>
      <c r="AJ13" s="366"/>
    </row>
    <row r="14" spans="2:36" ht="21.6" customHeight="1" x14ac:dyDescent="0.2">
      <c r="B14" s="1504"/>
      <c r="C14" s="1591" t="s">
        <v>277</v>
      </c>
      <c r="D14" s="1834">
        <f>表13!E21</f>
        <v>25</v>
      </c>
      <c r="E14" s="1972">
        <f>表13!R21</f>
        <v>16</v>
      </c>
      <c r="F14" s="1894">
        <f t="shared" ref="F14:G14" si="21">L14+R14</f>
        <v>2215</v>
      </c>
      <c r="G14" s="1898">
        <f t="shared" si="21"/>
        <v>162</v>
      </c>
      <c r="H14" s="1898">
        <f t="shared" ref="H14:K14" si="22">N14+T14</f>
        <v>2377</v>
      </c>
      <c r="I14" s="71">
        <f t="shared" si="22"/>
        <v>3</v>
      </c>
      <c r="J14" s="71">
        <f t="shared" si="22"/>
        <v>1</v>
      </c>
      <c r="K14" s="265">
        <f t="shared" si="22"/>
        <v>4</v>
      </c>
      <c r="L14" s="1902">
        <f>表2!I24</f>
        <v>2038</v>
      </c>
      <c r="M14" s="1914">
        <f>表2!O24</f>
        <v>104</v>
      </c>
      <c r="N14" s="1923">
        <f t="shared" ref="N14" si="23">L14+M14</f>
        <v>2142</v>
      </c>
      <c r="O14" s="71">
        <v>1</v>
      </c>
      <c r="P14" s="71">
        <v>0</v>
      </c>
      <c r="Q14" s="265">
        <f t="shared" ref="Q14" si="24">O14+P14</f>
        <v>1</v>
      </c>
      <c r="R14" s="1902">
        <f>表2!J24</f>
        <v>177</v>
      </c>
      <c r="S14" s="1914">
        <f>表2!P24</f>
        <v>58</v>
      </c>
      <c r="T14" s="1898">
        <f t="shared" ref="T14" si="25">R14+S14</f>
        <v>235</v>
      </c>
      <c r="U14" s="71">
        <v>2</v>
      </c>
      <c r="V14" s="71">
        <v>1</v>
      </c>
      <c r="W14" s="265">
        <f t="shared" ref="W14" si="26">U14+V14</f>
        <v>3</v>
      </c>
      <c r="X14" s="1"/>
      <c r="Y14" s="7">
        <f t="shared" ref="Y14:AD14" si="27">L14+R14</f>
        <v>2215</v>
      </c>
      <c r="Z14" s="7">
        <f t="shared" si="27"/>
        <v>162</v>
      </c>
      <c r="AA14" s="7">
        <f t="shared" si="27"/>
        <v>2377</v>
      </c>
      <c r="AB14" s="7">
        <f t="shared" si="27"/>
        <v>3</v>
      </c>
      <c r="AC14" s="7">
        <f t="shared" si="27"/>
        <v>1</v>
      </c>
      <c r="AD14" s="7">
        <f t="shared" si="27"/>
        <v>4</v>
      </c>
      <c r="AE14" s="366">
        <f t="shared" ref="AE14:AJ14" si="28">Y14-F14</f>
        <v>0</v>
      </c>
      <c r="AF14" s="366">
        <f t="shared" si="28"/>
        <v>0</v>
      </c>
      <c r="AG14" s="366">
        <f t="shared" si="28"/>
        <v>0</v>
      </c>
      <c r="AH14" s="366">
        <f t="shared" si="28"/>
        <v>0</v>
      </c>
      <c r="AI14" s="366">
        <f t="shared" si="28"/>
        <v>0</v>
      </c>
      <c r="AJ14" s="366">
        <f t="shared" si="28"/>
        <v>0</v>
      </c>
    </row>
    <row r="15" spans="2:36" ht="21.6" customHeight="1" x14ac:dyDescent="0.2">
      <c r="B15" s="1504"/>
      <c r="C15" s="1552"/>
      <c r="D15" s="1835"/>
      <c r="E15" s="1953"/>
      <c r="F15" s="1895"/>
      <c r="G15" s="1897"/>
      <c r="H15" s="1897"/>
      <c r="I15" s="798">
        <f t="shared" ref="I15:K15" si="29">I14/F14</f>
        <v>1.3544018058690745E-3</v>
      </c>
      <c r="J15" s="798">
        <f t="shared" si="29"/>
        <v>6.1728395061728392E-3</v>
      </c>
      <c r="K15" s="799">
        <f t="shared" si="29"/>
        <v>1.6827934371055953E-3</v>
      </c>
      <c r="L15" s="1903"/>
      <c r="M15" s="1915"/>
      <c r="N15" s="1923"/>
      <c r="O15" s="798">
        <f t="shared" ref="O15:Q15" si="30">O14/L14</f>
        <v>4.906771344455348E-4</v>
      </c>
      <c r="P15" s="798">
        <f t="shared" si="30"/>
        <v>0</v>
      </c>
      <c r="Q15" s="799">
        <f t="shared" si="30"/>
        <v>4.6685340802987864E-4</v>
      </c>
      <c r="R15" s="1903"/>
      <c r="S15" s="1915"/>
      <c r="T15" s="1897"/>
      <c r="U15" s="798">
        <f t="shared" ref="U15:W15" si="31">U14/R14</f>
        <v>1.1299435028248588E-2</v>
      </c>
      <c r="V15" s="798">
        <f t="shared" si="31"/>
        <v>1.7241379310344827E-2</v>
      </c>
      <c r="W15" s="799">
        <f t="shared" si="31"/>
        <v>1.276595744680851E-2</v>
      </c>
      <c r="X15" s="1"/>
      <c r="AB15" s="45"/>
      <c r="AC15" s="45"/>
      <c r="AD15" s="45"/>
      <c r="AH15" s="366"/>
      <c r="AI15" s="366"/>
      <c r="AJ15" s="366"/>
    </row>
    <row r="16" spans="2:36" ht="21.6" customHeight="1" x14ac:dyDescent="0.2">
      <c r="B16" s="1504"/>
      <c r="C16" s="1591" t="s">
        <v>598</v>
      </c>
      <c r="D16" s="1834">
        <f>表13!E24</f>
        <v>75</v>
      </c>
      <c r="E16" s="1972">
        <f>表13!R24</f>
        <v>54</v>
      </c>
      <c r="F16" s="1894">
        <f>L16+R16</f>
        <v>1558</v>
      </c>
      <c r="G16" s="1898">
        <f t="shared" ref="G16" si="32">M16+S16</f>
        <v>819</v>
      </c>
      <c r="H16" s="1898">
        <f t="shared" ref="H16:K16" si="33">N16+T16</f>
        <v>2377</v>
      </c>
      <c r="I16" s="71">
        <f t="shared" si="33"/>
        <v>5</v>
      </c>
      <c r="J16" s="71">
        <f t="shared" si="33"/>
        <v>0</v>
      </c>
      <c r="K16" s="265">
        <f t="shared" si="33"/>
        <v>5</v>
      </c>
      <c r="L16" s="1902">
        <f>表2!I27</f>
        <v>1030</v>
      </c>
      <c r="M16" s="1914">
        <f>表2!O27</f>
        <v>255</v>
      </c>
      <c r="N16" s="1923">
        <f t="shared" ref="N16" si="34">L16+M16</f>
        <v>1285</v>
      </c>
      <c r="O16" s="71">
        <v>0</v>
      </c>
      <c r="P16" s="71">
        <v>0</v>
      </c>
      <c r="Q16" s="265">
        <f t="shared" ref="Q16" si="35">O16+P16</f>
        <v>0</v>
      </c>
      <c r="R16" s="1902">
        <f>表2!J27</f>
        <v>528</v>
      </c>
      <c r="S16" s="1914">
        <f>表2!P27</f>
        <v>564</v>
      </c>
      <c r="T16" s="1898">
        <f t="shared" ref="T16" si="36">R16+S16</f>
        <v>1092</v>
      </c>
      <c r="U16" s="71">
        <v>5</v>
      </c>
      <c r="V16" s="71">
        <v>0</v>
      </c>
      <c r="W16" s="265">
        <f t="shared" ref="W16" si="37">U16+V16</f>
        <v>5</v>
      </c>
      <c r="X16" s="1"/>
      <c r="Y16" s="7">
        <f t="shared" ref="Y16:AD16" si="38">L16+R16</f>
        <v>1558</v>
      </c>
      <c r="Z16" s="7">
        <f t="shared" si="38"/>
        <v>819</v>
      </c>
      <c r="AA16" s="7">
        <f t="shared" si="38"/>
        <v>2377</v>
      </c>
      <c r="AB16" s="7">
        <f t="shared" si="38"/>
        <v>5</v>
      </c>
      <c r="AC16" s="7">
        <f t="shared" si="38"/>
        <v>0</v>
      </c>
      <c r="AD16" s="7">
        <f t="shared" si="38"/>
        <v>5</v>
      </c>
      <c r="AE16" s="366">
        <f t="shared" ref="AE16:AJ16" si="39">Y16-F16</f>
        <v>0</v>
      </c>
      <c r="AF16" s="366">
        <f t="shared" si="39"/>
        <v>0</v>
      </c>
      <c r="AG16" s="366">
        <f t="shared" si="39"/>
        <v>0</v>
      </c>
      <c r="AH16" s="366">
        <f t="shared" si="39"/>
        <v>0</v>
      </c>
      <c r="AI16" s="366">
        <f t="shared" si="39"/>
        <v>0</v>
      </c>
      <c r="AJ16" s="366">
        <f t="shared" si="39"/>
        <v>0</v>
      </c>
    </row>
    <row r="17" spans="2:36" ht="21.6" customHeight="1" x14ac:dyDescent="0.2">
      <c r="B17" s="1504"/>
      <c r="C17" s="1551"/>
      <c r="D17" s="1835"/>
      <c r="E17" s="1953"/>
      <c r="F17" s="1895"/>
      <c r="G17" s="1897"/>
      <c r="H17" s="1897"/>
      <c r="I17" s="798">
        <f t="shared" ref="I17:K17" si="40">I16/F16</f>
        <v>3.2092426187419771E-3</v>
      </c>
      <c r="J17" s="798">
        <f t="shared" si="40"/>
        <v>0</v>
      </c>
      <c r="K17" s="799">
        <f t="shared" si="40"/>
        <v>2.1034917963819941E-3</v>
      </c>
      <c r="L17" s="1903"/>
      <c r="M17" s="1915"/>
      <c r="N17" s="1923"/>
      <c r="O17" s="798">
        <f t="shared" ref="O17:Q17" si="41">O16/L16</f>
        <v>0</v>
      </c>
      <c r="P17" s="798">
        <f t="shared" si="41"/>
        <v>0</v>
      </c>
      <c r="Q17" s="799">
        <f t="shared" si="41"/>
        <v>0</v>
      </c>
      <c r="R17" s="1903"/>
      <c r="S17" s="1915"/>
      <c r="T17" s="1897"/>
      <c r="U17" s="798">
        <f t="shared" ref="U17:W17" si="42">U16/R16</f>
        <v>9.46969696969697E-3</v>
      </c>
      <c r="V17" s="798">
        <f t="shared" si="42"/>
        <v>0</v>
      </c>
      <c r="W17" s="799">
        <f t="shared" si="42"/>
        <v>4.578754578754579E-3</v>
      </c>
      <c r="X17" s="1"/>
      <c r="AB17" s="45"/>
      <c r="AC17" s="45"/>
      <c r="AD17" s="45"/>
      <c r="AH17" s="366"/>
      <c r="AI17" s="366"/>
      <c r="AJ17" s="366"/>
    </row>
    <row r="18" spans="2:36" ht="21.6" customHeight="1" x14ac:dyDescent="0.2">
      <c r="B18" s="1504"/>
      <c r="C18" s="1591" t="s">
        <v>341</v>
      </c>
      <c r="D18" s="1834">
        <f>表13!E27</f>
        <v>8</v>
      </c>
      <c r="E18" s="1972">
        <f>表13!R27</f>
        <v>4</v>
      </c>
      <c r="F18" s="1894">
        <f t="shared" ref="F18:G18" si="43">L18+R18</f>
        <v>1488</v>
      </c>
      <c r="G18" s="1898">
        <f t="shared" si="43"/>
        <v>214</v>
      </c>
      <c r="H18" s="1898">
        <f t="shared" ref="H18:K18" si="44">N18+T18</f>
        <v>1702</v>
      </c>
      <c r="I18" s="71">
        <f t="shared" si="44"/>
        <v>0</v>
      </c>
      <c r="J18" s="71">
        <f t="shared" si="44"/>
        <v>0</v>
      </c>
      <c r="K18" s="265">
        <f t="shared" si="44"/>
        <v>0</v>
      </c>
      <c r="L18" s="1902">
        <f>表2!I30</f>
        <v>633</v>
      </c>
      <c r="M18" s="1914">
        <f>表2!O30</f>
        <v>6</v>
      </c>
      <c r="N18" s="1923">
        <f t="shared" ref="N18" si="45">L18+M18</f>
        <v>639</v>
      </c>
      <c r="O18" s="71">
        <v>0</v>
      </c>
      <c r="P18" s="71">
        <v>0</v>
      </c>
      <c r="Q18" s="265">
        <f t="shared" ref="Q18" si="46">O18+P18</f>
        <v>0</v>
      </c>
      <c r="R18" s="1902">
        <f>表2!J30</f>
        <v>855</v>
      </c>
      <c r="S18" s="1914">
        <f>表2!P30</f>
        <v>208</v>
      </c>
      <c r="T18" s="1898">
        <f t="shared" ref="T18" si="47">R18+S18</f>
        <v>1063</v>
      </c>
      <c r="U18" s="71">
        <v>0</v>
      </c>
      <c r="V18" s="71">
        <v>0</v>
      </c>
      <c r="W18" s="265">
        <f t="shared" ref="W18" si="48">U18+V18</f>
        <v>0</v>
      </c>
      <c r="X18" s="1"/>
      <c r="Y18" s="7">
        <f t="shared" ref="Y18:AD18" si="49">L18+R18</f>
        <v>1488</v>
      </c>
      <c r="Z18" s="7">
        <f t="shared" si="49"/>
        <v>214</v>
      </c>
      <c r="AA18" s="7">
        <f t="shared" si="49"/>
        <v>1702</v>
      </c>
      <c r="AB18" s="7">
        <f t="shared" si="49"/>
        <v>0</v>
      </c>
      <c r="AC18" s="7">
        <f t="shared" si="49"/>
        <v>0</v>
      </c>
      <c r="AD18" s="7">
        <f t="shared" si="49"/>
        <v>0</v>
      </c>
      <c r="AE18" s="366">
        <f t="shared" ref="AE18:AJ18" si="50">Y18-F18</f>
        <v>0</v>
      </c>
      <c r="AF18" s="366">
        <f t="shared" si="50"/>
        <v>0</v>
      </c>
      <c r="AG18" s="366">
        <f t="shared" si="50"/>
        <v>0</v>
      </c>
      <c r="AH18" s="366">
        <f t="shared" si="50"/>
        <v>0</v>
      </c>
      <c r="AI18" s="366">
        <f t="shared" si="50"/>
        <v>0</v>
      </c>
      <c r="AJ18" s="366">
        <f t="shared" si="50"/>
        <v>0</v>
      </c>
    </row>
    <row r="19" spans="2:36" ht="21.6" customHeight="1" x14ac:dyDescent="0.2">
      <c r="B19" s="1504"/>
      <c r="C19" s="1551"/>
      <c r="D19" s="1835"/>
      <c r="E19" s="1953"/>
      <c r="F19" s="1895"/>
      <c r="G19" s="1897"/>
      <c r="H19" s="1897"/>
      <c r="I19" s="798">
        <f t="shared" ref="I19:K19" si="51">I18/F18</f>
        <v>0</v>
      </c>
      <c r="J19" s="798">
        <f t="shared" si="51"/>
        <v>0</v>
      </c>
      <c r="K19" s="799">
        <f t="shared" si="51"/>
        <v>0</v>
      </c>
      <c r="L19" s="1903"/>
      <c r="M19" s="1915"/>
      <c r="N19" s="1923"/>
      <c r="O19" s="798">
        <f t="shared" ref="O19:Q19" si="52">O18/L18</f>
        <v>0</v>
      </c>
      <c r="P19" s="798">
        <f t="shared" si="52"/>
        <v>0</v>
      </c>
      <c r="Q19" s="799">
        <f t="shared" si="52"/>
        <v>0</v>
      </c>
      <c r="R19" s="1903"/>
      <c r="S19" s="1915"/>
      <c r="T19" s="1897"/>
      <c r="U19" s="798">
        <f t="shared" ref="U19:W19" si="53">U18/R18</f>
        <v>0</v>
      </c>
      <c r="V19" s="798">
        <f t="shared" si="53"/>
        <v>0</v>
      </c>
      <c r="W19" s="799">
        <f t="shared" si="53"/>
        <v>0</v>
      </c>
      <c r="X19" s="1"/>
      <c r="AB19" s="45"/>
      <c r="AC19" s="45"/>
      <c r="AD19" s="45"/>
      <c r="AH19" s="366"/>
      <c r="AI19" s="366"/>
      <c r="AJ19" s="366"/>
    </row>
    <row r="20" spans="2:36" ht="21.6" customHeight="1" x14ac:dyDescent="0.2">
      <c r="B20" s="1504"/>
      <c r="C20" s="1591" t="s">
        <v>189</v>
      </c>
      <c r="D20" s="1834">
        <f>表13!E30</f>
        <v>162</v>
      </c>
      <c r="E20" s="1972">
        <f>表13!R30</f>
        <v>145</v>
      </c>
      <c r="F20" s="1894">
        <f t="shared" ref="F20:G20" si="54">L20+R20</f>
        <v>10281</v>
      </c>
      <c r="G20" s="1898">
        <f t="shared" si="54"/>
        <v>4744</v>
      </c>
      <c r="H20" s="1898">
        <f t="shared" ref="H20:K20" si="55">N20+T20</f>
        <v>15025</v>
      </c>
      <c r="I20" s="71">
        <f t="shared" si="55"/>
        <v>25</v>
      </c>
      <c r="J20" s="71">
        <f t="shared" si="55"/>
        <v>4</v>
      </c>
      <c r="K20" s="265">
        <f t="shared" si="55"/>
        <v>29</v>
      </c>
      <c r="L20" s="1902">
        <f>表2!I33</f>
        <v>3930</v>
      </c>
      <c r="M20" s="1914">
        <f>表2!O33</f>
        <v>1363</v>
      </c>
      <c r="N20" s="1923">
        <f t="shared" ref="N20" si="56">L20+M20</f>
        <v>5293</v>
      </c>
      <c r="O20" s="71">
        <v>0</v>
      </c>
      <c r="P20" s="71">
        <v>0</v>
      </c>
      <c r="Q20" s="265">
        <f t="shared" ref="Q20" si="57">O20+P20</f>
        <v>0</v>
      </c>
      <c r="R20" s="1902">
        <f>表2!J33</f>
        <v>6351</v>
      </c>
      <c r="S20" s="1914">
        <f>表2!P33</f>
        <v>3381</v>
      </c>
      <c r="T20" s="1898">
        <f t="shared" ref="T20" si="58">R20+S20</f>
        <v>9732</v>
      </c>
      <c r="U20" s="71">
        <v>25</v>
      </c>
      <c r="V20" s="71">
        <v>4</v>
      </c>
      <c r="W20" s="265">
        <f t="shared" ref="W20" si="59">U20+V20</f>
        <v>29</v>
      </c>
      <c r="X20" s="1"/>
      <c r="Y20" s="7">
        <f t="shared" ref="Y20:AD20" si="60">L20+R20</f>
        <v>10281</v>
      </c>
      <c r="Z20" s="7">
        <f t="shared" si="60"/>
        <v>4744</v>
      </c>
      <c r="AA20" s="7">
        <f t="shared" si="60"/>
        <v>15025</v>
      </c>
      <c r="AB20" s="7">
        <f t="shared" si="60"/>
        <v>25</v>
      </c>
      <c r="AC20" s="7">
        <f t="shared" si="60"/>
        <v>4</v>
      </c>
      <c r="AD20" s="7">
        <f t="shared" si="60"/>
        <v>29</v>
      </c>
      <c r="AE20" s="366">
        <f t="shared" ref="AE20:AJ20" si="61">Y20-F20</f>
        <v>0</v>
      </c>
      <c r="AF20" s="366">
        <f t="shared" si="61"/>
        <v>0</v>
      </c>
      <c r="AG20" s="366">
        <f t="shared" si="61"/>
        <v>0</v>
      </c>
      <c r="AH20" s="366">
        <f t="shared" si="61"/>
        <v>0</v>
      </c>
      <c r="AI20" s="366">
        <f t="shared" si="61"/>
        <v>0</v>
      </c>
      <c r="AJ20" s="366">
        <f t="shared" si="61"/>
        <v>0</v>
      </c>
    </row>
    <row r="21" spans="2:36" ht="21.6" customHeight="1" thickBot="1" x14ac:dyDescent="0.25">
      <c r="B21" s="1505"/>
      <c r="C21" s="1655"/>
      <c r="D21" s="1959"/>
      <c r="E21" s="1955"/>
      <c r="F21" s="1895"/>
      <c r="G21" s="1897"/>
      <c r="H21" s="1897"/>
      <c r="I21" s="798">
        <f t="shared" ref="I21:K21" si="62">I20/F20</f>
        <v>2.4316700710047662E-3</v>
      </c>
      <c r="J21" s="798">
        <f t="shared" si="62"/>
        <v>8.4317032040472171E-4</v>
      </c>
      <c r="K21" s="799">
        <f t="shared" si="62"/>
        <v>1.930116472545757E-3</v>
      </c>
      <c r="L21" s="1903"/>
      <c r="M21" s="1915"/>
      <c r="N21" s="1923"/>
      <c r="O21" s="798">
        <f t="shared" ref="O21:Q21" si="63">O20/L20</f>
        <v>0</v>
      </c>
      <c r="P21" s="798">
        <f t="shared" si="63"/>
        <v>0</v>
      </c>
      <c r="Q21" s="799">
        <f t="shared" si="63"/>
        <v>0</v>
      </c>
      <c r="R21" s="1903"/>
      <c r="S21" s="1915"/>
      <c r="T21" s="1907"/>
      <c r="U21" s="798">
        <f t="shared" ref="U21:W21" si="64">U20/R20</f>
        <v>3.9363879703983628E-3</v>
      </c>
      <c r="V21" s="798">
        <f t="shared" si="64"/>
        <v>1.1830819284235432E-3</v>
      </c>
      <c r="W21" s="799">
        <f t="shared" si="64"/>
        <v>2.9798602548294288E-3</v>
      </c>
      <c r="X21" s="1"/>
      <c r="AB21" s="45"/>
      <c r="AC21" s="45"/>
      <c r="AD21" s="45"/>
      <c r="AH21" s="366"/>
      <c r="AI21" s="366"/>
      <c r="AJ21" s="366"/>
    </row>
    <row r="22" spans="2:36" ht="21.6" customHeight="1" thickTop="1" x14ac:dyDescent="0.2">
      <c r="B22" s="1503" t="s">
        <v>312</v>
      </c>
      <c r="C22" s="1551" t="s">
        <v>282</v>
      </c>
      <c r="D22" s="1840">
        <f>表13!E33</f>
        <v>92</v>
      </c>
      <c r="E22" s="1957">
        <f>表13!R33</f>
        <v>53</v>
      </c>
      <c r="F22" s="1908">
        <f t="shared" ref="F22:G22" si="65">L22+R22</f>
        <v>448</v>
      </c>
      <c r="G22" s="1896">
        <f t="shared" si="65"/>
        <v>204</v>
      </c>
      <c r="H22" s="1896">
        <f t="shared" ref="H22:K22" si="66">N22+T22</f>
        <v>652</v>
      </c>
      <c r="I22" s="800">
        <f t="shared" si="66"/>
        <v>2</v>
      </c>
      <c r="J22" s="800">
        <f t="shared" si="66"/>
        <v>0</v>
      </c>
      <c r="K22" s="801">
        <f t="shared" si="66"/>
        <v>2</v>
      </c>
      <c r="L22" s="1929">
        <f>表2!I36</f>
        <v>246</v>
      </c>
      <c r="M22" s="1920">
        <f>表2!O36</f>
        <v>61</v>
      </c>
      <c r="N22" s="1896">
        <f>L22+M22</f>
        <v>307</v>
      </c>
      <c r="O22" s="800">
        <v>0</v>
      </c>
      <c r="P22" s="800">
        <v>0</v>
      </c>
      <c r="Q22" s="801">
        <f t="shared" ref="Q22" si="67">O22+P22</f>
        <v>0</v>
      </c>
      <c r="R22" s="1929">
        <f>表2!J36</f>
        <v>202</v>
      </c>
      <c r="S22" s="1920">
        <f>表2!P36</f>
        <v>143</v>
      </c>
      <c r="T22" s="1896">
        <f>R22+S22</f>
        <v>345</v>
      </c>
      <c r="U22" s="800">
        <v>2</v>
      </c>
      <c r="V22" s="800">
        <v>0</v>
      </c>
      <c r="W22" s="801">
        <f t="shared" ref="W22" si="68">U22+V22</f>
        <v>2</v>
      </c>
      <c r="X22" s="1"/>
      <c r="Y22" s="7">
        <f t="shared" ref="Y22:AD22" si="69">L22+R22</f>
        <v>448</v>
      </c>
      <c r="Z22" s="7">
        <f t="shared" si="69"/>
        <v>204</v>
      </c>
      <c r="AA22" s="7">
        <f t="shared" si="69"/>
        <v>652</v>
      </c>
      <c r="AB22" s="7">
        <f t="shared" si="69"/>
        <v>2</v>
      </c>
      <c r="AC22" s="7">
        <f t="shared" si="69"/>
        <v>0</v>
      </c>
      <c r="AD22" s="7">
        <f t="shared" si="69"/>
        <v>2</v>
      </c>
      <c r="AE22" s="366">
        <f t="shared" ref="AE22:AJ22" si="70">Y22-F22</f>
        <v>0</v>
      </c>
      <c r="AF22" s="366">
        <f t="shared" si="70"/>
        <v>0</v>
      </c>
      <c r="AG22" s="366">
        <f t="shared" si="70"/>
        <v>0</v>
      </c>
      <c r="AH22" s="366">
        <f t="shared" si="70"/>
        <v>0</v>
      </c>
      <c r="AI22" s="366">
        <f t="shared" si="70"/>
        <v>0</v>
      </c>
      <c r="AJ22" s="366">
        <f t="shared" si="70"/>
        <v>0</v>
      </c>
    </row>
    <row r="23" spans="2:36" ht="21.6" customHeight="1" x14ac:dyDescent="0.2">
      <c r="B23" s="1504"/>
      <c r="C23" s="1551"/>
      <c r="D23" s="1835"/>
      <c r="E23" s="1953"/>
      <c r="F23" s="1895"/>
      <c r="G23" s="1897"/>
      <c r="H23" s="1897"/>
      <c r="I23" s="798">
        <f t="shared" ref="I23:K23" si="71">I22/F22</f>
        <v>4.464285714285714E-3</v>
      </c>
      <c r="J23" s="798">
        <f t="shared" si="71"/>
        <v>0</v>
      </c>
      <c r="K23" s="799">
        <f t="shared" si="71"/>
        <v>3.0674846625766872E-3</v>
      </c>
      <c r="L23" s="1903"/>
      <c r="M23" s="1915"/>
      <c r="N23" s="1897"/>
      <c r="O23" s="798">
        <f t="shared" ref="O23:Q23" si="72">O22/L22</f>
        <v>0</v>
      </c>
      <c r="P23" s="798">
        <f t="shared" si="72"/>
        <v>0</v>
      </c>
      <c r="Q23" s="799">
        <f t="shared" si="72"/>
        <v>0</v>
      </c>
      <c r="R23" s="1903"/>
      <c r="S23" s="1915"/>
      <c r="T23" s="1897"/>
      <c r="U23" s="798">
        <f t="shared" ref="U23:W23" si="73">U22/R22</f>
        <v>9.9009900990099011E-3</v>
      </c>
      <c r="V23" s="798">
        <f t="shared" si="73"/>
        <v>0</v>
      </c>
      <c r="W23" s="799">
        <f t="shared" si="73"/>
        <v>5.7971014492753624E-3</v>
      </c>
      <c r="X23" s="1"/>
      <c r="AB23" s="45"/>
      <c r="AC23" s="45"/>
      <c r="AD23" s="45"/>
      <c r="AH23" s="366"/>
      <c r="AI23" s="366"/>
      <c r="AJ23" s="366"/>
    </row>
    <row r="24" spans="2:36" ht="21.6" customHeight="1" x14ac:dyDescent="0.2">
      <c r="B24" s="1504"/>
      <c r="C24" s="1591" t="s">
        <v>283</v>
      </c>
      <c r="D24" s="1834">
        <f>表13!E36</f>
        <v>163</v>
      </c>
      <c r="E24" s="1972">
        <f>表13!R36</f>
        <v>119</v>
      </c>
      <c r="F24" s="1894">
        <f t="shared" ref="F24:G24" si="74">L24+R24</f>
        <v>1888</v>
      </c>
      <c r="G24" s="1898">
        <f t="shared" si="74"/>
        <v>755</v>
      </c>
      <c r="H24" s="1898">
        <f t="shared" ref="H24:K24" si="75">N24+T24</f>
        <v>2643</v>
      </c>
      <c r="I24" s="71">
        <f t="shared" si="75"/>
        <v>15</v>
      </c>
      <c r="J24" s="71">
        <f t="shared" si="75"/>
        <v>8</v>
      </c>
      <c r="K24" s="265">
        <f t="shared" si="75"/>
        <v>23</v>
      </c>
      <c r="L24" s="1902">
        <f>表2!I39</f>
        <v>1253</v>
      </c>
      <c r="M24" s="1914">
        <f>表2!O39</f>
        <v>227</v>
      </c>
      <c r="N24" s="1898">
        <f>L24+M24</f>
        <v>1480</v>
      </c>
      <c r="O24" s="71">
        <v>4</v>
      </c>
      <c r="P24" s="71">
        <v>3</v>
      </c>
      <c r="Q24" s="265">
        <f t="shared" ref="Q24" si="76">O24+P24</f>
        <v>7</v>
      </c>
      <c r="R24" s="1902">
        <f>表2!J39</f>
        <v>635</v>
      </c>
      <c r="S24" s="1914">
        <f>表2!P39</f>
        <v>528</v>
      </c>
      <c r="T24" s="1898">
        <f>R24+S24</f>
        <v>1163</v>
      </c>
      <c r="U24" s="71">
        <v>11</v>
      </c>
      <c r="V24" s="71">
        <v>5</v>
      </c>
      <c r="W24" s="265">
        <f t="shared" ref="W24" si="77">U24+V24</f>
        <v>16</v>
      </c>
      <c r="X24" s="1"/>
      <c r="Y24" s="7">
        <f t="shared" ref="Y24:AD24" si="78">L24+R24</f>
        <v>1888</v>
      </c>
      <c r="Z24" s="7">
        <f t="shared" si="78"/>
        <v>755</v>
      </c>
      <c r="AA24" s="7">
        <f t="shared" si="78"/>
        <v>2643</v>
      </c>
      <c r="AB24" s="7">
        <f t="shared" si="78"/>
        <v>15</v>
      </c>
      <c r="AC24" s="7">
        <f t="shared" si="78"/>
        <v>8</v>
      </c>
      <c r="AD24" s="7">
        <f t="shared" si="78"/>
        <v>23</v>
      </c>
      <c r="AE24" s="366">
        <f t="shared" ref="AE24:AJ24" si="79">Y24-F24</f>
        <v>0</v>
      </c>
      <c r="AF24" s="366">
        <f t="shared" si="79"/>
        <v>0</v>
      </c>
      <c r="AG24" s="366">
        <f t="shared" si="79"/>
        <v>0</v>
      </c>
      <c r="AH24" s="366">
        <f t="shared" si="79"/>
        <v>0</v>
      </c>
      <c r="AI24" s="366">
        <f t="shared" si="79"/>
        <v>0</v>
      </c>
      <c r="AJ24" s="366">
        <f t="shared" si="79"/>
        <v>0</v>
      </c>
    </row>
    <row r="25" spans="2:36" ht="21.6" customHeight="1" x14ac:dyDescent="0.2">
      <c r="B25" s="1504"/>
      <c r="C25" s="1551"/>
      <c r="D25" s="1835"/>
      <c r="E25" s="1953"/>
      <c r="F25" s="1895"/>
      <c r="G25" s="1897"/>
      <c r="H25" s="1897"/>
      <c r="I25" s="798">
        <f t="shared" ref="I25:K25" si="80">I24/F24</f>
        <v>7.9449152542372878E-3</v>
      </c>
      <c r="J25" s="798">
        <f t="shared" si="80"/>
        <v>1.0596026490066225E-2</v>
      </c>
      <c r="K25" s="799">
        <f t="shared" si="80"/>
        <v>8.7022323117669307E-3</v>
      </c>
      <c r="L25" s="1903"/>
      <c r="M25" s="1915"/>
      <c r="N25" s="1897"/>
      <c r="O25" s="798">
        <f t="shared" ref="O25:Q25" si="81">O24/L24</f>
        <v>3.1923383878691143E-3</v>
      </c>
      <c r="P25" s="798">
        <f t="shared" si="81"/>
        <v>1.3215859030837005E-2</v>
      </c>
      <c r="Q25" s="799">
        <f t="shared" si="81"/>
        <v>4.72972972972973E-3</v>
      </c>
      <c r="R25" s="1903"/>
      <c r="S25" s="1915"/>
      <c r="T25" s="1897"/>
      <c r="U25" s="798">
        <f t="shared" ref="U25:W25" si="82">U24/R24</f>
        <v>1.7322834645669291E-2</v>
      </c>
      <c r="V25" s="798">
        <f t="shared" si="82"/>
        <v>9.46969696969697E-3</v>
      </c>
      <c r="W25" s="799">
        <f t="shared" si="82"/>
        <v>1.3757523645743766E-2</v>
      </c>
      <c r="X25" s="1"/>
      <c r="AB25" s="45"/>
      <c r="AC25" s="45"/>
      <c r="AD25" s="45"/>
      <c r="AH25" s="366"/>
      <c r="AI25" s="366"/>
      <c r="AJ25" s="366"/>
    </row>
    <row r="26" spans="2:36" ht="21.6" customHeight="1" x14ac:dyDescent="0.2">
      <c r="B26" s="1504"/>
      <c r="C26" s="1591" t="s">
        <v>284</v>
      </c>
      <c r="D26" s="1834">
        <f>表13!E39</f>
        <v>48</v>
      </c>
      <c r="E26" s="1972">
        <f>表13!R39</f>
        <v>42</v>
      </c>
      <c r="F26" s="1894">
        <f t="shared" ref="F26:G26" si="83">L26+R26</f>
        <v>1180</v>
      </c>
      <c r="G26" s="1898">
        <f t="shared" si="83"/>
        <v>643</v>
      </c>
      <c r="H26" s="1898">
        <f t="shared" ref="H26:K26" si="84">N26+T26</f>
        <v>1823</v>
      </c>
      <c r="I26" s="71">
        <f t="shared" si="84"/>
        <v>5</v>
      </c>
      <c r="J26" s="71">
        <f t="shared" si="84"/>
        <v>2</v>
      </c>
      <c r="K26" s="265">
        <f t="shared" si="84"/>
        <v>7</v>
      </c>
      <c r="L26" s="1902">
        <f>表2!I42</f>
        <v>620</v>
      </c>
      <c r="M26" s="1914">
        <f>表2!O42</f>
        <v>242</v>
      </c>
      <c r="N26" s="1898">
        <f t="shared" ref="N26" si="85">L26+M26</f>
        <v>862</v>
      </c>
      <c r="O26" s="71">
        <v>0</v>
      </c>
      <c r="P26" s="71">
        <v>0</v>
      </c>
      <c r="Q26" s="265">
        <f t="shared" ref="Q26" si="86">O26+P26</f>
        <v>0</v>
      </c>
      <c r="R26" s="1902">
        <f>表2!J42</f>
        <v>560</v>
      </c>
      <c r="S26" s="1914">
        <f>表2!P42</f>
        <v>401</v>
      </c>
      <c r="T26" s="1898">
        <f t="shared" ref="T26" si="87">R26+S26</f>
        <v>961</v>
      </c>
      <c r="U26" s="71">
        <v>5</v>
      </c>
      <c r="V26" s="71">
        <v>2</v>
      </c>
      <c r="W26" s="265">
        <f t="shared" ref="W26" si="88">U26+V26</f>
        <v>7</v>
      </c>
      <c r="X26" s="1"/>
      <c r="Y26" s="7">
        <f t="shared" ref="Y26:AD26" si="89">L26+R26</f>
        <v>1180</v>
      </c>
      <c r="Z26" s="7">
        <f t="shared" si="89"/>
        <v>643</v>
      </c>
      <c r="AA26" s="7">
        <f t="shared" si="89"/>
        <v>1823</v>
      </c>
      <c r="AB26" s="7">
        <f t="shared" si="89"/>
        <v>5</v>
      </c>
      <c r="AC26" s="7">
        <f t="shared" si="89"/>
        <v>2</v>
      </c>
      <c r="AD26" s="7">
        <f t="shared" si="89"/>
        <v>7</v>
      </c>
      <c r="AE26" s="366">
        <f t="shared" ref="AE26:AJ26" si="90">Y26-F26</f>
        <v>0</v>
      </c>
      <c r="AF26" s="366">
        <f t="shared" si="90"/>
        <v>0</v>
      </c>
      <c r="AG26" s="366">
        <f t="shared" si="90"/>
        <v>0</v>
      </c>
      <c r="AH26" s="366">
        <f t="shared" si="90"/>
        <v>0</v>
      </c>
      <c r="AI26" s="366">
        <f t="shared" si="90"/>
        <v>0</v>
      </c>
      <c r="AJ26" s="366">
        <f t="shared" si="90"/>
        <v>0</v>
      </c>
    </row>
    <row r="27" spans="2:36" ht="21.6" customHeight="1" x14ac:dyDescent="0.2">
      <c r="B27" s="1504"/>
      <c r="C27" s="1551"/>
      <c r="D27" s="1835"/>
      <c r="E27" s="1953"/>
      <c r="F27" s="1895"/>
      <c r="G27" s="1897"/>
      <c r="H27" s="1897"/>
      <c r="I27" s="798">
        <f t="shared" ref="I27:K27" si="91">I26/F26</f>
        <v>4.2372881355932203E-3</v>
      </c>
      <c r="J27" s="798">
        <f t="shared" si="91"/>
        <v>3.1104199066874028E-3</v>
      </c>
      <c r="K27" s="799">
        <f t="shared" si="91"/>
        <v>3.8398244651673065E-3</v>
      </c>
      <c r="L27" s="1903"/>
      <c r="M27" s="1915"/>
      <c r="N27" s="1897"/>
      <c r="O27" s="798">
        <f t="shared" ref="O27:Q27" si="92">O26/L26</f>
        <v>0</v>
      </c>
      <c r="P27" s="798">
        <f t="shared" si="92"/>
        <v>0</v>
      </c>
      <c r="Q27" s="799">
        <f t="shared" si="92"/>
        <v>0</v>
      </c>
      <c r="R27" s="1903"/>
      <c r="S27" s="1915"/>
      <c r="T27" s="1897"/>
      <c r="U27" s="798">
        <f t="shared" ref="U27:W27" si="93">U26/R26</f>
        <v>8.9285714285714281E-3</v>
      </c>
      <c r="V27" s="798">
        <f t="shared" si="93"/>
        <v>4.9875311720698253E-3</v>
      </c>
      <c r="W27" s="799">
        <f t="shared" si="93"/>
        <v>7.2840790842872011E-3</v>
      </c>
      <c r="X27" s="1"/>
      <c r="AB27" s="45"/>
      <c r="AC27" s="45"/>
      <c r="AD27" s="45"/>
      <c r="AH27" s="366"/>
      <c r="AI27" s="366"/>
      <c r="AJ27" s="366"/>
    </row>
    <row r="28" spans="2:36" ht="21.6" customHeight="1" x14ac:dyDescent="0.2">
      <c r="B28" s="1504"/>
      <c r="C28" s="1591" t="s">
        <v>285</v>
      </c>
      <c r="D28" s="1834">
        <f>表13!E42</f>
        <v>38</v>
      </c>
      <c r="E28" s="1972">
        <f>表13!R42</f>
        <v>36</v>
      </c>
      <c r="F28" s="1894">
        <f t="shared" ref="F28:G28" si="94">L28+R28</f>
        <v>1731</v>
      </c>
      <c r="G28" s="1898">
        <f t="shared" si="94"/>
        <v>881</v>
      </c>
      <c r="H28" s="1898">
        <f t="shared" ref="H28:K28" si="95">N28+T28</f>
        <v>2612</v>
      </c>
      <c r="I28" s="71">
        <f t="shared" si="95"/>
        <v>5</v>
      </c>
      <c r="J28" s="71">
        <f t="shared" si="95"/>
        <v>1</v>
      </c>
      <c r="K28" s="265">
        <f t="shared" si="95"/>
        <v>6</v>
      </c>
      <c r="L28" s="1902">
        <f>表2!I45</f>
        <v>969</v>
      </c>
      <c r="M28" s="1914">
        <f>表2!O45</f>
        <v>379</v>
      </c>
      <c r="N28" s="1898">
        <f t="shared" ref="N28" si="96">L28+M28</f>
        <v>1348</v>
      </c>
      <c r="O28" s="71">
        <v>0</v>
      </c>
      <c r="P28" s="71">
        <v>0</v>
      </c>
      <c r="Q28" s="265">
        <f t="shared" ref="Q28" si="97">O28+P28</f>
        <v>0</v>
      </c>
      <c r="R28" s="1902">
        <f>表2!J45</f>
        <v>762</v>
      </c>
      <c r="S28" s="1914">
        <f>表2!P45</f>
        <v>502</v>
      </c>
      <c r="T28" s="1898">
        <f t="shared" ref="T28" si="98">R28+S28</f>
        <v>1264</v>
      </c>
      <c r="U28" s="71">
        <v>5</v>
      </c>
      <c r="V28" s="71">
        <v>1</v>
      </c>
      <c r="W28" s="265">
        <f t="shared" ref="W28" si="99">U28+V28</f>
        <v>6</v>
      </c>
      <c r="X28" s="1"/>
      <c r="Y28" s="7">
        <f t="shared" ref="Y28:AD28" si="100">L28+R28</f>
        <v>1731</v>
      </c>
      <c r="Z28" s="7">
        <f t="shared" si="100"/>
        <v>881</v>
      </c>
      <c r="AA28" s="7">
        <f t="shared" si="100"/>
        <v>2612</v>
      </c>
      <c r="AB28" s="7">
        <f t="shared" si="100"/>
        <v>5</v>
      </c>
      <c r="AC28" s="7">
        <f t="shared" si="100"/>
        <v>1</v>
      </c>
      <c r="AD28" s="7">
        <f t="shared" si="100"/>
        <v>6</v>
      </c>
      <c r="AE28" s="366">
        <f t="shared" ref="AE28:AJ28" si="101">Y28-F28</f>
        <v>0</v>
      </c>
      <c r="AF28" s="366">
        <f t="shared" si="101"/>
        <v>0</v>
      </c>
      <c r="AG28" s="366">
        <f t="shared" si="101"/>
        <v>0</v>
      </c>
      <c r="AH28" s="366">
        <f t="shared" si="101"/>
        <v>0</v>
      </c>
      <c r="AI28" s="366">
        <f t="shared" si="101"/>
        <v>0</v>
      </c>
      <c r="AJ28" s="366">
        <f t="shared" si="101"/>
        <v>0</v>
      </c>
    </row>
    <row r="29" spans="2:36" ht="21.6" customHeight="1" x14ac:dyDescent="0.2">
      <c r="B29" s="1504"/>
      <c r="C29" s="1551"/>
      <c r="D29" s="1835"/>
      <c r="E29" s="1953"/>
      <c r="F29" s="1895"/>
      <c r="G29" s="1897"/>
      <c r="H29" s="1897"/>
      <c r="I29" s="798">
        <f t="shared" ref="I29:K29" si="102">I28/F28</f>
        <v>2.8885037550548816E-3</v>
      </c>
      <c r="J29" s="798">
        <f t="shared" si="102"/>
        <v>1.1350737797956867E-3</v>
      </c>
      <c r="K29" s="799">
        <f t="shared" si="102"/>
        <v>2.2970903522205209E-3</v>
      </c>
      <c r="L29" s="1903"/>
      <c r="M29" s="1915"/>
      <c r="N29" s="1897"/>
      <c r="O29" s="798">
        <f t="shared" ref="O29:Q29" si="103">O28/L28</f>
        <v>0</v>
      </c>
      <c r="P29" s="798">
        <f t="shared" si="103"/>
        <v>0</v>
      </c>
      <c r="Q29" s="799">
        <f t="shared" si="103"/>
        <v>0</v>
      </c>
      <c r="R29" s="1903"/>
      <c r="S29" s="1915"/>
      <c r="T29" s="1897"/>
      <c r="U29" s="798">
        <f t="shared" ref="U29:W29" si="104">U28/R28</f>
        <v>6.5616797900262466E-3</v>
      </c>
      <c r="V29" s="798">
        <f t="shared" si="104"/>
        <v>1.9920318725099601E-3</v>
      </c>
      <c r="W29" s="799">
        <f t="shared" si="104"/>
        <v>4.7468354430379748E-3</v>
      </c>
      <c r="X29" s="1"/>
      <c r="AB29" s="45"/>
      <c r="AC29" s="45"/>
      <c r="AD29" s="45"/>
      <c r="AH29" s="366"/>
      <c r="AI29" s="366"/>
      <c r="AJ29" s="366"/>
    </row>
    <row r="30" spans="2:36" ht="21.6" customHeight="1" x14ac:dyDescent="0.2">
      <c r="B30" s="1504"/>
      <c r="C30" s="1591" t="s">
        <v>286</v>
      </c>
      <c r="D30" s="1834">
        <f>表13!E45</f>
        <v>33</v>
      </c>
      <c r="E30" s="1972">
        <f>表13!R45</f>
        <v>26</v>
      </c>
      <c r="F30" s="1894">
        <f t="shared" ref="F30:G30" si="105">L30+R30</f>
        <v>3467</v>
      </c>
      <c r="G30" s="1898">
        <f t="shared" si="105"/>
        <v>990</v>
      </c>
      <c r="H30" s="1898">
        <f t="shared" ref="H30:K30" si="106">N30+T30</f>
        <v>4457</v>
      </c>
      <c r="I30" s="71">
        <f t="shared" si="106"/>
        <v>3</v>
      </c>
      <c r="J30" s="71">
        <f t="shared" si="106"/>
        <v>0</v>
      </c>
      <c r="K30" s="265">
        <f t="shared" si="106"/>
        <v>3</v>
      </c>
      <c r="L30" s="1902">
        <f>表2!I48</f>
        <v>1998</v>
      </c>
      <c r="M30" s="1914">
        <f>表2!O48</f>
        <v>260</v>
      </c>
      <c r="N30" s="1898">
        <f t="shared" ref="N30" si="107">L30+M30</f>
        <v>2258</v>
      </c>
      <c r="O30" s="71">
        <v>0</v>
      </c>
      <c r="P30" s="71">
        <v>0</v>
      </c>
      <c r="Q30" s="265">
        <f t="shared" ref="Q30" si="108">O30+P30</f>
        <v>0</v>
      </c>
      <c r="R30" s="1902">
        <f>表2!J48</f>
        <v>1469</v>
      </c>
      <c r="S30" s="1914">
        <f>表2!P48</f>
        <v>730</v>
      </c>
      <c r="T30" s="1898">
        <f t="shared" ref="T30" si="109">R30+S30</f>
        <v>2199</v>
      </c>
      <c r="U30" s="71">
        <v>3</v>
      </c>
      <c r="V30" s="71">
        <v>0</v>
      </c>
      <c r="W30" s="265">
        <f t="shared" ref="W30" si="110">U30+V30</f>
        <v>3</v>
      </c>
      <c r="X30" s="1"/>
      <c r="Y30" s="7">
        <f t="shared" ref="Y30:AD30" si="111">L30+R30</f>
        <v>3467</v>
      </c>
      <c r="Z30" s="7">
        <f t="shared" si="111"/>
        <v>990</v>
      </c>
      <c r="AA30" s="7">
        <f t="shared" si="111"/>
        <v>4457</v>
      </c>
      <c r="AB30" s="7">
        <f t="shared" si="111"/>
        <v>3</v>
      </c>
      <c r="AC30" s="7">
        <f t="shared" si="111"/>
        <v>0</v>
      </c>
      <c r="AD30" s="7">
        <f t="shared" si="111"/>
        <v>3</v>
      </c>
      <c r="AE30" s="366">
        <f t="shared" ref="AE30:AJ30" si="112">Y30-F30</f>
        <v>0</v>
      </c>
      <c r="AF30" s="366">
        <f t="shared" si="112"/>
        <v>0</v>
      </c>
      <c r="AG30" s="366">
        <f t="shared" si="112"/>
        <v>0</v>
      </c>
      <c r="AH30" s="366">
        <f t="shared" si="112"/>
        <v>0</v>
      </c>
      <c r="AI30" s="366">
        <f t="shared" si="112"/>
        <v>0</v>
      </c>
      <c r="AJ30" s="366">
        <f t="shared" si="112"/>
        <v>0</v>
      </c>
    </row>
    <row r="31" spans="2:36" ht="21.6" customHeight="1" x14ac:dyDescent="0.2">
      <c r="B31" s="1504"/>
      <c r="C31" s="1552"/>
      <c r="D31" s="1835"/>
      <c r="E31" s="1953"/>
      <c r="F31" s="1895"/>
      <c r="G31" s="1897"/>
      <c r="H31" s="1897"/>
      <c r="I31" s="798">
        <f t="shared" ref="I31:K31" si="113">I30/F30</f>
        <v>8.6530141332564179E-4</v>
      </c>
      <c r="J31" s="798">
        <f t="shared" si="113"/>
        <v>0</v>
      </c>
      <c r="K31" s="799">
        <f t="shared" si="113"/>
        <v>6.7309849674669056E-4</v>
      </c>
      <c r="L31" s="1903"/>
      <c r="M31" s="1915"/>
      <c r="N31" s="1897"/>
      <c r="O31" s="798">
        <f t="shared" ref="O31:Q31" si="114">O30/L30</f>
        <v>0</v>
      </c>
      <c r="P31" s="798">
        <f t="shared" si="114"/>
        <v>0</v>
      </c>
      <c r="Q31" s="799">
        <f t="shared" si="114"/>
        <v>0</v>
      </c>
      <c r="R31" s="1903"/>
      <c r="S31" s="1915"/>
      <c r="T31" s="1897"/>
      <c r="U31" s="798">
        <f t="shared" ref="U31:W31" si="115">U30/R30</f>
        <v>2.0422055820285907E-3</v>
      </c>
      <c r="V31" s="798">
        <f t="shared" si="115"/>
        <v>0</v>
      </c>
      <c r="W31" s="799">
        <f t="shared" si="115"/>
        <v>1.364256480218281E-3</v>
      </c>
      <c r="X31" s="1"/>
      <c r="AB31" s="45"/>
      <c r="AC31" s="45"/>
      <c r="AD31" s="45"/>
      <c r="AH31" s="366"/>
      <c r="AI31" s="366"/>
      <c r="AJ31" s="366"/>
    </row>
    <row r="32" spans="2:36" ht="21.6" customHeight="1" x14ac:dyDescent="0.2">
      <c r="B32" s="1504"/>
      <c r="C32" s="1551" t="s">
        <v>287</v>
      </c>
      <c r="D32" s="1834">
        <f>表13!E48</f>
        <v>30</v>
      </c>
      <c r="E32" s="1972">
        <f>表13!R48</f>
        <v>27</v>
      </c>
      <c r="F32" s="1894">
        <f t="shared" ref="F32:G32" si="116">L32+R32</f>
        <v>22317</v>
      </c>
      <c r="G32" s="1898">
        <f t="shared" si="116"/>
        <v>4578</v>
      </c>
      <c r="H32" s="1898">
        <f t="shared" ref="H32:K32" si="117">N32+T32</f>
        <v>26895</v>
      </c>
      <c r="I32" s="71">
        <f t="shared" si="117"/>
        <v>120</v>
      </c>
      <c r="J32" s="71">
        <f t="shared" si="117"/>
        <v>0</v>
      </c>
      <c r="K32" s="265">
        <f t="shared" si="117"/>
        <v>120</v>
      </c>
      <c r="L32" s="1902">
        <f>表2!I51</f>
        <v>14671</v>
      </c>
      <c r="M32" s="1914">
        <f>表2!O51</f>
        <v>1672</v>
      </c>
      <c r="N32" s="1898">
        <f>L32+M32</f>
        <v>16343</v>
      </c>
      <c r="O32" s="71">
        <v>2</v>
      </c>
      <c r="P32" s="71">
        <v>0</v>
      </c>
      <c r="Q32" s="265">
        <f t="shared" ref="Q32" si="118">O32+P32</f>
        <v>2</v>
      </c>
      <c r="R32" s="1902">
        <f>表2!J51</f>
        <v>7646</v>
      </c>
      <c r="S32" s="1914">
        <f>表2!P51</f>
        <v>2906</v>
      </c>
      <c r="T32" s="1898">
        <f>R32+S32</f>
        <v>10552</v>
      </c>
      <c r="U32" s="71">
        <v>118</v>
      </c>
      <c r="V32" s="71">
        <v>0</v>
      </c>
      <c r="W32" s="265">
        <f t="shared" ref="W32" si="119">U32+V32</f>
        <v>118</v>
      </c>
      <c r="X32" s="1"/>
      <c r="Y32" s="7">
        <f t="shared" ref="Y32:AD32" si="120">L32+R32</f>
        <v>22317</v>
      </c>
      <c r="Z32" s="7">
        <f t="shared" si="120"/>
        <v>4578</v>
      </c>
      <c r="AA32" s="7">
        <f t="shared" si="120"/>
        <v>26895</v>
      </c>
      <c r="AB32" s="7">
        <f t="shared" si="120"/>
        <v>120</v>
      </c>
      <c r="AC32" s="7">
        <f t="shared" si="120"/>
        <v>0</v>
      </c>
      <c r="AD32" s="7">
        <f t="shared" si="120"/>
        <v>120</v>
      </c>
      <c r="AE32" s="366">
        <f t="shared" ref="AE32:AJ32" si="121">Y32-F32</f>
        <v>0</v>
      </c>
      <c r="AF32" s="366">
        <f t="shared" si="121"/>
        <v>0</v>
      </c>
      <c r="AG32" s="366">
        <f t="shared" si="121"/>
        <v>0</v>
      </c>
      <c r="AH32" s="366">
        <f t="shared" si="121"/>
        <v>0</v>
      </c>
      <c r="AI32" s="366">
        <f t="shared" si="121"/>
        <v>0</v>
      </c>
      <c r="AJ32" s="366">
        <f t="shared" si="121"/>
        <v>0</v>
      </c>
    </row>
    <row r="33" spans="2:36" ht="21.6" customHeight="1" thickBot="1" x14ac:dyDescent="0.25">
      <c r="B33" s="1504"/>
      <c r="C33" s="1655"/>
      <c r="D33" s="1959"/>
      <c r="E33" s="1955"/>
      <c r="F33" s="1906"/>
      <c r="G33" s="1907"/>
      <c r="H33" s="1907"/>
      <c r="I33" s="796">
        <f t="shared" ref="I33:K33" si="122">I32/F32</f>
        <v>5.3770668100551148E-3</v>
      </c>
      <c r="J33" s="796">
        <f t="shared" si="122"/>
        <v>0</v>
      </c>
      <c r="K33" s="797">
        <f t="shared" si="122"/>
        <v>4.4617958728388179E-3</v>
      </c>
      <c r="L33" s="1918"/>
      <c r="M33" s="1909"/>
      <c r="N33" s="1907"/>
      <c r="O33" s="796">
        <f t="shared" ref="O33:Q33" si="123">O32/L32</f>
        <v>1.3632335900756593E-4</v>
      </c>
      <c r="P33" s="796">
        <f t="shared" si="123"/>
        <v>0</v>
      </c>
      <c r="Q33" s="797">
        <f t="shared" si="123"/>
        <v>1.2237655265251178E-4</v>
      </c>
      <c r="R33" s="1918"/>
      <c r="S33" s="1909"/>
      <c r="T33" s="1907"/>
      <c r="U33" s="796">
        <f t="shared" ref="U33:W33" si="124">U32/R32</f>
        <v>1.5432906094690033E-2</v>
      </c>
      <c r="V33" s="796">
        <f t="shared" si="124"/>
        <v>0</v>
      </c>
      <c r="W33" s="797">
        <f t="shared" si="124"/>
        <v>1.1182714177407127E-2</v>
      </c>
      <c r="X33" s="1"/>
      <c r="AB33" s="45"/>
      <c r="AC33" s="45"/>
      <c r="AD33" s="45"/>
      <c r="AH33" s="366"/>
      <c r="AI33" s="366"/>
      <c r="AJ33" s="366"/>
    </row>
    <row r="34" spans="2:36" ht="21.6" customHeight="1" thickTop="1" x14ac:dyDescent="0.2">
      <c r="B34" s="1504"/>
      <c r="C34" s="38" t="s">
        <v>288</v>
      </c>
      <c r="D34" s="1840">
        <f>D24+D26+D28+D30</f>
        <v>282</v>
      </c>
      <c r="E34" s="1957">
        <f>E24+E26+E28+E30</f>
        <v>223</v>
      </c>
      <c r="F34" s="1902">
        <f t="shared" ref="F34:G34" si="125">F24+F26+F28+F30</f>
        <v>8266</v>
      </c>
      <c r="G34" s="1914">
        <f t="shared" si="125"/>
        <v>3269</v>
      </c>
      <c r="H34" s="1914">
        <f t="shared" ref="H34:W34" si="126">H24+H26+H28+H30</f>
        <v>11535</v>
      </c>
      <c r="I34" s="71">
        <f t="shared" si="126"/>
        <v>28</v>
      </c>
      <c r="J34" s="71">
        <f t="shared" si="126"/>
        <v>11</v>
      </c>
      <c r="K34" s="265">
        <f t="shared" si="126"/>
        <v>39</v>
      </c>
      <c r="L34" s="1902">
        <f t="shared" si="126"/>
        <v>4840</v>
      </c>
      <c r="M34" s="1914">
        <f t="shared" si="126"/>
        <v>1108</v>
      </c>
      <c r="N34" s="1914">
        <f>L34+M34</f>
        <v>5948</v>
      </c>
      <c r="O34" s="71">
        <f t="shared" si="126"/>
        <v>4</v>
      </c>
      <c r="P34" s="71">
        <f t="shared" si="126"/>
        <v>3</v>
      </c>
      <c r="Q34" s="265">
        <f t="shared" si="126"/>
        <v>7</v>
      </c>
      <c r="R34" s="1902">
        <f t="shared" si="126"/>
        <v>3426</v>
      </c>
      <c r="S34" s="1914">
        <f t="shared" si="126"/>
        <v>2161</v>
      </c>
      <c r="T34" s="1920">
        <f>R34+S34</f>
        <v>5587</v>
      </c>
      <c r="U34" s="71">
        <f t="shared" si="126"/>
        <v>24</v>
      </c>
      <c r="V34" s="71">
        <f t="shared" si="126"/>
        <v>8</v>
      </c>
      <c r="W34" s="265">
        <f t="shared" si="126"/>
        <v>32</v>
      </c>
      <c r="Y34" s="7">
        <f t="shared" ref="Y34:AD34" si="127">L34+R34</f>
        <v>8266</v>
      </c>
      <c r="Z34" s="7">
        <f t="shared" si="127"/>
        <v>3269</v>
      </c>
      <c r="AA34" s="7">
        <f t="shared" si="127"/>
        <v>11535</v>
      </c>
      <c r="AB34" s="7">
        <f t="shared" si="127"/>
        <v>28</v>
      </c>
      <c r="AC34" s="7">
        <f t="shared" si="127"/>
        <v>11</v>
      </c>
      <c r="AD34" s="7">
        <f t="shared" si="127"/>
        <v>39</v>
      </c>
      <c r="AE34" s="366">
        <f t="shared" ref="AE34:AJ34" si="128">Y34-F34</f>
        <v>0</v>
      </c>
      <c r="AF34" s="366">
        <f t="shared" si="128"/>
        <v>0</v>
      </c>
      <c r="AG34" s="366">
        <f t="shared" si="128"/>
        <v>0</v>
      </c>
      <c r="AH34" s="366">
        <f t="shared" si="128"/>
        <v>0</v>
      </c>
      <c r="AI34" s="366">
        <f t="shared" si="128"/>
        <v>0</v>
      </c>
      <c r="AJ34" s="366">
        <f t="shared" si="128"/>
        <v>0</v>
      </c>
    </row>
    <row r="35" spans="2:36" ht="21.6" customHeight="1" x14ac:dyDescent="0.2">
      <c r="B35" s="1504"/>
      <c r="C35" s="39" t="s">
        <v>289</v>
      </c>
      <c r="D35" s="1835"/>
      <c r="E35" s="1953"/>
      <c r="F35" s="1903"/>
      <c r="G35" s="1915"/>
      <c r="H35" s="1915"/>
      <c r="I35" s="798">
        <f>I34/F34</f>
        <v>3.3873699491894509E-3</v>
      </c>
      <c r="J35" s="798">
        <f>J34/G34</f>
        <v>3.3649434077699602E-3</v>
      </c>
      <c r="K35" s="799">
        <f>K34/H34</f>
        <v>3.3810143042912874E-3</v>
      </c>
      <c r="L35" s="1903"/>
      <c r="M35" s="1915"/>
      <c r="N35" s="1915"/>
      <c r="O35" s="798">
        <f>O34/L34</f>
        <v>8.2644628099173552E-4</v>
      </c>
      <c r="P35" s="798">
        <f>P34/M34</f>
        <v>2.707581227436823E-3</v>
      </c>
      <c r="Q35" s="799">
        <f>Q34/N34</f>
        <v>1.1768661735036988E-3</v>
      </c>
      <c r="R35" s="1903"/>
      <c r="S35" s="1915"/>
      <c r="T35" s="1915"/>
      <c r="U35" s="798">
        <f>U34/R34</f>
        <v>7.0052539404553416E-3</v>
      </c>
      <c r="V35" s="798">
        <f>V34/S34</f>
        <v>3.7019898195279964E-3</v>
      </c>
      <c r="W35" s="799">
        <f>W34/T34</f>
        <v>5.7275818865222842E-3</v>
      </c>
      <c r="AB35" s="45"/>
      <c r="AC35" s="45"/>
      <c r="AD35" s="45"/>
      <c r="AH35" s="366"/>
      <c r="AI35" s="366"/>
      <c r="AJ35" s="366"/>
    </row>
    <row r="36" spans="2:36" ht="21.6" customHeight="1" x14ac:dyDescent="0.2">
      <c r="B36" s="1504"/>
      <c r="C36" s="38" t="s">
        <v>288</v>
      </c>
      <c r="D36" s="1834">
        <f>D26+D28+D30+D32</f>
        <v>149</v>
      </c>
      <c r="E36" s="1972">
        <f>E26+E28+E30+E32</f>
        <v>131</v>
      </c>
      <c r="F36" s="1917">
        <f t="shared" ref="F36:G36" si="129">F26+F28+F30+F32</f>
        <v>28695</v>
      </c>
      <c r="G36" s="1904">
        <f t="shared" si="129"/>
        <v>7092</v>
      </c>
      <c r="H36" s="1904">
        <f t="shared" ref="H36:W36" si="130">H26+H28+H30+H32</f>
        <v>35787</v>
      </c>
      <c r="I36" s="72">
        <f t="shared" si="130"/>
        <v>133</v>
      </c>
      <c r="J36" s="72">
        <f t="shared" si="130"/>
        <v>3</v>
      </c>
      <c r="K36" s="267">
        <f t="shared" si="130"/>
        <v>136</v>
      </c>
      <c r="L36" s="1917">
        <f t="shared" si="130"/>
        <v>18258</v>
      </c>
      <c r="M36" s="1904">
        <f t="shared" si="130"/>
        <v>2553</v>
      </c>
      <c r="N36" s="1904">
        <f>L36+M36</f>
        <v>20811</v>
      </c>
      <c r="O36" s="72">
        <f t="shared" si="130"/>
        <v>2</v>
      </c>
      <c r="P36" s="72">
        <f t="shared" si="130"/>
        <v>0</v>
      </c>
      <c r="Q36" s="267">
        <f t="shared" si="130"/>
        <v>2</v>
      </c>
      <c r="R36" s="1917">
        <f t="shared" si="130"/>
        <v>10437</v>
      </c>
      <c r="S36" s="1904">
        <f t="shared" si="130"/>
        <v>4539</v>
      </c>
      <c r="T36" s="1914">
        <f>R36+S36</f>
        <v>14976</v>
      </c>
      <c r="U36" s="72">
        <f t="shared" si="130"/>
        <v>131</v>
      </c>
      <c r="V36" s="72">
        <f t="shared" si="130"/>
        <v>3</v>
      </c>
      <c r="W36" s="267">
        <f t="shared" si="130"/>
        <v>134</v>
      </c>
      <c r="Y36" s="7">
        <f t="shared" ref="Y36:AD36" si="131">L36+R36</f>
        <v>28695</v>
      </c>
      <c r="Z36" s="7">
        <f t="shared" si="131"/>
        <v>7092</v>
      </c>
      <c r="AA36" s="7">
        <f t="shared" si="131"/>
        <v>35787</v>
      </c>
      <c r="AB36" s="7">
        <f t="shared" si="131"/>
        <v>133</v>
      </c>
      <c r="AC36" s="7">
        <f t="shared" si="131"/>
        <v>3</v>
      </c>
      <c r="AD36" s="7">
        <f t="shared" si="131"/>
        <v>136</v>
      </c>
      <c r="AE36" s="366">
        <f t="shared" ref="AE36:AJ36" si="132">Y36-F36</f>
        <v>0</v>
      </c>
      <c r="AF36" s="366">
        <f t="shared" si="132"/>
        <v>0</v>
      </c>
      <c r="AG36" s="366">
        <f t="shared" si="132"/>
        <v>0</v>
      </c>
      <c r="AH36" s="366">
        <f t="shared" si="132"/>
        <v>0</v>
      </c>
      <c r="AI36" s="366">
        <f t="shared" si="132"/>
        <v>0</v>
      </c>
      <c r="AJ36" s="366">
        <f t="shared" si="132"/>
        <v>0</v>
      </c>
    </row>
    <row r="37" spans="2:36" ht="21.6" customHeight="1" thickBot="1" x14ac:dyDescent="0.25">
      <c r="B37" s="1510"/>
      <c r="C37" s="39" t="s">
        <v>290</v>
      </c>
      <c r="D37" s="1835"/>
      <c r="E37" s="1953"/>
      <c r="F37" s="1939"/>
      <c r="G37" s="1905"/>
      <c r="H37" s="1905"/>
      <c r="I37" s="802">
        <f>I36/F36</f>
        <v>4.6349538247081375E-3</v>
      </c>
      <c r="J37" s="802">
        <f>J36/G36</f>
        <v>4.2301184433164127E-4</v>
      </c>
      <c r="K37" s="803">
        <f>K36/H36</f>
        <v>3.8002626652136251E-3</v>
      </c>
      <c r="L37" s="1939"/>
      <c r="M37" s="1905"/>
      <c r="N37" s="1905"/>
      <c r="O37" s="802">
        <f>O36/L36</f>
        <v>1.0954102311315588E-4</v>
      </c>
      <c r="P37" s="802">
        <f>P36/M36</f>
        <v>0</v>
      </c>
      <c r="Q37" s="803">
        <f>Q36/N36</f>
        <v>9.6103022440055739E-5</v>
      </c>
      <c r="R37" s="1939"/>
      <c r="S37" s="1905"/>
      <c r="T37" s="1905"/>
      <c r="U37" s="802">
        <f>U36/R36</f>
        <v>1.2551499473028648E-2</v>
      </c>
      <c r="V37" s="802">
        <f>V36/S36</f>
        <v>6.6093853271645734E-4</v>
      </c>
      <c r="W37" s="803">
        <f>W36/T36</f>
        <v>8.9476495726495721E-3</v>
      </c>
      <c r="AB37" s="45"/>
      <c r="AC37" s="45"/>
      <c r="AD37" s="45"/>
      <c r="AH37" s="366"/>
      <c r="AI37" s="366"/>
      <c r="AJ37" s="366"/>
    </row>
    <row r="38" spans="2:36" x14ac:dyDescent="0.2">
      <c r="K38" s="1"/>
      <c r="Q38" s="1"/>
      <c r="R38" s="1"/>
      <c r="S38" s="1"/>
      <c r="T38" s="1"/>
      <c r="U38" s="1"/>
      <c r="V38" s="1"/>
      <c r="Y38" s="19"/>
      <c r="Z38" s="19"/>
      <c r="AA38" s="19"/>
      <c r="AB38" s="19"/>
      <c r="AC38" s="19"/>
      <c r="AD38" s="19"/>
      <c r="AE38" s="19"/>
    </row>
    <row r="39" spans="2:36" x14ac:dyDescent="0.2">
      <c r="B39" s="1" t="s">
        <v>599</v>
      </c>
      <c r="D39" s="1">
        <f>D22+D24+D26+D28+D30+D32</f>
        <v>404</v>
      </c>
      <c r="E39" s="1">
        <f t="shared" ref="E39:W39" si="133">E22+E24+E26+E28+E30+E32</f>
        <v>303</v>
      </c>
      <c r="F39" s="1">
        <f t="shared" si="133"/>
        <v>31031</v>
      </c>
      <c r="G39" s="1">
        <f t="shared" si="133"/>
        <v>8051</v>
      </c>
      <c r="H39" s="1">
        <f t="shared" si="133"/>
        <v>39082</v>
      </c>
      <c r="I39" s="1">
        <f t="shared" si="133"/>
        <v>150</v>
      </c>
      <c r="J39" s="1">
        <f t="shared" si="133"/>
        <v>11</v>
      </c>
      <c r="K39" s="1">
        <f t="shared" si="133"/>
        <v>161</v>
      </c>
      <c r="L39" s="1">
        <f t="shared" si="133"/>
        <v>19757</v>
      </c>
      <c r="M39" s="1">
        <f t="shared" si="133"/>
        <v>2841</v>
      </c>
      <c r="N39" s="1">
        <f t="shared" si="133"/>
        <v>22598</v>
      </c>
      <c r="O39" s="1">
        <f t="shared" si="133"/>
        <v>6</v>
      </c>
      <c r="P39" s="1">
        <f t="shared" si="133"/>
        <v>3</v>
      </c>
      <c r="Q39" s="1">
        <f t="shared" si="133"/>
        <v>9</v>
      </c>
      <c r="R39" s="1">
        <f t="shared" si="133"/>
        <v>11274</v>
      </c>
      <c r="S39" s="1">
        <f t="shared" si="133"/>
        <v>5210</v>
      </c>
      <c r="T39" s="1">
        <f t="shared" si="133"/>
        <v>16484</v>
      </c>
      <c r="U39" s="1">
        <f t="shared" si="133"/>
        <v>144</v>
      </c>
      <c r="V39" s="1">
        <f t="shared" si="133"/>
        <v>8</v>
      </c>
      <c r="W39" s="1">
        <f t="shared" si="133"/>
        <v>152</v>
      </c>
      <c r="Y39" s="19"/>
      <c r="Z39" s="19"/>
      <c r="AA39" s="19"/>
      <c r="AB39" s="19"/>
      <c r="AC39" s="19"/>
      <c r="AD39" s="19"/>
      <c r="AE39" s="19"/>
    </row>
    <row r="40" spans="2:36" x14ac:dyDescent="0.2">
      <c r="B40" t="s">
        <v>672</v>
      </c>
      <c r="I40" s="45">
        <f>I39/F39</f>
        <v>4.8338758016177371E-3</v>
      </c>
      <c r="J40" s="45">
        <f>J39/G39</f>
        <v>1.3662899018755433E-3</v>
      </c>
      <c r="K40" s="45">
        <f>K39/H39</f>
        <v>4.1195435238728824E-3</v>
      </c>
      <c r="L40" s="45"/>
      <c r="M40" s="45"/>
      <c r="N40" s="45"/>
      <c r="O40" s="45">
        <f>O39/L39</f>
        <v>3.0368983145214357E-4</v>
      </c>
      <c r="P40" s="45">
        <f>P39/M39</f>
        <v>1.0559662090813093E-3</v>
      </c>
      <c r="Q40" s="45">
        <f>Q39/N39</f>
        <v>3.9826533321532878E-4</v>
      </c>
      <c r="R40" s="45"/>
      <c r="S40" s="45"/>
      <c r="T40" s="45"/>
      <c r="U40" s="45">
        <f>U39/R39</f>
        <v>1.2772751463544438E-2</v>
      </c>
      <c r="V40" s="45">
        <f>V39/S39</f>
        <v>1.5355086372360845E-3</v>
      </c>
      <c r="W40" s="45">
        <f>W39/T39</f>
        <v>9.2210628488231007E-3</v>
      </c>
      <c r="Y40" s="19"/>
      <c r="Z40" s="19"/>
      <c r="AA40" s="19"/>
      <c r="AB40" s="19"/>
      <c r="AC40" s="19"/>
      <c r="AD40" s="19"/>
      <c r="AE40" s="19"/>
    </row>
    <row r="41" spans="2:36" x14ac:dyDescent="0.2">
      <c r="B41"/>
      <c r="Y41" s="19"/>
      <c r="Z41" s="19"/>
      <c r="AA41" s="19"/>
      <c r="AB41" s="19"/>
      <c r="AC41" s="19"/>
      <c r="AD41" s="19"/>
      <c r="AE41" s="19"/>
    </row>
    <row r="42" spans="2:36" x14ac:dyDescent="0.2">
      <c r="B42" t="s">
        <v>395</v>
      </c>
      <c r="D42" s="1">
        <f>D34+D32+D22</f>
        <v>404</v>
      </c>
      <c r="E42" s="1">
        <f t="shared" ref="E42:W42" si="134">E34+E32+E22</f>
        <v>303</v>
      </c>
      <c r="F42" s="1">
        <f t="shared" si="134"/>
        <v>31031</v>
      </c>
      <c r="G42" s="1">
        <f t="shared" si="134"/>
        <v>8051</v>
      </c>
      <c r="H42" s="1">
        <f t="shared" si="134"/>
        <v>39082</v>
      </c>
      <c r="I42" s="1">
        <f t="shared" si="134"/>
        <v>150</v>
      </c>
      <c r="J42" s="1">
        <f t="shared" si="134"/>
        <v>11</v>
      </c>
      <c r="K42" s="1">
        <f t="shared" si="134"/>
        <v>161</v>
      </c>
      <c r="L42" s="1">
        <f t="shared" si="134"/>
        <v>19757</v>
      </c>
      <c r="M42" s="1">
        <f t="shared" si="134"/>
        <v>2841</v>
      </c>
      <c r="N42" s="1">
        <f t="shared" si="134"/>
        <v>22598</v>
      </c>
      <c r="O42" s="1">
        <f t="shared" si="134"/>
        <v>6</v>
      </c>
      <c r="P42" s="1">
        <f t="shared" si="134"/>
        <v>3</v>
      </c>
      <c r="Q42" s="1">
        <f t="shared" si="134"/>
        <v>9</v>
      </c>
      <c r="R42" s="1">
        <f t="shared" si="134"/>
        <v>11274</v>
      </c>
      <c r="S42" s="1">
        <f t="shared" si="134"/>
        <v>5210</v>
      </c>
      <c r="T42" s="1">
        <f t="shared" si="134"/>
        <v>16484</v>
      </c>
      <c r="U42" s="1">
        <f t="shared" si="134"/>
        <v>144</v>
      </c>
      <c r="V42" s="1">
        <f t="shared" si="134"/>
        <v>8</v>
      </c>
      <c r="W42" s="1">
        <f t="shared" si="134"/>
        <v>152</v>
      </c>
      <c r="Y42" s="19"/>
      <c r="Z42" s="19"/>
      <c r="AA42" s="19"/>
      <c r="AB42" s="19"/>
      <c r="AC42" s="19"/>
      <c r="AD42" s="19"/>
      <c r="AE42" s="19"/>
    </row>
    <row r="43" spans="2:36" x14ac:dyDescent="0.2">
      <c r="B43"/>
      <c r="D43" s="1">
        <f>D36+D22+D24</f>
        <v>404</v>
      </c>
      <c r="E43" s="1">
        <f t="shared" ref="E43:W43" si="135">E36+E22+E24</f>
        <v>303</v>
      </c>
      <c r="F43" s="1">
        <f t="shared" si="135"/>
        <v>31031</v>
      </c>
      <c r="G43" s="1">
        <f t="shared" si="135"/>
        <v>8051</v>
      </c>
      <c r="H43" s="1">
        <f t="shared" si="135"/>
        <v>39082</v>
      </c>
      <c r="I43" s="1">
        <f t="shared" si="135"/>
        <v>150</v>
      </c>
      <c r="J43" s="1">
        <f t="shared" si="135"/>
        <v>11</v>
      </c>
      <c r="K43" s="1">
        <f t="shared" si="135"/>
        <v>161</v>
      </c>
      <c r="L43" s="1">
        <f t="shared" si="135"/>
        <v>19757</v>
      </c>
      <c r="M43" s="1">
        <f t="shared" si="135"/>
        <v>2841</v>
      </c>
      <c r="N43" s="1">
        <f t="shared" si="135"/>
        <v>22598</v>
      </c>
      <c r="O43" s="1">
        <f t="shared" si="135"/>
        <v>6</v>
      </c>
      <c r="P43" s="1">
        <f t="shared" si="135"/>
        <v>3</v>
      </c>
      <c r="Q43" s="1">
        <f t="shared" si="135"/>
        <v>9</v>
      </c>
      <c r="R43" s="1">
        <f t="shared" si="135"/>
        <v>11274</v>
      </c>
      <c r="S43" s="1">
        <f t="shared" si="135"/>
        <v>5210</v>
      </c>
      <c r="T43" s="1">
        <f t="shared" si="135"/>
        <v>16484</v>
      </c>
      <c r="U43" s="1">
        <f t="shared" si="135"/>
        <v>144</v>
      </c>
      <c r="V43" s="1">
        <f t="shared" si="135"/>
        <v>8</v>
      </c>
      <c r="W43" s="1">
        <f t="shared" si="135"/>
        <v>152</v>
      </c>
      <c r="Y43" s="19"/>
      <c r="Z43" s="19"/>
      <c r="AA43" s="19"/>
      <c r="AB43" s="19"/>
      <c r="AC43" s="19"/>
      <c r="AD43" s="19"/>
      <c r="AE43" s="19"/>
    </row>
    <row r="44" spans="2:36" x14ac:dyDescent="0.2">
      <c r="B44"/>
      <c r="Y44" s="19"/>
      <c r="Z44" s="19"/>
      <c r="AA44" s="19"/>
      <c r="AB44" s="19"/>
      <c r="AC44" s="19"/>
      <c r="AD44" s="19"/>
      <c r="AE44" s="19"/>
    </row>
    <row r="45" spans="2:36" x14ac:dyDescent="0.2">
      <c r="B45" s="380" t="s">
        <v>239</v>
      </c>
      <c r="D45" s="371">
        <f>D39-D8</f>
        <v>0</v>
      </c>
      <c r="E45" s="371">
        <f t="shared" ref="E45:W46" si="136">E39-E8</f>
        <v>0</v>
      </c>
      <c r="F45" s="371">
        <f t="shared" si="136"/>
        <v>0</v>
      </c>
      <c r="G45" s="371">
        <f t="shared" si="136"/>
        <v>0</v>
      </c>
      <c r="H45" s="371">
        <f t="shared" si="136"/>
        <v>0</v>
      </c>
      <c r="I45" s="371">
        <f t="shared" si="136"/>
        <v>0</v>
      </c>
      <c r="J45" s="371">
        <f t="shared" si="136"/>
        <v>0</v>
      </c>
      <c r="K45" s="371">
        <f t="shared" si="136"/>
        <v>0</v>
      </c>
      <c r="L45" s="371">
        <f t="shared" si="136"/>
        <v>0</v>
      </c>
      <c r="M45" s="371">
        <f t="shared" si="136"/>
        <v>0</v>
      </c>
      <c r="N45" s="371">
        <f t="shared" si="136"/>
        <v>0</v>
      </c>
      <c r="O45" s="371">
        <f t="shared" si="136"/>
        <v>0</v>
      </c>
      <c r="P45" s="371">
        <f t="shared" si="136"/>
        <v>0</v>
      </c>
      <c r="Q45" s="371">
        <f t="shared" si="136"/>
        <v>0</v>
      </c>
      <c r="R45" s="371">
        <f t="shared" si="136"/>
        <v>0</v>
      </c>
      <c r="S45" s="371">
        <f t="shared" si="136"/>
        <v>0</v>
      </c>
      <c r="T45" s="371">
        <f t="shared" si="136"/>
        <v>0</v>
      </c>
      <c r="U45" s="371">
        <f t="shared" si="136"/>
        <v>0</v>
      </c>
      <c r="V45" s="371">
        <f t="shared" si="136"/>
        <v>0</v>
      </c>
      <c r="W45" s="371">
        <f t="shared" si="136"/>
        <v>0</v>
      </c>
      <c r="Y45" s="19"/>
      <c r="Z45" s="19"/>
      <c r="AA45" s="19"/>
      <c r="AB45" s="19"/>
      <c r="AC45" s="19"/>
      <c r="AD45" s="19"/>
      <c r="AE45" s="19"/>
    </row>
    <row r="46" spans="2:36" x14ac:dyDescent="0.2">
      <c r="D46" s="371"/>
      <c r="E46" s="371"/>
      <c r="F46" s="371"/>
      <c r="G46" s="371"/>
      <c r="H46" s="371"/>
      <c r="I46" s="371">
        <f t="shared" si="136"/>
        <v>0</v>
      </c>
      <c r="J46" s="371">
        <f t="shared" si="136"/>
        <v>0</v>
      </c>
      <c r="K46" s="371">
        <f t="shared" si="136"/>
        <v>0</v>
      </c>
      <c r="L46" s="371"/>
      <c r="M46" s="371"/>
      <c r="N46" s="371"/>
      <c r="O46" s="371">
        <f t="shared" si="136"/>
        <v>0</v>
      </c>
      <c r="P46" s="371">
        <f t="shared" si="136"/>
        <v>0</v>
      </c>
      <c r="Q46" s="371">
        <f t="shared" si="136"/>
        <v>0</v>
      </c>
      <c r="R46" s="371"/>
      <c r="S46" s="371"/>
      <c r="T46" s="371"/>
      <c r="U46" s="371">
        <f t="shared" si="136"/>
        <v>0</v>
      </c>
      <c r="V46" s="371">
        <f t="shared" si="136"/>
        <v>0</v>
      </c>
      <c r="W46" s="371">
        <f t="shared" si="136"/>
        <v>0</v>
      </c>
      <c r="Y46" s="19"/>
      <c r="Z46" s="19"/>
      <c r="AA46" s="19"/>
      <c r="AB46" s="19"/>
      <c r="AC46" s="19"/>
      <c r="AD46" s="19"/>
      <c r="AE46" s="19"/>
    </row>
    <row r="47" spans="2:36" x14ac:dyDescent="0.2">
      <c r="D47" s="371"/>
      <c r="E47" s="371"/>
      <c r="F47" s="371"/>
      <c r="G47" s="371"/>
      <c r="H47" s="371"/>
      <c r="I47" s="371"/>
      <c r="J47" s="371"/>
      <c r="K47" s="371"/>
      <c r="L47" s="371"/>
      <c r="M47" s="371"/>
      <c r="N47" s="371"/>
      <c r="O47" s="371"/>
      <c r="P47" s="371"/>
      <c r="Q47" s="371"/>
      <c r="R47" s="371"/>
      <c r="S47" s="371"/>
      <c r="T47" s="371"/>
      <c r="U47" s="371"/>
      <c r="V47" s="371"/>
      <c r="W47" s="371"/>
      <c r="Y47" s="19"/>
      <c r="Z47" s="19"/>
      <c r="AA47" s="19"/>
      <c r="AB47" s="19"/>
      <c r="AC47" s="19"/>
      <c r="AD47" s="19"/>
      <c r="AE47" s="19"/>
    </row>
    <row r="48" spans="2:36" x14ac:dyDescent="0.2">
      <c r="D48" s="371">
        <f>D42-D39</f>
        <v>0</v>
      </c>
      <c r="E48" s="371">
        <f t="shared" ref="E48:W48" si="137">E42-E39</f>
        <v>0</v>
      </c>
      <c r="F48" s="371">
        <f t="shared" si="137"/>
        <v>0</v>
      </c>
      <c r="G48" s="371">
        <f t="shared" si="137"/>
        <v>0</v>
      </c>
      <c r="H48" s="371">
        <f t="shared" si="137"/>
        <v>0</v>
      </c>
      <c r="I48" s="371">
        <f t="shared" si="137"/>
        <v>0</v>
      </c>
      <c r="J48" s="371">
        <f t="shared" si="137"/>
        <v>0</v>
      </c>
      <c r="K48" s="371">
        <f t="shared" si="137"/>
        <v>0</v>
      </c>
      <c r="L48" s="371">
        <f t="shared" si="137"/>
        <v>0</v>
      </c>
      <c r="M48" s="371">
        <f t="shared" si="137"/>
        <v>0</v>
      </c>
      <c r="N48" s="371">
        <f t="shared" si="137"/>
        <v>0</v>
      </c>
      <c r="O48" s="371">
        <f t="shared" si="137"/>
        <v>0</v>
      </c>
      <c r="P48" s="371">
        <f t="shared" si="137"/>
        <v>0</v>
      </c>
      <c r="Q48" s="371">
        <f t="shared" si="137"/>
        <v>0</v>
      </c>
      <c r="R48" s="371">
        <f t="shared" si="137"/>
        <v>0</v>
      </c>
      <c r="S48" s="371">
        <f t="shared" si="137"/>
        <v>0</v>
      </c>
      <c r="T48" s="371">
        <f t="shared" si="137"/>
        <v>0</v>
      </c>
      <c r="U48" s="371">
        <f t="shared" si="137"/>
        <v>0</v>
      </c>
      <c r="V48" s="371">
        <f t="shared" si="137"/>
        <v>0</v>
      </c>
      <c r="W48" s="371">
        <f t="shared" si="137"/>
        <v>0</v>
      </c>
      <c r="Y48" s="19"/>
      <c r="Z48" s="19"/>
      <c r="AA48" s="19"/>
      <c r="AB48" s="19"/>
      <c r="AC48" s="19"/>
      <c r="AD48" s="19"/>
      <c r="AE48" s="19"/>
    </row>
    <row r="49" spans="3:31" x14ac:dyDescent="0.2">
      <c r="D49" s="371">
        <f>D43-D39</f>
        <v>0</v>
      </c>
      <c r="E49" s="371">
        <f t="shared" ref="E49:W49" si="138">E43-E39</f>
        <v>0</v>
      </c>
      <c r="F49" s="371">
        <f t="shared" si="138"/>
        <v>0</v>
      </c>
      <c r="G49" s="371">
        <f t="shared" si="138"/>
        <v>0</v>
      </c>
      <c r="H49" s="371">
        <f t="shared" si="138"/>
        <v>0</v>
      </c>
      <c r="I49" s="371">
        <f t="shared" si="138"/>
        <v>0</v>
      </c>
      <c r="J49" s="371">
        <f t="shared" si="138"/>
        <v>0</v>
      </c>
      <c r="K49" s="371">
        <f t="shared" si="138"/>
        <v>0</v>
      </c>
      <c r="L49" s="371">
        <f t="shared" si="138"/>
        <v>0</v>
      </c>
      <c r="M49" s="371">
        <f t="shared" si="138"/>
        <v>0</v>
      </c>
      <c r="N49" s="371">
        <f t="shared" si="138"/>
        <v>0</v>
      </c>
      <c r="O49" s="371">
        <f t="shared" si="138"/>
        <v>0</v>
      </c>
      <c r="P49" s="371">
        <f t="shared" si="138"/>
        <v>0</v>
      </c>
      <c r="Q49" s="371">
        <f t="shared" si="138"/>
        <v>0</v>
      </c>
      <c r="R49" s="371">
        <f t="shared" si="138"/>
        <v>0</v>
      </c>
      <c r="S49" s="371">
        <f t="shared" si="138"/>
        <v>0</v>
      </c>
      <c r="T49" s="371">
        <f t="shared" si="138"/>
        <v>0</v>
      </c>
      <c r="U49" s="371">
        <f t="shared" si="138"/>
        <v>0</v>
      </c>
      <c r="V49" s="371">
        <f t="shared" si="138"/>
        <v>0</v>
      </c>
      <c r="W49" s="371">
        <f t="shared" si="138"/>
        <v>0</v>
      </c>
      <c r="Y49" s="19"/>
      <c r="Z49" s="19"/>
      <c r="AA49" s="19"/>
      <c r="AB49" s="19"/>
      <c r="AC49" s="19"/>
      <c r="AD49" s="19"/>
      <c r="AE49" s="19"/>
    </row>
    <row r="50" spans="3:31" x14ac:dyDescent="0.2">
      <c r="Y50" s="19"/>
      <c r="Z50" s="19"/>
      <c r="AA50" s="19"/>
      <c r="AB50" s="19"/>
      <c r="AC50" s="19"/>
      <c r="AD50" s="19"/>
      <c r="AE50" s="19"/>
    </row>
    <row r="51" spans="3:31" x14ac:dyDescent="0.2">
      <c r="Y51" s="19"/>
      <c r="Z51" s="19"/>
      <c r="AA51" s="19"/>
      <c r="AB51" s="19"/>
      <c r="AC51" s="19"/>
      <c r="AD51" s="19"/>
      <c r="AE51" s="19"/>
    </row>
    <row r="52" spans="3:31" x14ac:dyDescent="0.2">
      <c r="Y52" s="19"/>
      <c r="Z52" s="19"/>
      <c r="AA52" s="19"/>
      <c r="AB52" s="19"/>
      <c r="AC52" s="19"/>
      <c r="AD52" s="19"/>
      <c r="AE52" s="19"/>
    </row>
    <row r="53" spans="3:31" x14ac:dyDescent="0.2">
      <c r="Y53" s="19"/>
      <c r="Z53" s="19"/>
      <c r="AA53" s="19"/>
      <c r="AB53" s="19"/>
      <c r="AC53" s="19"/>
      <c r="AD53" s="19"/>
      <c r="AE53" s="19"/>
    </row>
    <row r="54" spans="3:31" x14ac:dyDescent="0.2">
      <c r="Y54" s="19"/>
      <c r="Z54" s="19"/>
      <c r="AA54" s="19"/>
      <c r="AB54" s="19"/>
      <c r="AC54" s="19"/>
      <c r="AD54" s="19"/>
      <c r="AE54" s="19"/>
    </row>
    <row r="55" spans="3:31" x14ac:dyDescent="0.2">
      <c r="Y55" s="19"/>
      <c r="Z55" s="19"/>
      <c r="AA55" s="19"/>
      <c r="AB55" s="19"/>
      <c r="AC55" s="19"/>
      <c r="AD55" s="19"/>
      <c r="AE55" s="19"/>
    </row>
    <row r="56" spans="3:31" x14ac:dyDescent="0.2">
      <c r="Y56" s="19"/>
      <c r="Z56" s="19"/>
      <c r="AA56" s="19"/>
      <c r="AB56" s="19"/>
      <c r="AC56" s="19"/>
      <c r="AD56" s="19"/>
      <c r="AE56" s="19"/>
    </row>
    <row r="57" spans="3:31" x14ac:dyDescent="0.2">
      <c r="Y57" s="19"/>
      <c r="Z57" s="19"/>
      <c r="AA57" s="19"/>
      <c r="AB57" s="19"/>
      <c r="AC57" s="19"/>
      <c r="AD57" s="19"/>
      <c r="AE57" s="19"/>
    </row>
    <row r="58" spans="3:31" x14ac:dyDescent="0.2">
      <c r="Y58" s="19"/>
      <c r="Z58" s="19"/>
      <c r="AA58" s="19"/>
      <c r="AB58" s="19"/>
      <c r="AC58" s="19"/>
      <c r="AD58" s="19"/>
      <c r="AE58" s="19"/>
    </row>
    <row r="59" spans="3:31" x14ac:dyDescent="0.2">
      <c r="Y59" s="19"/>
      <c r="Z59" s="19"/>
      <c r="AA59" s="19"/>
      <c r="AB59" s="19"/>
      <c r="AC59" s="19"/>
      <c r="AD59" s="19"/>
      <c r="AE59" s="19"/>
    </row>
    <row r="60" spans="3:31" x14ac:dyDescent="0.2">
      <c r="Y60" s="19"/>
      <c r="Z60" s="19"/>
      <c r="AA60" s="19"/>
      <c r="AB60" s="19"/>
      <c r="AC60" s="19"/>
      <c r="AD60" s="19"/>
      <c r="AE60" s="19"/>
    </row>
    <row r="61" spans="3:31" x14ac:dyDescent="0.2">
      <c r="Y61" s="19"/>
      <c r="Z61" s="19"/>
      <c r="AA61" s="19"/>
      <c r="AB61" s="19"/>
      <c r="AC61" s="19"/>
      <c r="AD61" s="19"/>
      <c r="AE61" s="19"/>
    </row>
    <row r="62" spans="3:31" x14ac:dyDescent="0.2">
      <c r="Y62" s="19"/>
      <c r="Z62" s="19"/>
      <c r="AA62" s="19"/>
      <c r="AB62" s="19"/>
      <c r="AC62" s="19"/>
      <c r="AD62" s="19"/>
      <c r="AE62" s="19"/>
    </row>
    <row r="63" spans="3:31" x14ac:dyDescent="0.2">
      <c r="Y63" s="19"/>
      <c r="Z63" s="19"/>
      <c r="AA63" s="19"/>
      <c r="AB63" s="19"/>
      <c r="AC63" s="19"/>
      <c r="AD63" s="19"/>
      <c r="AE63" s="19"/>
    </row>
    <row r="64" spans="3:31" x14ac:dyDescent="0.2">
      <c r="C64" s="25"/>
      <c r="H64" s="25"/>
      <c r="N64" s="25"/>
      <c r="W64" s="19"/>
      <c r="X64" s="1"/>
      <c r="Y64" s="19"/>
      <c r="Z64" s="19"/>
      <c r="AA64" s="19"/>
      <c r="AB64" s="19"/>
      <c r="AC64" s="19"/>
      <c r="AD64" s="19"/>
      <c r="AE64" s="19"/>
    </row>
    <row r="65" spans="9:31" x14ac:dyDescent="0.2">
      <c r="I65" s="1" t="e">
        <f>SUM(#REF!)</f>
        <v>#REF!</v>
      </c>
      <c r="J65" s="1" t="e">
        <f>SUM(#REF!)</f>
        <v>#REF!</v>
      </c>
      <c r="K65" s="1" t="e">
        <f>SUM(#REF!)</f>
        <v>#REF!</v>
      </c>
      <c r="O65" s="1" t="e">
        <f>SUM(#REF!)</f>
        <v>#REF!</v>
      </c>
      <c r="P65" s="1" t="e">
        <f>SUM(#REF!)</f>
        <v>#REF!</v>
      </c>
      <c r="Q65" s="1" t="e">
        <f>SUM(#REF!)</f>
        <v>#REF!</v>
      </c>
      <c r="R65" s="1"/>
      <c r="S65" s="1"/>
      <c r="T65" s="1"/>
      <c r="U65" s="1" t="e">
        <f>SUM(#REF!)</f>
        <v>#REF!</v>
      </c>
      <c r="V65" s="1"/>
      <c r="X65" s="1"/>
      <c r="Y65" s="19"/>
      <c r="Z65" s="19"/>
      <c r="AA65" s="19"/>
      <c r="AB65" s="19"/>
      <c r="AC65" s="19"/>
      <c r="AD65" s="19"/>
      <c r="AE65" s="19"/>
    </row>
  </sheetData>
  <mergeCells count="192">
    <mergeCell ref="B22:B37"/>
    <mergeCell ref="C14:C15"/>
    <mergeCell ref="L34:L35"/>
    <mergeCell ref="H36:H37"/>
    <mergeCell ref="C22:C23"/>
    <mergeCell ref="C24:C25"/>
    <mergeCell ref="C26:C27"/>
    <mergeCell ref="C28:C29"/>
    <mergeCell ref="C30:C31"/>
    <mergeCell ref="C32:C33"/>
    <mergeCell ref="D24:D25"/>
    <mergeCell ref="E24:E25"/>
    <mergeCell ref="D26:D27"/>
    <mergeCell ref="E26:E27"/>
    <mergeCell ref="E32:E33"/>
    <mergeCell ref="D28:D29"/>
    <mergeCell ref="E28:E29"/>
    <mergeCell ref="D30:D31"/>
    <mergeCell ref="L14:L15"/>
    <mergeCell ref="L20:L21"/>
    <mergeCell ref="C18:C19"/>
    <mergeCell ref="D18:D19"/>
    <mergeCell ref="E18:E19"/>
    <mergeCell ref="D20:D21"/>
    <mergeCell ref="R5:W5"/>
    <mergeCell ref="R10:R11"/>
    <mergeCell ref="S10:S11"/>
    <mergeCell ref="R6:T6"/>
    <mergeCell ref="R8:R9"/>
    <mergeCell ref="M28:M29"/>
    <mergeCell ref="N28:N29"/>
    <mergeCell ref="T24:T25"/>
    <mergeCell ref="R20:R21"/>
    <mergeCell ref="T22:T23"/>
    <mergeCell ref="S28:S29"/>
    <mergeCell ref="R24:R25"/>
    <mergeCell ref="N26:N27"/>
    <mergeCell ref="R28:R29"/>
    <mergeCell ref="R26:R27"/>
    <mergeCell ref="S26:S27"/>
    <mergeCell ref="M26:M27"/>
    <mergeCell ref="S8:S9"/>
    <mergeCell ref="T8:T9"/>
    <mergeCell ref="U6:W6"/>
    <mergeCell ref="T10:T11"/>
    <mergeCell ref="R12:R13"/>
    <mergeCell ref="S12:S13"/>
    <mergeCell ref="T12:T13"/>
    <mergeCell ref="R14:R15"/>
    <mergeCell ref="S14:S15"/>
    <mergeCell ref="S20:S21"/>
    <mergeCell ref="R22:R23"/>
    <mergeCell ref="S22:S23"/>
    <mergeCell ref="T14:T15"/>
    <mergeCell ref="R16:R17"/>
    <mergeCell ref="S16:S17"/>
    <mergeCell ref="T16:T17"/>
    <mergeCell ref="B10:B21"/>
    <mergeCell ref="B5:C7"/>
    <mergeCell ref="C20:C21"/>
    <mergeCell ref="H12:H13"/>
    <mergeCell ref="H14:H15"/>
    <mergeCell ref="L12:L13"/>
    <mergeCell ref="B8:C9"/>
    <mergeCell ref="C12:C13"/>
    <mergeCell ref="D12:D13"/>
    <mergeCell ref="E12:E13"/>
    <mergeCell ref="D14:D15"/>
    <mergeCell ref="E14:E15"/>
    <mergeCell ref="F14:F15"/>
    <mergeCell ref="L5:Q5"/>
    <mergeCell ref="N8:N9"/>
    <mergeCell ref="L10:L11"/>
    <mergeCell ref="M10:M11"/>
    <mergeCell ref="L6:N6"/>
    <mergeCell ref="L8:L9"/>
    <mergeCell ref="M8:M9"/>
    <mergeCell ref="N10:N11"/>
    <mergeCell ref="O6:Q6"/>
    <mergeCell ref="D5:D7"/>
    <mergeCell ref="E5:E7"/>
    <mergeCell ref="D8:D9"/>
    <mergeCell ref="E8:E9"/>
    <mergeCell ref="D10:D11"/>
    <mergeCell ref="E10:E11"/>
    <mergeCell ref="H10:H11"/>
    <mergeCell ref="D16:D17"/>
    <mergeCell ref="C16:C17"/>
    <mergeCell ref="F5:K5"/>
    <mergeCell ref="F6:H6"/>
    <mergeCell ref="I6:K6"/>
    <mergeCell ref="F8:F9"/>
    <mergeCell ref="G8:G9"/>
    <mergeCell ref="H8:H9"/>
    <mergeCell ref="H16:H17"/>
    <mergeCell ref="F10:F11"/>
    <mergeCell ref="G10:G11"/>
    <mergeCell ref="F12:F13"/>
    <mergeCell ref="G12:G13"/>
    <mergeCell ref="G14:G15"/>
    <mergeCell ref="F16:F17"/>
    <mergeCell ref="G16:G17"/>
    <mergeCell ref="C10:C11"/>
    <mergeCell ref="E20:E21"/>
    <mergeCell ref="D22:D23"/>
    <mergeCell ref="T36:T37"/>
    <mergeCell ref="M36:M37"/>
    <mergeCell ref="N36:N37"/>
    <mergeCell ref="R36:R37"/>
    <mergeCell ref="S36:S37"/>
    <mergeCell ref="M22:M23"/>
    <mergeCell ref="M24:M25"/>
    <mergeCell ref="M20:M21"/>
    <mergeCell ref="F24:F25"/>
    <mergeCell ref="E30:E31"/>
    <mergeCell ref="D36:D37"/>
    <mergeCell ref="E36:E37"/>
    <mergeCell ref="D34:D35"/>
    <mergeCell ref="E34:E35"/>
    <mergeCell ref="F36:F37"/>
    <mergeCell ref="G36:G37"/>
    <mergeCell ref="L36:L37"/>
    <mergeCell ref="D32:D33"/>
    <mergeCell ref="H26:H27"/>
    <mergeCell ref="F30:F31"/>
    <mergeCell ref="G30:G31"/>
    <mergeCell ref="F28:F29"/>
    <mergeCell ref="L18:L19"/>
    <mergeCell ref="M18:M19"/>
    <mergeCell ref="L22:L23"/>
    <mergeCell ref="L24:L25"/>
    <mergeCell ref="T32:T33"/>
    <mergeCell ref="R32:R33"/>
    <mergeCell ref="S32:S33"/>
    <mergeCell ref="S30:S31"/>
    <mergeCell ref="T30:T31"/>
    <mergeCell ref="R30:R31"/>
    <mergeCell ref="L26:L27"/>
    <mergeCell ref="L32:L33"/>
    <mergeCell ref="L30:L31"/>
    <mergeCell ref="L28:L29"/>
    <mergeCell ref="S24:S25"/>
    <mergeCell ref="R18:R19"/>
    <mergeCell ref="S18:S19"/>
    <mergeCell ref="T18:T19"/>
    <mergeCell ref="T20:T21"/>
    <mergeCell ref="H18:H19"/>
    <mergeCell ref="N18:N19"/>
    <mergeCell ref="N20:N21"/>
    <mergeCell ref="N22:N23"/>
    <mergeCell ref="N24:N25"/>
    <mergeCell ref="N12:N13"/>
    <mergeCell ref="N14:N15"/>
    <mergeCell ref="N16:N17"/>
    <mergeCell ref="E16:E17"/>
    <mergeCell ref="E22:E23"/>
    <mergeCell ref="M12:M13"/>
    <mergeCell ref="M16:M17"/>
    <mergeCell ref="M14:M15"/>
    <mergeCell ref="L16:L17"/>
    <mergeCell ref="F20:F21"/>
    <mergeCell ref="G20:G21"/>
    <mergeCell ref="H20:H21"/>
    <mergeCell ref="F18:F19"/>
    <mergeCell ref="G18:G19"/>
    <mergeCell ref="G24:G25"/>
    <mergeCell ref="H24:H25"/>
    <mergeCell ref="F22:F23"/>
    <mergeCell ref="G22:G23"/>
    <mergeCell ref="H22:H23"/>
    <mergeCell ref="G28:G29"/>
    <mergeCell ref="F32:F33"/>
    <mergeCell ref="F26:F27"/>
    <mergeCell ref="H30:H31"/>
    <mergeCell ref="G32:G33"/>
    <mergeCell ref="H32:H33"/>
    <mergeCell ref="H28:H29"/>
    <mergeCell ref="T26:T27"/>
    <mergeCell ref="T28:T29"/>
    <mergeCell ref="M30:M31"/>
    <mergeCell ref="N30:N31"/>
    <mergeCell ref="G26:G27"/>
    <mergeCell ref="F34:F35"/>
    <mergeCell ref="G34:G35"/>
    <mergeCell ref="H34:H35"/>
    <mergeCell ref="M34:M35"/>
    <mergeCell ref="N34:N35"/>
    <mergeCell ref="R34:R35"/>
    <mergeCell ref="S34:S35"/>
    <mergeCell ref="T34:T35"/>
    <mergeCell ref="N32:N33"/>
    <mergeCell ref="M32:M33"/>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tabColor rgb="FF00B0F0"/>
    <pageSetUpPr fitToPage="1"/>
  </sheetPr>
  <dimension ref="B2:AJ65"/>
  <sheetViews>
    <sheetView view="pageBreakPreview" zoomScaleNormal="100" zoomScaleSheetLayoutView="100" workbookViewId="0">
      <pane xSplit="3" ySplit="9" topLeftCell="D35" activePane="bottomRight" state="frozen"/>
      <selection activeCell="B2" sqref="B2"/>
      <selection pane="topRight" activeCell="B2" sqref="B2"/>
      <selection pane="bottomLeft" activeCell="B2" sqref="B2"/>
      <selection pane="bottomRight" activeCell="B2" sqref="B2"/>
    </sheetView>
  </sheetViews>
  <sheetFormatPr defaultColWidth="9" defaultRowHeight="13.2" x14ac:dyDescent="0.2"/>
  <cols>
    <col min="1" max="2" width="4.6640625" style="1" customWidth="1"/>
    <col min="3" max="3" width="19.33203125" style="1" customWidth="1"/>
    <col min="4" max="10" width="8.6640625" style="1" customWidth="1"/>
    <col min="11" max="11" width="8.6640625" style="19" customWidth="1"/>
    <col min="12" max="16" width="8.6640625" style="1" customWidth="1"/>
    <col min="17" max="22" width="8.6640625" style="19" customWidth="1"/>
    <col min="23" max="23" width="8.6640625" style="1" customWidth="1"/>
    <col min="24" max="24" width="8" style="19" customWidth="1"/>
    <col min="25" max="25" width="7.6640625" style="1" customWidth="1"/>
    <col min="26" max="26" width="6.33203125" style="1" customWidth="1"/>
    <col min="27" max="27" width="9" style="1" customWidth="1"/>
    <col min="28" max="30" width="6.33203125" style="1" customWidth="1"/>
    <col min="31" max="36" width="6.109375" style="1" customWidth="1"/>
    <col min="37" max="49" width="8.6640625" style="1" customWidth="1"/>
    <col min="50" max="69" width="4.6640625" style="1" customWidth="1"/>
    <col min="70" max="16384" width="9" style="1"/>
  </cols>
  <sheetData>
    <row r="2" spans="2:36" ht="14.4" x14ac:dyDescent="0.2">
      <c r="B2" s="26" t="s">
        <v>677</v>
      </c>
    </row>
    <row r="4" spans="2:36" ht="13.8" thickBot="1" x14ac:dyDescent="0.25">
      <c r="W4" s="2" t="s">
        <v>588</v>
      </c>
    </row>
    <row r="5" spans="2:36" ht="21.6" customHeight="1" x14ac:dyDescent="0.2">
      <c r="B5" s="1576"/>
      <c r="C5" s="1577"/>
      <c r="D5" s="1591" t="s">
        <v>416</v>
      </c>
      <c r="E5" s="1507" t="s">
        <v>417</v>
      </c>
      <c r="F5" s="1964" t="s">
        <v>589</v>
      </c>
      <c r="G5" s="1965"/>
      <c r="H5" s="1965"/>
      <c r="I5" s="1965"/>
      <c r="J5" s="1965"/>
      <c r="K5" s="1966"/>
      <c r="L5" s="1964" t="s">
        <v>387</v>
      </c>
      <c r="M5" s="1965"/>
      <c r="N5" s="1965"/>
      <c r="O5" s="1965"/>
      <c r="P5" s="1965"/>
      <c r="Q5" s="1966"/>
      <c r="R5" s="1964" t="s">
        <v>388</v>
      </c>
      <c r="S5" s="1965"/>
      <c r="T5" s="1965"/>
      <c r="U5" s="1965"/>
      <c r="V5" s="1965"/>
      <c r="W5" s="1966"/>
    </row>
    <row r="6" spans="2:36" s="154" customFormat="1" ht="36.75" customHeight="1" x14ac:dyDescent="0.2">
      <c r="B6" s="1578"/>
      <c r="C6" s="1579"/>
      <c r="D6" s="1551"/>
      <c r="E6" s="1508"/>
      <c r="F6" s="1925" t="s">
        <v>590</v>
      </c>
      <c r="G6" s="1743"/>
      <c r="H6" s="1744"/>
      <c r="I6" s="1973" t="s">
        <v>678</v>
      </c>
      <c r="J6" s="1974"/>
      <c r="K6" s="1975"/>
      <c r="L6" s="1925" t="s">
        <v>590</v>
      </c>
      <c r="M6" s="1743"/>
      <c r="N6" s="1744"/>
      <c r="O6" s="1973" t="s">
        <v>678</v>
      </c>
      <c r="P6" s="1974"/>
      <c r="Q6" s="1975"/>
      <c r="R6" s="1738" t="s">
        <v>590</v>
      </c>
      <c r="S6" s="1930"/>
      <c r="T6" s="1931"/>
      <c r="U6" s="1973" t="s">
        <v>678</v>
      </c>
      <c r="V6" s="1974"/>
      <c r="W6" s="1975"/>
      <c r="AB6" s="154" t="s">
        <v>671</v>
      </c>
    </row>
    <row r="7" spans="2:36" ht="21.6" customHeight="1" x14ac:dyDescent="0.2">
      <c r="B7" s="1580"/>
      <c r="C7" s="1967"/>
      <c r="D7" s="1552"/>
      <c r="E7" s="1610"/>
      <c r="F7" s="269" t="s">
        <v>425</v>
      </c>
      <c r="G7" s="32" t="s">
        <v>426</v>
      </c>
      <c r="H7" s="21" t="s">
        <v>273</v>
      </c>
      <c r="I7" s="20" t="s">
        <v>592</v>
      </c>
      <c r="J7" s="20" t="s">
        <v>593</v>
      </c>
      <c r="K7" s="264" t="s">
        <v>455</v>
      </c>
      <c r="L7" s="263" t="s">
        <v>425</v>
      </c>
      <c r="M7" s="32" t="s">
        <v>426</v>
      </c>
      <c r="N7" s="21" t="s">
        <v>273</v>
      </c>
      <c r="O7" s="20" t="s">
        <v>592</v>
      </c>
      <c r="P7" s="20" t="s">
        <v>593</v>
      </c>
      <c r="Q7" s="264" t="s">
        <v>455</v>
      </c>
      <c r="R7" s="263" t="s">
        <v>425</v>
      </c>
      <c r="S7" s="32" t="s">
        <v>426</v>
      </c>
      <c r="T7" s="21" t="s">
        <v>273</v>
      </c>
      <c r="U7" s="20" t="s">
        <v>592</v>
      </c>
      <c r="V7" s="20" t="s">
        <v>593</v>
      </c>
      <c r="W7" s="264" t="s">
        <v>455</v>
      </c>
      <c r="X7" s="1"/>
      <c r="Y7" s="1" t="s">
        <v>425</v>
      </c>
      <c r="Z7" s="1" t="s">
        <v>426</v>
      </c>
      <c r="AA7" s="1" t="s">
        <v>596</v>
      </c>
      <c r="AB7" s="1" t="s">
        <v>425</v>
      </c>
      <c r="AC7" s="1" t="s">
        <v>426</v>
      </c>
      <c r="AD7" s="1" t="s">
        <v>596</v>
      </c>
      <c r="AE7" s="360" t="s">
        <v>328</v>
      </c>
    </row>
    <row r="8" spans="2:36" ht="21.6" customHeight="1" x14ac:dyDescent="0.2">
      <c r="B8" s="1603" t="s">
        <v>597</v>
      </c>
      <c r="C8" s="1628"/>
      <c r="D8" s="1960">
        <f>SUM(D10:D21)</f>
        <v>404</v>
      </c>
      <c r="E8" s="1962">
        <f>SUM(E10:E21)</f>
        <v>303</v>
      </c>
      <c r="F8" s="1894">
        <f t="shared" ref="F8:G8" si="0">F10+F12+F14+F16+F18+F20</f>
        <v>31031</v>
      </c>
      <c r="G8" s="1898">
        <f t="shared" si="0"/>
        <v>8051</v>
      </c>
      <c r="H8" s="1898">
        <f t="shared" ref="H8:W8" si="1">H10+H12+H14+H16+H18+H20</f>
        <v>39082</v>
      </c>
      <c r="I8" s="71">
        <f t="shared" si="1"/>
        <v>111</v>
      </c>
      <c r="J8" s="71">
        <f t="shared" si="1"/>
        <v>20</v>
      </c>
      <c r="K8" s="265">
        <f t="shared" si="1"/>
        <v>131</v>
      </c>
      <c r="L8" s="1968">
        <f>SUM(L10:L21)</f>
        <v>19757</v>
      </c>
      <c r="M8" s="1970">
        <f t="shared" ref="M8" si="2">SUM(M10:M21)</f>
        <v>2841</v>
      </c>
      <c r="N8" s="1898">
        <f>SUM(N10:N21)</f>
        <v>22598</v>
      </c>
      <c r="O8" s="71">
        <f t="shared" si="1"/>
        <v>7</v>
      </c>
      <c r="P8" s="71">
        <f t="shared" si="1"/>
        <v>3</v>
      </c>
      <c r="Q8" s="265">
        <f t="shared" si="1"/>
        <v>10</v>
      </c>
      <c r="R8" s="1968">
        <f>SUM(R10:R21)</f>
        <v>11274</v>
      </c>
      <c r="S8" s="1970">
        <f t="shared" ref="S8" si="3">SUM(S10:S21)</f>
        <v>5210</v>
      </c>
      <c r="T8" s="1898">
        <f>SUM(T10:T21)</f>
        <v>16484</v>
      </c>
      <c r="U8" s="71">
        <f t="shared" si="1"/>
        <v>104</v>
      </c>
      <c r="V8" s="71">
        <f t="shared" si="1"/>
        <v>17</v>
      </c>
      <c r="W8" s="265">
        <f t="shared" si="1"/>
        <v>121</v>
      </c>
      <c r="X8" s="1"/>
      <c r="Y8" s="7">
        <f>L8+R8</f>
        <v>31031</v>
      </c>
      <c r="Z8" s="7">
        <f>M8+S8</f>
        <v>8051</v>
      </c>
      <c r="AA8" s="7">
        <f t="shared" ref="AA8" si="4">N8+T8</f>
        <v>39082</v>
      </c>
      <c r="AB8" s="7">
        <f>O8+U8</f>
        <v>111</v>
      </c>
      <c r="AC8" s="7">
        <f t="shared" ref="AC8:AD8" si="5">P8+V8</f>
        <v>20</v>
      </c>
      <c r="AD8" s="7">
        <f t="shared" si="5"/>
        <v>131</v>
      </c>
      <c r="AE8" s="366">
        <f>Y8-F8</f>
        <v>0</v>
      </c>
      <c r="AF8" s="366">
        <f t="shared" ref="AF8:AG8" si="6">Z8-G8</f>
        <v>0</v>
      </c>
      <c r="AG8" s="366">
        <f t="shared" si="6"/>
        <v>0</v>
      </c>
      <c r="AH8" s="366">
        <f>AB8-I8</f>
        <v>0</v>
      </c>
      <c r="AI8" s="366">
        <f t="shared" ref="AI8:AJ8" si="7">AC8-J8</f>
        <v>0</v>
      </c>
      <c r="AJ8" s="366">
        <f t="shared" si="7"/>
        <v>0</v>
      </c>
    </row>
    <row r="9" spans="2:36" ht="21.6" customHeight="1" thickBot="1" x14ac:dyDescent="0.25">
      <c r="B9" s="1607"/>
      <c r="C9" s="1669"/>
      <c r="D9" s="1961"/>
      <c r="E9" s="1963"/>
      <c r="F9" s="1906"/>
      <c r="G9" s="1907"/>
      <c r="H9" s="1907"/>
      <c r="I9" s="796">
        <f>I8/F8</f>
        <v>3.5770680931971255E-3</v>
      </c>
      <c r="J9" s="796">
        <f>J8/G8</f>
        <v>2.4841634579555335E-3</v>
      </c>
      <c r="K9" s="797">
        <f>K8/H8</f>
        <v>3.3519267181822835E-3</v>
      </c>
      <c r="L9" s="1969"/>
      <c r="M9" s="1971"/>
      <c r="N9" s="1907"/>
      <c r="O9" s="796">
        <f>O8/L8</f>
        <v>3.5430480336083413E-4</v>
      </c>
      <c r="P9" s="796">
        <f>P8/M8</f>
        <v>1.0559662090813093E-3</v>
      </c>
      <c r="Q9" s="797">
        <f>Q8/N8</f>
        <v>4.4251703690592088E-4</v>
      </c>
      <c r="R9" s="1969"/>
      <c r="S9" s="1971"/>
      <c r="T9" s="1907"/>
      <c r="U9" s="796">
        <f>U8/R8</f>
        <v>9.2247649458932057E-3</v>
      </c>
      <c r="V9" s="796">
        <f>V8/S8</f>
        <v>3.2629558541266796E-3</v>
      </c>
      <c r="W9" s="797">
        <f>W8/T8</f>
        <v>7.3404513467604949E-3</v>
      </c>
      <c r="X9" s="1"/>
      <c r="AB9" s="45"/>
      <c r="AC9" s="45"/>
      <c r="AD9" s="45"/>
      <c r="AH9" s="366"/>
      <c r="AI9" s="366"/>
      <c r="AJ9" s="366"/>
    </row>
    <row r="10" spans="2:36" ht="21.6" customHeight="1" thickTop="1" x14ac:dyDescent="0.2">
      <c r="B10" s="1503" t="s">
        <v>274</v>
      </c>
      <c r="C10" s="1551" t="s">
        <v>184</v>
      </c>
      <c r="D10" s="1840">
        <f>表13!E15</f>
        <v>49</v>
      </c>
      <c r="E10" s="1957">
        <f>表13!R15</f>
        <v>20</v>
      </c>
      <c r="F10" s="1908">
        <f t="shared" ref="F10:G10" si="8">L10+R10</f>
        <v>1007</v>
      </c>
      <c r="G10" s="1896">
        <f t="shared" si="8"/>
        <v>45</v>
      </c>
      <c r="H10" s="1896">
        <f t="shared" ref="H10:K10" si="9">N10+T10</f>
        <v>1052</v>
      </c>
      <c r="I10" s="72">
        <f t="shared" si="9"/>
        <v>13</v>
      </c>
      <c r="J10" s="72">
        <f t="shared" si="9"/>
        <v>6</v>
      </c>
      <c r="K10" s="267">
        <f t="shared" si="9"/>
        <v>19</v>
      </c>
      <c r="L10" s="1929">
        <f>表2!I18</f>
        <v>835</v>
      </c>
      <c r="M10" s="1920">
        <f>表2!O18</f>
        <v>21</v>
      </c>
      <c r="N10" s="1928">
        <f>L10+M10</f>
        <v>856</v>
      </c>
      <c r="O10" s="72">
        <v>4</v>
      </c>
      <c r="P10" s="72">
        <v>3</v>
      </c>
      <c r="Q10" s="267">
        <f>O10+P10</f>
        <v>7</v>
      </c>
      <c r="R10" s="1929">
        <f>表2!J18</f>
        <v>172</v>
      </c>
      <c r="S10" s="1920">
        <f>表2!P18</f>
        <v>24</v>
      </c>
      <c r="T10" s="1928">
        <f>R10+S10</f>
        <v>196</v>
      </c>
      <c r="U10" s="72">
        <v>9</v>
      </c>
      <c r="V10" s="72">
        <v>3</v>
      </c>
      <c r="W10" s="267">
        <f>U10+V10</f>
        <v>12</v>
      </c>
      <c r="X10" s="1"/>
      <c r="Y10" s="7">
        <f t="shared" ref="Y10:AD10" si="10">L10+R10</f>
        <v>1007</v>
      </c>
      <c r="Z10" s="7">
        <f t="shared" si="10"/>
        <v>45</v>
      </c>
      <c r="AA10" s="7">
        <f t="shared" si="10"/>
        <v>1052</v>
      </c>
      <c r="AB10" s="7">
        <f t="shared" si="10"/>
        <v>13</v>
      </c>
      <c r="AC10" s="7">
        <f t="shared" si="10"/>
        <v>6</v>
      </c>
      <c r="AD10" s="7">
        <f t="shared" si="10"/>
        <v>19</v>
      </c>
      <c r="AE10" s="366">
        <f t="shared" ref="AE10:AJ10" si="11">Y10-F10</f>
        <v>0</v>
      </c>
      <c r="AF10" s="366">
        <f t="shared" si="11"/>
        <v>0</v>
      </c>
      <c r="AG10" s="366">
        <f t="shared" si="11"/>
        <v>0</v>
      </c>
      <c r="AH10" s="366">
        <f t="shared" si="11"/>
        <v>0</v>
      </c>
      <c r="AI10" s="366">
        <f t="shared" si="11"/>
        <v>0</v>
      </c>
      <c r="AJ10" s="366">
        <f t="shared" si="11"/>
        <v>0</v>
      </c>
    </row>
    <row r="11" spans="2:36" ht="21.6" customHeight="1" x14ac:dyDescent="0.2">
      <c r="B11" s="1504"/>
      <c r="C11" s="1551"/>
      <c r="D11" s="1835"/>
      <c r="E11" s="1953"/>
      <c r="F11" s="1895"/>
      <c r="G11" s="1897"/>
      <c r="H11" s="1897"/>
      <c r="I11" s="798">
        <f>I10/F10</f>
        <v>1.2909632571996028E-2</v>
      </c>
      <c r="J11" s="798">
        <f>J10/G10</f>
        <v>0.13333333333333333</v>
      </c>
      <c r="K11" s="799">
        <f>K10/H10</f>
        <v>1.8060836501901139E-2</v>
      </c>
      <c r="L11" s="1903"/>
      <c r="M11" s="1915"/>
      <c r="N11" s="1923"/>
      <c r="O11" s="798">
        <f>O10/L10</f>
        <v>4.7904191616766467E-3</v>
      </c>
      <c r="P11" s="798">
        <f>P10/M10</f>
        <v>0.14285714285714285</v>
      </c>
      <c r="Q11" s="799">
        <f>Q10/N10</f>
        <v>8.1775700934579431E-3</v>
      </c>
      <c r="R11" s="1903"/>
      <c r="S11" s="1915"/>
      <c r="T11" s="1923"/>
      <c r="U11" s="798">
        <f>U10/R10</f>
        <v>5.232558139534884E-2</v>
      </c>
      <c r="V11" s="798">
        <f>V10/S10</f>
        <v>0.125</v>
      </c>
      <c r="W11" s="799">
        <f>W10/T10</f>
        <v>6.1224489795918366E-2</v>
      </c>
      <c r="X11" s="1"/>
      <c r="AB11" s="45"/>
      <c r="AC11" s="45"/>
      <c r="AD11" s="45"/>
      <c r="AH11" s="366"/>
      <c r="AI11" s="366"/>
      <c r="AJ11" s="366"/>
    </row>
    <row r="12" spans="2:36" ht="21.6" customHeight="1" x14ac:dyDescent="0.2">
      <c r="B12" s="1504"/>
      <c r="C12" s="1591" t="s">
        <v>185</v>
      </c>
      <c r="D12" s="1834">
        <f>表13!E18</f>
        <v>85</v>
      </c>
      <c r="E12" s="1972">
        <f>表13!R18</f>
        <v>64</v>
      </c>
      <c r="F12" s="1894">
        <f t="shared" ref="F12:G12" si="12">L12+R12</f>
        <v>14482</v>
      </c>
      <c r="G12" s="1898">
        <f t="shared" si="12"/>
        <v>2067</v>
      </c>
      <c r="H12" s="1898">
        <f t="shared" ref="H12:K12" si="13">N12+T12</f>
        <v>16549</v>
      </c>
      <c r="I12" s="71">
        <f t="shared" si="13"/>
        <v>18</v>
      </c>
      <c r="J12" s="71">
        <f t="shared" si="13"/>
        <v>2</v>
      </c>
      <c r="K12" s="265">
        <f t="shared" si="13"/>
        <v>20</v>
      </c>
      <c r="L12" s="1902">
        <f>表2!I21</f>
        <v>11291</v>
      </c>
      <c r="M12" s="1914">
        <f>表2!O21</f>
        <v>1092</v>
      </c>
      <c r="N12" s="1923">
        <f>L12+M12</f>
        <v>12383</v>
      </c>
      <c r="O12" s="71">
        <v>3</v>
      </c>
      <c r="P12" s="71">
        <v>0</v>
      </c>
      <c r="Q12" s="265">
        <f t="shared" ref="Q12" si="14">O12+P12</f>
        <v>3</v>
      </c>
      <c r="R12" s="1902">
        <f>表2!J21</f>
        <v>3191</v>
      </c>
      <c r="S12" s="1914">
        <f>表2!P21</f>
        <v>975</v>
      </c>
      <c r="T12" s="1923">
        <f>R12+S12</f>
        <v>4166</v>
      </c>
      <c r="U12" s="71">
        <v>15</v>
      </c>
      <c r="V12" s="71">
        <v>2</v>
      </c>
      <c r="W12" s="265">
        <f t="shared" ref="W12" si="15">U12+V12</f>
        <v>17</v>
      </c>
      <c r="X12" s="1"/>
      <c r="Y12" s="7">
        <f t="shared" ref="Y12:AD12" si="16">L12+R12</f>
        <v>14482</v>
      </c>
      <c r="Z12" s="7">
        <f t="shared" si="16"/>
        <v>2067</v>
      </c>
      <c r="AA12" s="7">
        <f t="shared" si="16"/>
        <v>16549</v>
      </c>
      <c r="AB12" s="7">
        <f t="shared" si="16"/>
        <v>18</v>
      </c>
      <c r="AC12" s="7">
        <f t="shared" si="16"/>
        <v>2</v>
      </c>
      <c r="AD12" s="7">
        <f t="shared" si="16"/>
        <v>20</v>
      </c>
      <c r="AE12" s="366">
        <f t="shared" ref="AE12:AJ12" si="17">Y12-F12</f>
        <v>0</v>
      </c>
      <c r="AF12" s="366">
        <f t="shared" si="17"/>
        <v>0</v>
      </c>
      <c r="AG12" s="366">
        <f t="shared" si="17"/>
        <v>0</v>
      </c>
      <c r="AH12" s="366">
        <f t="shared" si="17"/>
        <v>0</v>
      </c>
      <c r="AI12" s="366">
        <f t="shared" si="17"/>
        <v>0</v>
      </c>
      <c r="AJ12" s="366">
        <f t="shared" si="17"/>
        <v>0</v>
      </c>
    </row>
    <row r="13" spans="2:36" ht="21.6" customHeight="1" x14ac:dyDescent="0.2">
      <c r="B13" s="1504"/>
      <c r="C13" s="1551"/>
      <c r="D13" s="1835"/>
      <c r="E13" s="1953"/>
      <c r="F13" s="1895"/>
      <c r="G13" s="1897"/>
      <c r="H13" s="1897"/>
      <c r="I13" s="798">
        <f t="shared" ref="I13:K13" si="18">I12/F12</f>
        <v>1.2429222483082447E-3</v>
      </c>
      <c r="J13" s="798">
        <f t="shared" si="18"/>
        <v>9.6758587324625057E-4</v>
      </c>
      <c r="K13" s="799">
        <f t="shared" si="18"/>
        <v>1.2085322375974378E-3</v>
      </c>
      <c r="L13" s="1903"/>
      <c r="M13" s="1915"/>
      <c r="N13" s="1923"/>
      <c r="O13" s="798">
        <f t="shared" ref="O13:Q13" si="19">O12/L12</f>
        <v>2.6569834381365688E-4</v>
      </c>
      <c r="P13" s="798">
        <f t="shared" si="19"/>
        <v>0</v>
      </c>
      <c r="Q13" s="799">
        <f t="shared" si="19"/>
        <v>2.4226762496971655E-4</v>
      </c>
      <c r="R13" s="1903"/>
      <c r="S13" s="1915"/>
      <c r="T13" s="1923"/>
      <c r="U13" s="798">
        <f t="shared" ref="U13:W13" si="20">U12/R12</f>
        <v>4.700720777185835E-3</v>
      </c>
      <c r="V13" s="798">
        <f t="shared" si="20"/>
        <v>2.0512820512820513E-3</v>
      </c>
      <c r="W13" s="799">
        <f t="shared" si="20"/>
        <v>4.0806529044647146E-3</v>
      </c>
      <c r="X13" s="1"/>
      <c r="AB13" s="45"/>
      <c r="AC13" s="45"/>
      <c r="AD13" s="45"/>
      <c r="AH13" s="366"/>
      <c r="AI13" s="366"/>
      <c r="AJ13" s="366"/>
    </row>
    <row r="14" spans="2:36" ht="21.6" customHeight="1" x14ac:dyDescent="0.2">
      <c r="B14" s="1504"/>
      <c r="C14" s="1591" t="s">
        <v>277</v>
      </c>
      <c r="D14" s="1834">
        <f>表13!E21</f>
        <v>25</v>
      </c>
      <c r="E14" s="1972">
        <f>表13!R21</f>
        <v>16</v>
      </c>
      <c r="F14" s="1894">
        <f t="shared" ref="F14:G14" si="21">L14+R14</f>
        <v>2215</v>
      </c>
      <c r="G14" s="1898">
        <f t="shared" si="21"/>
        <v>162</v>
      </c>
      <c r="H14" s="1898">
        <f t="shared" ref="H14:K14" si="22">N14+T14</f>
        <v>2377</v>
      </c>
      <c r="I14" s="71">
        <f t="shared" si="22"/>
        <v>1</v>
      </c>
      <c r="J14" s="71">
        <f t="shared" si="22"/>
        <v>1</v>
      </c>
      <c r="K14" s="265">
        <f t="shared" si="22"/>
        <v>2</v>
      </c>
      <c r="L14" s="1902">
        <f>表2!I24</f>
        <v>2038</v>
      </c>
      <c r="M14" s="1914">
        <f>表2!O24</f>
        <v>104</v>
      </c>
      <c r="N14" s="1923">
        <f t="shared" ref="N14" si="23">L14+M14</f>
        <v>2142</v>
      </c>
      <c r="O14" s="71">
        <v>0</v>
      </c>
      <c r="P14" s="71">
        <v>0</v>
      </c>
      <c r="Q14" s="265">
        <f t="shared" ref="Q14" si="24">O14+P14</f>
        <v>0</v>
      </c>
      <c r="R14" s="1902">
        <f>表2!J24</f>
        <v>177</v>
      </c>
      <c r="S14" s="1914">
        <f>表2!P24</f>
        <v>58</v>
      </c>
      <c r="T14" s="1923">
        <f t="shared" ref="T14" si="25">R14+S14</f>
        <v>235</v>
      </c>
      <c r="U14" s="71">
        <v>1</v>
      </c>
      <c r="V14" s="71">
        <v>1</v>
      </c>
      <c r="W14" s="265">
        <f t="shared" ref="W14" si="26">U14+V14</f>
        <v>2</v>
      </c>
      <c r="X14" s="1"/>
      <c r="Y14" s="7">
        <f t="shared" ref="Y14:AD14" si="27">L14+R14</f>
        <v>2215</v>
      </c>
      <c r="Z14" s="7">
        <f t="shared" si="27"/>
        <v>162</v>
      </c>
      <c r="AA14" s="7">
        <f t="shared" si="27"/>
        <v>2377</v>
      </c>
      <c r="AB14" s="7">
        <f t="shared" si="27"/>
        <v>1</v>
      </c>
      <c r="AC14" s="7">
        <f t="shared" si="27"/>
        <v>1</v>
      </c>
      <c r="AD14" s="7">
        <f t="shared" si="27"/>
        <v>2</v>
      </c>
      <c r="AE14" s="366">
        <f t="shared" ref="AE14:AJ14" si="28">Y14-F14</f>
        <v>0</v>
      </c>
      <c r="AF14" s="366">
        <f t="shared" si="28"/>
        <v>0</v>
      </c>
      <c r="AG14" s="366">
        <f t="shared" si="28"/>
        <v>0</v>
      </c>
      <c r="AH14" s="366">
        <f t="shared" si="28"/>
        <v>0</v>
      </c>
      <c r="AI14" s="366">
        <f t="shared" si="28"/>
        <v>0</v>
      </c>
      <c r="AJ14" s="366">
        <f t="shared" si="28"/>
        <v>0</v>
      </c>
    </row>
    <row r="15" spans="2:36" ht="21.6" customHeight="1" x14ac:dyDescent="0.2">
      <c r="B15" s="1504"/>
      <c r="C15" s="1552"/>
      <c r="D15" s="1835"/>
      <c r="E15" s="1953"/>
      <c r="F15" s="1895"/>
      <c r="G15" s="1897"/>
      <c r="H15" s="1897"/>
      <c r="I15" s="798">
        <f t="shared" ref="I15:K15" si="29">I14/F14</f>
        <v>4.514672686230248E-4</v>
      </c>
      <c r="J15" s="798">
        <f t="shared" si="29"/>
        <v>6.1728395061728392E-3</v>
      </c>
      <c r="K15" s="799">
        <f t="shared" si="29"/>
        <v>8.4139671855279767E-4</v>
      </c>
      <c r="L15" s="1903"/>
      <c r="M15" s="1915"/>
      <c r="N15" s="1923"/>
      <c r="O15" s="798">
        <f t="shared" ref="O15:Q15" si="30">O14/L14</f>
        <v>0</v>
      </c>
      <c r="P15" s="798">
        <f t="shared" si="30"/>
        <v>0</v>
      </c>
      <c r="Q15" s="799">
        <f t="shared" si="30"/>
        <v>0</v>
      </c>
      <c r="R15" s="1903"/>
      <c r="S15" s="1915"/>
      <c r="T15" s="1923"/>
      <c r="U15" s="798">
        <f t="shared" ref="U15:W15" si="31">U14/R14</f>
        <v>5.6497175141242938E-3</v>
      </c>
      <c r="V15" s="798">
        <f t="shared" si="31"/>
        <v>1.7241379310344827E-2</v>
      </c>
      <c r="W15" s="799">
        <f t="shared" si="31"/>
        <v>8.5106382978723406E-3</v>
      </c>
      <c r="X15" s="1"/>
      <c r="AB15" s="45"/>
      <c r="AC15" s="45"/>
      <c r="AD15" s="45"/>
      <c r="AH15" s="366"/>
      <c r="AI15" s="366"/>
      <c r="AJ15" s="366"/>
    </row>
    <row r="16" spans="2:36" ht="21.6" customHeight="1" x14ac:dyDescent="0.2">
      <c r="B16" s="1504"/>
      <c r="C16" s="1591" t="s">
        <v>598</v>
      </c>
      <c r="D16" s="1834">
        <f>表13!E24</f>
        <v>75</v>
      </c>
      <c r="E16" s="1972">
        <f>表13!R24</f>
        <v>54</v>
      </c>
      <c r="F16" s="1894">
        <f>L16+R16</f>
        <v>1558</v>
      </c>
      <c r="G16" s="1898">
        <f t="shared" ref="G16" si="32">M16+S16</f>
        <v>819</v>
      </c>
      <c r="H16" s="1898">
        <f t="shared" ref="H16:K16" si="33">N16+T16</f>
        <v>2377</v>
      </c>
      <c r="I16" s="71">
        <f t="shared" si="33"/>
        <v>1</v>
      </c>
      <c r="J16" s="71">
        <f t="shared" si="33"/>
        <v>1</v>
      </c>
      <c r="K16" s="265">
        <f t="shared" si="33"/>
        <v>2</v>
      </c>
      <c r="L16" s="1902">
        <f>表2!I27</f>
        <v>1030</v>
      </c>
      <c r="M16" s="1914">
        <f>表2!O27</f>
        <v>255</v>
      </c>
      <c r="N16" s="1923">
        <f t="shared" ref="N16" si="34">L16+M16</f>
        <v>1285</v>
      </c>
      <c r="O16" s="71">
        <v>0</v>
      </c>
      <c r="P16" s="71">
        <v>0</v>
      </c>
      <c r="Q16" s="265">
        <f t="shared" ref="Q16" si="35">O16+P16</f>
        <v>0</v>
      </c>
      <c r="R16" s="1902">
        <f>表2!J27</f>
        <v>528</v>
      </c>
      <c r="S16" s="1914">
        <f>表2!P27</f>
        <v>564</v>
      </c>
      <c r="T16" s="1923">
        <f t="shared" ref="T16" si="36">R16+S16</f>
        <v>1092</v>
      </c>
      <c r="U16" s="71">
        <v>1</v>
      </c>
      <c r="V16" s="71">
        <v>1</v>
      </c>
      <c r="W16" s="265">
        <f t="shared" ref="W16" si="37">U16+V16</f>
        <v>2</v>
      </c>
      <c r="X16" s="1"/>
      <c r="Y16" s="7">
        <f t="shared" ref="Y16:AD16" si="38">L16+R16</f>
        <v>1558</v>
      </c>
      <c r="Z16" s="7">
        <f t="shared" si="38"/>
        <v>819</v>
      </c>
      <c r="AA16" s="7">
        <f t="shared" si="38"/>
        <v>2377</v>
      </c>
      <c r="AB16" s="7">
        <f t="shared" si="38"/>
        <v>1</v>
      </c>
      <c r="AC16" s="7">
        <f t="shared" si="38"/>
        <v>1</v>
      </c>
      <c r="AD16" s="7">
        <f t="shared" si="38"/>
        <v>2</v>
      </c>
      <c r="AE16" s="366">
        <f t="shared" ref="AE16:AJ16" si="39">Y16-F16</f>
        <v>0</v>
      </c>
      <c r="AF16" s="366">
        <f t="shared" si="39"/>
        <v>0</v>
      </c>
      <c r="AG16" s="366">
        <f t="shared" si="39"/>
        <v>0</v>
      </c>
      <c r="AH16" s="366">
        <f t="shared" si="39"/>
        <v>0</v>
      </c>
      <c r="AI16" s="366">
        <f t="shared" si="39"/>
        <v>0</v>
      </c>
      <c r="AJ16" s="366">
        <f t="shared" si="39"/>
        <v>0</v>
      </c>
    </row>
    <row r="17" spans="2:36" ht="21.6" customHeight="1" x14ac:dyDescent="0.2">
      <c r="B17" s="1504"/>
      <c r="C17" s="1551"/>
      <c r="D17" s="1835"/>
      <c r="E17" s="1953"/>
      <c r="F17" s="1895"/>
      <c r="G17" s="1897"/>
      <c r="H17" s="1897"/>
      <c r="I17" s="798">
        <f t="shared" ref="I17:K17" si="40">I16/F16</f>
        <v>6.4184852374839533E-4</v>
      </c>
      <c r="J17" s="798">
        <f t="shared" si="40"/>
        <v>1.221001221001221E-3</v>
      </c>
      <c r="K17" s="799">
        <f t="shared" si="40"/>
        <v>8.4139671855279767E-4</v>
      </c>
      <c r="L17" s="1903"/>
      <c r="M17" s="1915"/>
      <c r="N17" s="1923"/>
      <c r="O17" s="798">
        <f t="shared" ref="O17:Q17" si="41">O16/L16</f>
        <v>0</v>
      </c>
      <c r="P17" s="798">
        <f t="shared" si="41"/>
        <v>0</v>
      </c>
      <c r="Q17" s="799">
        <f t="shared" si="41"/>
        <v>0</v>
      </c>
      <c r="R17" s="1903"/>
      <c r="S17" s="1915"/>
      <c r="T17" s="1923"/>
      <c r="U17" s="798">
        <f t="shared" ref="U17:W17" si="42">U16/R16</f>
        <v>1.893939393939394E-3</v>
      </c>
      <c r="V17" s="798">
        <f t="shared" si="42"/>
        <v>1.7730496453900709E-3</v>
      </c>
      <c r="W17" s="799">
        <f t="shared" si="42"/>
        <v>1.8315018315018315E-3</v>
      </c>
      <c r="X17" s="1"/>
      <c r="AB17" s="45"/>
      <c r="AC17" s="45"/>
      <c r="AD17" s="45"/>
      <c r="AH17" s="366"/>
      <c r="AI17" s="366"/>
      <c r="AJ17" s="366"/>
    </row>
    <row r="18" spans="2:36" ht="21.6" customHeight="1" x14ac:dyDescent="0.2">
      <c r="B18" s="1504"/>
      <c r="C18" s="1591" t="s">
        <v>341</v>
      </c>
      <c r="D18" s="1834">
        <f>表13!E27</f>
        <v>8</v>
      </c>
      <c r="E18" s="1972">
        <f>表13!R27</f>
        <v>4</v>
      </c>
      <c r="F18" s="1894">
        <f t="shared" ref="F18:G18" si="43">L18+R18</f>
        <v>1488</v>
      </c>
      <c r="G18" s="1898">
        <f t="shared" si="43"/>
        <v>214</v>
      </c>
      <c r="H18" s="1898">
        <f t="shared" ref="H18:K18" si="44">N18+T18</f>
        <v>1702</v>
      </c>
      <c r="I18" s="71">
        <f t="shared" si="44"/>
        <v>46</v>
      </c>
      <c r="J18" s="71">
        <f t="shared" si="44"/>
        <v>1</v>
      </c>
      <c r="K18" s="265">
        <f t="shared" si="44"/>
        <v>47</v>
      </c>
      <c r="L18" s="1902">
        <f>表2!I30</f>
        <v>633</v>
      </c>
      <c r="M18" s="1914">
        <f>表2!O30</f>
        <v>6</v>
      </c>
      <c r="N18" s="1923">
        <f t="shared" ref="N18" si="45">L18+M18</f>
        <v>639</v>
      </c>
      <c r="O18" s="71">
        <v>0</v>
      </c>
      <c r="P18" s="71">
        <v>0</v>
      </c>
      <c r="Q18" s="265">
        <f t="shared" ref="Q18" si="46">O18+P18</f>
        <v>0</v>
      </c>
      <c r="R18" s="1902">
        <f>表2!J30</f>
        <v>855</v>
      </c>
      <c r="S18" s="1914">
        <f>表2!P30</f>
        <v>208</v>
      </c>
      <c r="T18" s="1923">
        <f t="shared" ref="T18" si="47">R18+S18</f>
        <v>1063</v>
      </c>
      <c r="U18" s="71">
        <v>46</v>
      </c>
      <c r="V18" s="71">
        <v>1</v>
      </c>
      <c r="W18" s="265">
        <f t="shared" ref="W18" si="48">U18+V18</f>
        <v>47</v>
      </c>
      <c r="X18" s="1"/>
      <c r="Y18" s="7">
        <f t="shared" ref="Y18:AD18" si="49">L18+R18</f>
        <v>1488</v>
      </c>
      <c r="Z18" s="7">
        <f t="shared" si="49"/>
        <v>214</v>
      </c>
      <c r="AA18" s="7">
        <f t="shared" si="49"/>
        <v>1702</v>
      </c>
      <c r="AB18" s="7">
        <f t="shared" si="49"/>
        <v>46</v>
      </c>
      <c r="AC18" s="7">
        <f t="shared" si="49"/>
        <v>1</v>
      </c>
      <c r="AD18" s="7">
        <f t="shared" si="49"/>
        <v>47</v>
      </c>
      <c r="AE18" s="366">
        <f t="shared" ref="AE18:AJ18" si="50">Y18-F18</f>
        <v>0</v>
      </c>
      <c r="AF18" s="366">
        <f t="shared" si="50"/>
        <v>0</v>
      </c>
      <c r="AG18" s="366">
        <f t="shared" si="50"/>
        <v>0</v>
      </c>
      <c r="AH18" s="366">
        <f t="shared" si="50"/>
        <v>0</v>
      </c>
      <c r="AI18" s="366">
        <f t="shared" si="50"/>
        <v>0</v>
      </c>
      <c r="AJ18" s="366">
        <f t="shared" si="50"/>
        <v>0</v>
      </c>
    </row>
    <row r="19" spans="2:36" ht="21.6" customHeight="1" x14ac:dyDescent="0.2">
      <c r="B19" s="1504"/>
      <c r="C19" s="1551"/>
      <c r="D19" s="1835"/>
      <c r="E19" s="1953"/>
      <c r="F19" s="1895"/>
      <c r="G19" s="1897"/>
      <c r="H19" s="1897"/>
      <c r="I19" s="798">
        <f t="shared" ref="I19:K19" si="51">I18/F18</f>
        <v>3.0913978494623656E-2</v>
      </c>
      <c r="J19" s="798">
        <f t="shared" si="51"/>
        <v>4.6728971962616819E-3</v>
      </c>
      <c r="K19" s="799">
        <f t="shared" si="51"/>
        <v>2.7614571092831962E-2</v>
      </c>
      <c r="L19" s="1903"/>
      <c r="M19" s="1915"/>
      <c r="N19" s="1923"/>
      <c r="O19" s="798">
        <f t="shared" ref="O19:Q19" si="52">O18/L18</f>
        <v>0</v>
      </c>
      <c r="P19" s="798">
        <f t="shared" si="52"/>
        <v>0</v>
      </c>
      <c r="Q19" s="799">
        <f t="shared" si="52"/>
        <v>0</v>
      </c>
      <c r="R19" s="1903"/>
      <c r="S19" s="1915"/>
      <c r="T19" s="1923"/>
      <c r="U19" s="798">
        <f t="shared" ref="U19:W19" si="53">U18/R18</f>
        <v>5.3801169590643273E-2</v>
      </c>
      <c r="V19" s="798">
        <f t="shared" si="53"/>
        <v>4.807692307692308E-3</v>
      </c>
      <c r="W19" s="799">
        <f t="shared" si="53"/>
        <v>4.4214487300094071E-2</v>
      </c>
      <c r="X19" s="1"/>
      <c r="AB19" s="45"/>
      <c r="AC19" s="45"/>
      <c r="AD19" s="45"/>
      <c r="AH19" s="366"/>
      <c r="AI19" s="366"/>
      <c r="AJ19" s="366"/>
    </row>
    <row r="20" spans="2:36" ht="21.6" customHeight="1" x14ac:dyDescent="0.2">
      <c r="B20" s="1504"/>
      <c r="C20" s="1591" t="s">
        <v>189</v>
      </c>
      <c r="D20" s="1834">
        <f>表13!E30</f>
        <v>162</v>
      </c>
      <c r="E20" s="1972">
        <f>表13!R30</f>
        <v>145</v>
      </c>
      <c r="F20" s="1894">
        <f t="shared" ref="F20:G20" si="54">L20+R20</f>
        <v>10281</v>
      </c>
      <c r="G20" s="1898">
        <f t="shared" si="54"/>
        <v>4744</v>
      </c>
      <c r="H20" s="1898">
        <f t="shared" ref="H20:K20" si="55">N20+T20</f>
        <v>15025</v>
      </c>
      <c r="I20" s="71">
        <f t="shared" si="55"/>
        <v>32</v>
      </c>
      <c r="J20" s="71">
        <f t="shared" si="55"/>
        <v>9</v>
      </c>
      <c r="K20" s="265">
        <f t="shared" si="55"/>
        <v>41</v>
      </c>
      <c r="L20" s="1902">
        <f>表2!I33</f>
        <v>3930</v>
      </c>
      <c r="M20" s="1914">
        <f>表2!O33</f>
        <v>1363</v>
      </c>
      <c r="N20" s="1923">
        <f t="shared" ref="N20" si="56">L20+M20</f>
        <v>5293</v>
      </c>
      <c r="O20" s="71">
        <v>0</v>
      </c>
      <c r="P20" s="71">
        <v>0</v>
      </c>
      <c r="Q20" s="265">
        <f t="shared" ref="Q20" si="57">O20+P20</f>
        <v>0</v>
      </c>
      <c r="R20" s="1902">
        <f>表2!J33</f>
        <v>6351</v>
      </c>
      <c r="S20" s="1914">
        <f>表2!P33</f>
        <v>3381</v>
      </c>
      <c r="T20" s="1923">
        <f t="shared" ref="T20" si="58">R20+S20</f>
        <v>9732</v>
      </c>
      <c r="U20" s="71">
        <v>32</v>
      </c>
      <c r="V20" s="71">
        <v>9</v>
      </c>
      <c r="W20" s="265">
        <f t="shared" ref="W20" si="59">U20+V20</f>
        <v>41</v>
      </c>
      <c r="X20" s="1"/>
      <c r="Y20" s="7">
        <f t="shared" ref="Y20:AD20" si="60">L20+R20</f>
        <v>10281</v>
      </c>
      <c r="Z20" s="7">
        <f t="shared" si="60"/>
        <v>4744</v>
      </c>
      <c r="AA20" s="7">
        <f t="shared" si="60"/>
        <v>15025</v>
      </c>
      <c r="AB20" s="7">
        <f t="shared" si="60"/>
        <v>32</v>
      </c>
      <c r="AC20" s="7">
        <f t="shared" si="60"/>
        <v>9</v>
      </c>
      <c r="AD20" s="7">
        <f t="shared" si="60"/>
        <v>41</v>
      </c>
      <c r="AE20" s="366">
        <f t="shared" ref="AE20:AJ20" si="61">Y20-F20</f>
        <v>0</v>
      </c>
      <c r="AF20" s="366">
        <f t="shared" si="61"/>
        <v>0</v>
      </c>
      <c r="AG20" s="366">
        <f t="shared" si="61"/>
        <v>0</v>
      </c>
      <c r="AH20" s="366">
        <f t="shared" si="61"/>
        <v>0</v>
      </c>
      <c r="AI20" s="366">
        <f t="shared" si="61"/>
        <v>0</v>
      </c>
      <c r="AJ20" s="366">
        <f t="shared" si="61"/>
        <v>0</v>
      </c>
    </row>
    <row r="21" spans="2:36" ht="21.6" customHeight="1" thickBot="1" x14ac:dyDescent="0.25">
      <c r="B21" s="1505"/>
      <c r="C21" s="1655"/>
      <c r="D21" s="1959"/>
      <c r="E21" s="1955"/>
      <c r="F21" s="1895"/>
      <c r="G21" s="1897"/>
      <c r="H21" s="1897"/>
      <c r="I21" s="798">
        <f t="shared" ref="I21:K21" si="62">I20/F20</f>
        <v>3.1125376908861008E-3</v>
      </c>
      <c r="J21" s="798">
        <f t="shared" si="62"/>
        <v>1.8971332209106238E-3</v>
      </c>
      <c r="K21" s="799">
        <f t="shared" si="62"/>
        <v>2.7287853577371048E-3</v>
      </c>
      <c r="L21" s="1903"/>
      <c r="M21" s="1915"/>
      <c r="N21" s="1923"/>
      <c r="O21" s="798">
        <f t="shared" ref="O21:Q21" si="63">O20/L20</f>
        <v>0</v>
      </c>
      <c r="P21" s="798">
        <f t="shared" si="63"/>
        <v>0</v>
      </c>
      <c r="Q21" s="799">
        <f t="shared" si="63"/>
        <v>0</v>
      </c>
      <c r="R21" s="1903"/>
      <c r="S21" s="1915"/>
      <c r="T21" s="1923"/>
      <c r="U21" s="798">
        <f t="shared" ref="U21:W21" si="64">U20/R20</f>
        <v>5.0385766021099039E-3</v>
      </c>
      <c r="V21" s="798">
        <f t="shared" si="64"/>
        <v>2.6619343389529724E-3</v>
      </c>
      <c r="W21" s="799">
        <f t="shared" si="64"/>
        <v>4.2129058775174678E-3</v>
      </c>
      <c r="X21" s="1"/>
      <c r="AB21" s="45"/>
      <c r="AC21" s="45"/>
      <c r="AD21" s="45"/>
      <c r="AH21" s="366"/>
      <c r="AI21" s="366"/>
      <c r="AJ21" s="366"/>
    </row>
    <row r="22" spans="2:36" ht="21.6" customHeight="1" thickTop="1" x14ac:dyDescent="0.2">
      <c r="B22" s="1503" t="s">
        <v>312</v>
      </c>
      <c r="C22" s="1551" t="s">
        <v>282</v>
      </c>
      <c r="D22" s="1840">
        <f>表13!E33</f>
        <v>92</v>
      </c>
      <c r="E22" s="1957">
        <f>表13!R33</f>
        <v>53</v>
      </c>
      <c r="F22" s="1908">
        <f t="shared" ref="F22:G22" si="65">L22+R22</f>
        <v>448</v>
      </c>
      <c r="G22" s="1896">
        <f t="shared" si="65"/>
        <v>204</v>
      </c>
      <c r="H22" s="1896">
        <f t="shared" ref="H22:K22" si="66">N22+T22</f>
        <v>652</v>
      </c>
      <c r="I22" s="800">
        <f t="shared" si="66"/>
        <v>1</v>
      </c>
      <c r="J22" s="800">
        <f t="shared" si="66"/>
        <v>1</v>
      </c>
      <c r="K22" s="801">
        <f t="shared" si="66"/>
        <v>2</v>
      </c>
      <c r="L22" s="1929">
        <f>表2!I36</f>
        <v>246</v>
      </c>
      <c r="M22" s="1920">
        <f>表2!O36</f>
        <v>61</v>
      </c>
      <c r="N22" s="1896">
        <f>L22+M22</f>
        <v>307</v>
      </c>
      <c r="O22" s="800">
        <v>0</v>
      </c>
      <c r="P22" s="800">
        <v>0</v>
      </c>
      <c r="Q22" s="801">
        <f t="shared" ref="Q22" si="67">O22+P22</f>
        <v>0</v>
      </c>
      <c r="R22" s="1929">
        <f>表2!J36</f>
        <v>202</v>
      </c>
      <c r="S22" s="1920">
        <f>表2!P36</f>
        <v>143</v>
      </c>
      <c r="T22" s="1896">
        <f>R22+S22</f>
        <v>345</v>
      </c>
      <c r="U22" s="800">
        <v>1</v>
      </c>
      <c r="V22" s="800">
        <v>1</v>
      </c>
      <c r="W22" s="801">
        <f t="shared" ref="W22" si="68">U22+V22</f>
        <v>2</v>
      </c>
      <c r="X22" s="1"/>
      <c r="Y22" s="7">
        <f t="shared" ref="Y22:AD22" si="69">L22+R22</f>
        <v>448</v>
      </c>
      <c r="Z22" s="7">
        <f t="shared" si="69"/>
        <v>204</v>
      </c>
      <c r="AA22" s="7">
        <f t="shared" si="69"/>
        <v>652</v>
      </c>
      <c r="AB22" s="7">
        <f t="shared" si="69"/>
        <v>1</v>
      </c>
      <c r="AC22" s="7">
        <f t="shared" si="69"/>
        <v>1</v>
      </c>
      <c r="AD22" s="7">
        <f t="shared" si="69"/>
        <v>2</v>
      </c>
      <c r="AE22" s="366">
        <f t="shared" ref="AE22:AJ22" si="70">Y22-F22</f>
        <v>0</v>
      </c>
      <c r="AF22" s="366">
        <f t="shared" si="70"/>
        <v>0</v>
      </c>
      <c r="AG22" s="366">
        <f t="shared" si="70"/>
        <v>0</v>
      </c>
      <c r="AH22" s="366">
        <f t="shared" si="70"/>
        <v>0</v>
      </c>
      <c r="AI22" s="366">
        <f t="shared" si="70"/>
        <v>0</v>
      </c>
      <c r="AJ22" s="366">
        <f t="shared" si="70"/>
        <v>0</v>
      </c>
    </row>
    <row r="23" spans="2:36" ht="21.6" customHeight="1" x14ac:dyDescent="0.2">
      <c r="B23" s="1504"/>
      <c r="C23" s="1551"/>
      <c r="D23" s="1835"/>
      <c r="E23" s="1953"/>
      <c r="F23" s="1895"/>
      <c r="G23" s="1897"/>
      <c r="H23" s="1897"/>
      <c r="I23" s="798">
        <f t="shared" ref="I23:K23" si="71">I22/F22</f>
        <v>2.232142857142857E-3</v>
      </c>
      <c r="J23" s="798">
        <f t="shared" si="71"/>
        <v>4.9019607843137254E-3</v>
      </c>
      <c r="K23" s="799">
        <f t="shared" si="71"/>
        <v>3.0674846625766872E-3</v>
      </c>
      <c r="L23" s="1903"/>
      <c r="M23" s="1915"/>
      <c r="N23" s="1897"/>
      <c r="O23" s="798">
        <f t="shared" ref="O23:Q23" si="72">O22/L22</f>
        <v>0</v>
      </c>
      <c r="P23" s="798">
        <f t="shared" si="72"/>
        <v>0</v>
      </c>
      <c r="Q23" s="799">
        <f t="shared" si="72"/>
        <v>0</v>
      </c>
      <c r="R23" s="1903"/>
      <c r="S23" s="1915"/>
      <c r="T23" s="1897"/>
      <c r="U23" s="798">
        <f t="shared" ref="U23:W23" si="73">U22/R22</f>
        <v>4.9504950495049506E-3</v>
      </c>
      <c r="V23" s="798">
        <f t="shared" si="73"/>
        <v>6.993006993006993E-3</v>
      </c>
      <c r="W23" s="799">
        <f t="shared" si="73"/>
        <v>5.7971014492753624E-3</v>
      </c>
      <c r="X23" s="1"/>
      <c r="AB23" s="45"/>
      <c r="AC23" s="45"/>
      <c r="AD23" s="45"/>
      <c r="AH23" s="366"/>
      <c r="AI23" s="366"/>
      <c r="AJ23" s="366"/>
    </row>
    <row r="24" spans="2:36" ht="21.6" customHeight="1" x14ac:dyDescent="0.2">
      <c r="B24" s="1504"/>
      <c r="C24" s="1591" t="s">
        <v>283</v>
      </c>
      <c r="D24" s="1834">
        <f>表13!E36</f>
        <v>163</v>
      </c>
      <c r="E24" s="1972">
        <f>表13!R36</f>
        <v>119</v>
      </c>
      <c r="F24" s="1894">
        <f t="shared" ref="F24:G24" si="74">L24+R24</f>
        <v>1888</v>
      </c>
      <c r="G24" s="1898">
        <f t="shared" si="74"/>
        <v>755</v>
      </c>
      <c r="H24" s="1898">
        <f t="shared" ref="H24:K24" si="75">N24+T24</f>
        <v>2643</v>
      </c>
      <c r="I24" s="71">
        <f t="shared" si="75"/>
        <v>13</v>
      </c>
      <c r="J24" s="71">
        <f t="shared" si="75"/>
        <v>8</v>
      </c>
      <c r="K24" s="265">
        <f t="shared" si="75"/>
        <v>21</v>
      </c>
      <c r="L24" s="1902">
        <f>表2!I39</f>
        <v>1253</v>
      </c>
      <c r="M24" s="1914">
        <f>表2!O39</f>
        <v>227</v>
      </c>
      <c r="N24" s="1898">
        <f>L24+M24</f>
        <v>1480</v>
      </c>
      <c r="O24" s="71">
        <v>4</v>
      </c>
      <c r="P24" s="71">
        <v>3</v>
      </c>
      <c r="Q24" s="265">
        <f t="shared" ref="Q24" si="76">O24+P24</f>
        <v>7</v>
      </c>
      <c r="R24" s="1902">
        <f>表2!J39</f>
        <v>635</v>
      </c>
      <c r="S24" s="1914">
        <f>表2!P39</f>
        <v>528</v>
      </c>
      <c r="T24" s="1898">
        <f>R24+S24</f>
        <v>1163</v>
      </c>
      <c r="U24" s="71">
        <v>9</v>
      </c>
      <c r="V24" s="71">
        <v>5</v>
      </c>
      <c r="W24" s="265">
        <f t="shared" ref="W24" si="77">U24+V24</f>
        <v>14</v>
      </c>
      <c r="X24" s="1"/>
      <c r="Y24" s="7">
        <f t="shared" ref="Y24:AD24" si="78">L24+R24</f>
        <v>1888</v>
      </c>
      <c r="Z24" s="7">
        <f t="shared" si="78"/>
        <v>755</v>
      </c>
      <c r="AA24" s="7">
        <f t="shared" si="78"/>
        <v>2643</v>
      </c>
      <c r="AB24" s="7">
        <f t="shared" si="78"/>
        <v>13</v>
      </c>
      <c r="AC24" s="7">
        <f t="shared" si="78"/>
        <v>8</v>
      </c>
      <c r="AD24" s="7">
        <f t="shared" si="78"/>
        <v>21</v>
      </c>
      <c r="AE24" s="366">
        <f t="shared" ref="AE24:AJ24" si="79">Y24-F24</f>
        <v>0</v>
      </c>
      <c r="AF24" s="366">
        <f t="shared" si="79"/>
        <v>0</v>
      </c>
      <c r="AG24" s="366">
        <f t="shared" si="79"/>
        <v>0</v>
      </c>
      <c r="AH24" s="366">
        <f t="shared" si="79"/>
        <v>0</v>
      </c>
      <c r="AI24" s="366">
        <f t="shared" si="79"/>
        <v>0</v>
      </c>
      <c r="AJ24" s="366">
        <f t="shared" si="79"/>
        <v>0</v>
      </c>
    </row>
    <row r="25" spans="2:36" ht="21.6" customHeight="1" x14ac:dyDescent="0.2">
      <c r="B25" s="1504"/>
      <c r="C25" s="1551"/>
      <c r="D25" s="1835"/>
      <c r="E25" s="1953"/>
      <c r="F25" s="1895"/>
      <c r="G25" s="1897"/>
      <c r="H25" s="1897"/>
      <c r="I25" s="798">
        <f t="shared" ref="I25:K25" si="80">I24/F24</f>
        <v>6.8855932203389829E-3</v>
      </c>
      <c r="J25" s="798">
        <f t="shared" si="80"/>
        <v>1.0596026490066225E-2</v>
      </c>
      <c r="K25" s="799">
        <f t="shared" si="80"/>
        <v>7.9455164585698068E-3</v>
      </c>
      <c r="L25" s="1903"/>
      <c r="M25" s="1915"/>
      <c r="N25" s="1897"/>
      <c r="O25" s="798">
        <f t="shared" ref="O25:Q25" si="81">O24/L24</f>
        <v>3.1923383878691143E-3</v>
      </c>
      <c r="P25" s="798">
        <f t="shared" si="81"/>
        <v>1.3215859030837005E-2</v>
      </c>
      <c r="Q25" s="799">
        <f t="shared" si="81"/>
        <v>4.72972972972973E-3</v>
      </c>
      <c r="R25" s="1903"/>
      <c r="S25" s="1915"/>
      <c r="T25" s="1897"/>
      <c r="U25" s="798">
        <f t="shared" ref="U25:W25" si="82">U24/R24</f>
        <v>1.4173228346456693E-2</v>
      </c>
      <c r="V25" s="798">
        <f t="shared" si="82"/>
        <v>9.46969696969697E-3</v>
      </c>
      <c r="W25" s="799">
        <f t="shared" si="82"/>
        <v>1.2037833190025795E-2</v>
      </c>
      <c r="X25" s="1"/>
      <c r="AB25" s="45"/>
      <c r="AC25" s="45"/>
      <c r="AD25" s="45"/>
      <c r="AH25" s="366"/>
      <c r="AI25" s="366"/>
      <c r="AJ25" s="366"/>
    </row>
    <row r="26" spans="2:36" ht="21.6" customHeight="1" x14ac:dyDescent="0.2">
      <c r="B26" s="1504"/>
      <c r="C26" s="1591" t="s">
        <v>284</v>
      </c>
      <c r="D26" s="1834">
        <f>表13!E39</f>
        <v>48</v>
      </c>
      <c r="E26" s="1972">
        <f>表13!R39</f>
        <v>42</v>
      </c>
      <c r="F26" s="1894">
        <f t="shared" ref="F26:G26" si="83">L26+R26</f>
        <v>1180</v>
      </c>
      <c r="G26" s="1898">
        <f t="shared" si="83"/>
        <v>643</v>
      </c>
      <c r="H26" s="1898">
        <f t="shared" ref="H26:K26" si="84">N26+T26</f>
        <v>1823</v>
      </c>
      <c r="I26" s="71">
        <f t="shared" si="84"/>
        <v>4</v>
      </c>
      <c r="J26" s="71">
        <f t="shared" si="84"/>
        <v>2</v>
      </c>
      <c r="K26" s="265">
        <f t="shared" si="84"/>
        <v>6</v>
      </c>
      <c r="L26" s="1902">
        <f>表2!I42</f>
        <v>620</v>
      </c>
      <c r="M26" s="1914">
        <f>表2!O42</f>
        <v>242</v>
      </c>
      <c r="N26" s="1898">
        <f t="shared" ref="N26" si="85">L26+M26</f>
        <v>862</v>
      </c>
      <c r="O26" s="71">
        <v>0</v>
      </c>
      <c r="P26" s="71">
        <v>0</v>
      </c>
      <c r="Q26" s="265">
        <f t="shared" ref="Q26" si="86">O26+P26</f>
        <v>0</v>
      </c>
      <c r="R26" s="1902">
        <f>表2!J42</f>
        <v>560</v>
      </c>
      <c r="S26" s="1914">
        <f>表2!P42</f>
        <v>401</v>
      </c>
      <c r="T26" s="1898">
        <f t="shared" ref="T26" si="87">R26+S26</f>
        <v>961</v>
      </c>
      <c r="U26" s="71">
        <v>4</v>
      </c>
      <c r="V26" s="71">
        <v>2</v>
      </c>
      <c r="W26" s="265">
        <f t="shared" ref="W26" si="88">U26+V26</f>
        <v>6</v>
      </c>
      <c r="X26" s="1"/>
      <c r="Y26" s="7">
        <f t="shared" ref="Y26:AD26" si="89">L26+R26</f>
        <v>1180</v>
      </c>
      <c r="Z26" s="7">
        <f t="shared" si="89"/>
        <v>643</v>
      </c>
      <c r="AA26" s="7">
        <f t="shared" si="89"/>
        <v>1823</v>
      </c>
      <c r="AB26" s="7">
        <f t="shared" si="89"/>
        <v>4</v>
      </c>
      <c r="AC26" s="7">
        <f t="shared" si="89"/>
        <v>2</v>
      </c>
      <c r="AD26" s="7">
        <f t="shared" si="89"/>
        <v>6</v>
      </c>
      <c r="AE26" s="366">
        <f t="shared" ref="AE26:AJ26" si="90">Y26-F26</f>
        <v>0</v>
      </c>
      <c r="AF26" s="366">
        <f t="shared" si="90"/>
        <v>0</v>
      </c>
      <c r="AG26" s="366">
        <f t="shared" si="90"/>
        <v>0</v>
      </c>
      <c r="AH26" s="366">
        <f t="shared" si="90"/>
        <v>0</v>
      </c>
      <c r="AI26" s="366">
        <f t="shared" si="90"/>
        <v>0</v>
      </c>
      <c r="AJ26" s="366">
        <f t="shared" si="90"/>
        <v>0</v>
      </c>
    </row>
    <row r="27" spans="2:36" ht="21.6" customHeight="1" x14ac:dyDescent="0.2">
      <c r="B27" s="1504"/>
      <c r="C27" s="1551"/>
      <c r="D27" s="1835"/>
      <c r="E27" s="1953"/>
      <c r="F27" s="1895"/>
      <c r="G27" s="1897"/>
      <c r="H27" s="1897"/>
      <c r="I27" s="798">
        <f t="shared" ref="I27:K27" si="91">I26/F26</f>
        <v>3.3898305084745762E-3</v>
      </c>
      <c r="J27" s="798">
        <f t="shared" si="91"/>
        <v>3.1104199066874028E-3</v>
      </c>
      <c r="K27" s="799">
        <f t="shared" si="91"/>
        <v>3.2912781130005485E-3</v>
      </c>
      <c r="L27" s="1903"/>
      <c r="M27" s="1915"/>
      <c r="N27" s="1897"/>
      <c r="O27" s="798">
        <f t="shared" ref="O27:Q27" si="92">O26/L26</f>
        <v>0</v>
      </c>
      <c r="P27" s="798">
        <f t="shared" si="92"/>
        <v>0</v>
      </c>
      <c r="Q27" s="799">
        <f t="shared" si="92"/>
        <v>0</v>
      </c>
      <c r="R27" s="1903"/>
      <c r="S27" s="1915"/>
      <c r="T27" s="1897"/>
      <c r="U27" s="798">
        <f t="shared" ref="U27:W27" si="93">U26/R26</f>
        <v>7.1428571428571426E-3</v>
      </c>
      <c r="V27" s="798">
        <f t="shared" si="93"/>
        <v>4.9875311720698253E-3</v>
      </c>
      <c r="W27" s="799">
        <f t="shared" si="93"/>
        <v>6.2434963579604576E-3</v>
      </c>
      <c r="X27" s="1"/>
      <c r="AB27" s="45"/>
      <c r="AC27" s="45"/>
      <c r="AD27" s="45"/>
      <c r="AH27" s="366"/>
      <c r="AI27" s="366"/>
      <c r="AJ27" s="366"/>
    </row>
    <row r="28" spans="2:36" ht="21.6" customHeight="1" x14ac:dyDescent="0.2">
      <c r="B28" s="1504"/>
      <c r="C28" s="1591" t="s">
        <v>285</v>
      </c>
      <c r="D28" s="1834">
        <f>表13!E42</f>
        <v>38</v>
      </c>
      <c r="E28" s="1972">
        <f>表13!R42</f>
        <v>36</v>
      </c>
      <c r="F28" s="1894">
        <f t="shared" ref="F28:G28" si="94">L28+R28</f>
        <v>1731</v>
      </c>
      <c r="G28" s="1898">
        <f t="shared" si="94"/>
        <v>881</v>
      </c>
      <c r="H28" s="1898">
        <f t="shared" ref="H28:K28" si="95">N28+T28</f>
        <v>2612</v>
      </c>
      <c r="I28" s="71">
        <f t="shared" si="95"/>
        <v>5</v>
      </c>
      <c r="J28" s="71">
        <f t="shared" si="95"/>
        <v>1</v>
      </c>
      <c r="K28" s="265">
        <f t="shared" si="95"/>
        <v>6</v>
      </c>
      <c r="L28" s="1902">
        <f>表2!I45</f>
        <v>969</v>
      </c>
      <c r="M28" s="1914">
        <f>表2!O45</f>
        <v>379</v>
      </c>
      <c r="N28" s="1898">
        <f t="shared" ref="N28" si="96">L28+M28</f>
        <v>1348</v>
      </c>
      <c r="O28" s="71">
        <v>0</v>
      </c>
      <c r="P28" s="71">
        <v>0</v>
      </c>
      <c r="Q28" s="265">
        <f t="shared" ref="Q28" si="97">O28+P28</f>
        <v>0</v>
      </c>
      <c r="R28" s="1902">
        <f>表2!J45</f>
        <v>762</v>
      </c>
      <c r="S28" s="1914">
        <f>表2!P45</f>
        <v>502</v>
      </c>
      <c r="T28" s="1898">
        <f t="shared" ref="T28" si="98">R28+S28</f>
        <v>1264</v>
      </c>
      <c r="U28" s="71">
        <v>5</v>
      </c>
      <c r="V28" s="71">
        <v>1</v>
      </c>
      <c r="W28" s="265">
        <f t="shared" ref="W28" si="99">U28+V28</f>
        <v>6</v>
      </c>
      <c r="X28" s="1"/>
      <c r="Y28" s="7">
        <f t="shared" ref="Y28:AD28" si="100">L28+R28</f>
        <v>1731</v>
      </c>
      <c r="Z28" s="7">
        <f t="shared" si="100"/>
        <v>881</v>
      </c>
      <c r="AA28" s="7">
        <f t="shared" si="100"/>
        <v>2612</v>
      </c>
      <c r="AB28" s="7">
        <f t="shared" si="100"/>
        <v>5</v>
      </c>
      <c r="AC28" s="7">
        <f t="shared" si="100"/>
        <v>1</v>
      </c>
      <c r="AD28" s="7">
        <f t="shared" si="100"/>
        <v>6</v>
      </c>
      <c r="AE28" s="366">
        <f t="shared" ref="AE28:AJ28" si="101">Y28-F28</f>
        <v>0</v>
      </c>
      <c r="AF28" s="366">
        <f t="shared" si="101"/>
        <v>0</v>
      </c>
      <c r="AG28" s="366">
        <f t="shared" si="101"/>
        <v>0</v>
      </c>
      <c r="AH28" s="366">
        <f t="shared" si="101"/>
        <v>0</v>
      </c>
      <c r="AI28" s="366">
        <f t="shared" si="101"/>
        <v>0</v>
      </c>
      <c r="AJ28" s="366">
        <f t="shared" si="101"/>
        <v>0</v>
      </c>
    </row>
    <row r="29" spans="2:36" ht="21.6" customHeight="1" x14ac:dyDescent="0.2">
      <c r="B29" s="1504"/>
      <c r="C29" s="1551"/>
      <c r="D29" s="1835"/>
      <c r="E29" s="1953"/>
      <c r="F29" s="1895"/>
      <c r="G29" s="1897"/>
      <c r="H29" s="1897"/>
      <c r="I29" s="798">
        <f t="shared" ref="I29:K29" si="102">I28/F28</f>
        <v>2.8885037550548816E-3</v>
      </c>
      <c r="J29" s="798">
        <f t="shared" si="102"/>
        <v>1.1350737797956867E-3</v>
      </c>
      <c r="K29" s="799">
        <f t="shared" si="102"/>
        <v>2.2970903522205209E-3</v>
      </c>
      <c r="L29" s="1903"/>
      <c r="M29" s="1915"/>
      <c r="N29" s="1897"/>
      <c r="O29" s="798">
        <f t="shared" ref="O29:Q29" si="103">O28/L28</f>
        <v>0</v>
      </c>
      <c r="P29" s="798">
        <f t="shared" si="103"/>
        <v>0</v>
      </c>
      <c r="Q29" s="799">
        <f t="shared" si="103"/>
        <v>0</v>
      </c>
      <c r="R29" s="1903"/>
      <c r="S29" s="1915"/>
      <c r="T29" s="1897"/>
      <c r="U29" s="798">
        <f t="shared" ref="U29:W29" si="104">U28/R28</f>
        <v>6.5616797900262466E-3</v>
      </c>
      <c r="V29" s="798">
        <f t="shared" si="104"/>
        <v>1.9920318725099601E-3</v>
      </c>
      <c r="W29" s="799">
        <f t="shared" si="104"/>
        <v>4.7468354430379748E-3</v>
      </c>
      <c r="X29" s="1"/>
      <c r="AB29" s="45"/>
      <c r="AC29" s="45"/>
      <c r="AD29" s="45"/>
      <c r="AH29" s="366"/>
      <c r="AI29" s="366"/>
      <c r="AJ29" s="366"/>
    </row>
    <row r="30" spans="2:36" ht="21.6" customHeight="1" x14ac:dyDescent="0.2">
      <c r="B30" s="1504"/>
      <c r="C30" s="1591" t="s">
        <v>286</v>
      </c>
      <c r="D30" s="1834">
        <f>表13!E45</f>
        <v>33</v>
      </c>
      <c r="E30" s="1972">
        <f>表13!R45</f>
        <v>26</v>
      </c>
      <c r="F30" s="1894">
        <f t="shared" ref="F30:G30" si="105">L30+R30</f>
        <v>3467</v>
      </c>
      <c r="G30" s="1898">
        <f t="shared" si="105"/>
        <v>990</v>
      </c>
      <c r="H30" s="1898">
        <f t="shared" ref="H30:K30" si="106">N30+T30</f>
        <v>4457</v>
      </c>
      <c r="I30" s="71">
        <f t="shared" si="106"/>
        <v>2</v>
      </c>
      <c r="J30" s="71">
        <f t="shared" si="106"/>
        <v>0</v>
      </c>
      <c r="K30" s="265">
        <f t="shared" si="106"/>
        <v>2</v>
      </c>
      <c r="L30" s="1902">
        <f>表2!I48</f>
        <v>1998</v>
      </c>
      <c r="M30" s="1914">
        <f>表2!O48</f>
        <v>260</v>
      </c>
      <c r="N30" s="1898">
        <f t="shared" ref="N30" si="107">L30+M30</f>
        <v>2258</v>
      </c>
      <c r="O30" s="71">
        <v>0</v>
      </c>
      <c r="P30" s="71">
        <v>0</v>
      </c>
      <c r="Q30" s="265">
        <f t="shared" ref="Q30" si="108">O30+P30</f>
        <v>0</v>
      </c>
      <c r="R30" s="1902">
        <f>表2!J48</f>
        <v>1469</v>
      </c>
      <c r="S30" s="1914">
        <f>表2!P48</f>
        <v>730</v>
      </c>
      <c r="T30" s="1898">
        <f t="shared" ref="T30" si="109">R30+S30</f>
        <v>2199</v>
      </c>
      <c r="U30" s="71">
        <v>2</v>
      </c>
      <c r="V30" s="71">
        <v>0</v>
      </c>
      <c r="W30" s="265">
        <f t="shared" ref="W30" si="110">U30+V30</f>
        <v>2</v>
      </c>
      <c r="X30" s="1"/>
      <c r="Y30" s="7">
        <f t="shared" ref="Y30:AD30" si="111">L30+R30</f>
        <v>3467</v>
      </c>
      <c r="Z30" s="7">
        <f t="shared" si="111"/>
        <v>990</v>
      </c>
      <c r="AA30" s="7">
        <f t="shared" si="111"/>
        <v>4457</v>
      </c>
      <c r="AB30" s="7">
        <f t="shared" si="111"/>
        <v>2</v>
      </c>
      <c r="AC30" s="7">
        <f t="shared" si="111"/>
        <v>0</v>
      </c>
      <c r="AD30" s="7">
        <f t="shared" si="111"/>
        <v>2</v>
      </c>
      <c r="AE30" s="366">
        <f t="shared" ref="AE30:AJ30" si="112">Y30-F30</f>
        <v>0</v>
      </c>
      <c r="AF30" s="366">
        <f t="shared" si="112"/>
        <v>0</v>
      </c>
      <c r="AG30" s="366">
        <f t="shared" si="112"/>
        <v>0</v>
      </c>
      <c r="AH30" s="366">
        <f t="shared" si="112"/>
        <v>0</v>
      </c>
      <c r="AI30" s="366">
        <f t="shared" si="112"/>
        <v>0</v>
      </c>
      <c r="AJ30" s="366">
        <f t="shared" si="112"/>
        <v>0</v>
      </c>
    </row>
    <row r="31" spans="2:36" ht="21.6" customHeight="1" x14ac:dyDescent="0.2">
      <c r="B31" s="1504"/>
      <c r="C31" s="1552"/>
      <c r="D31" s="1835"/>
      <c r="E31" s="1953"/>
      <c r="F31" s="1895"/>
      <c r="G31" s="1897"/>
      <c r="H31" s="1897"/>
      <c r="I31" s="798">
        <f t="shared" ref="I31:K31" si="113">I30/F30</f>
        <v>5.7686760888376112E-4</v>
      </c>
      <c r="J31" s="798">
        <f t="shared" si="113"/>
        <v>0</v>
      </c>
      <c r="K31" s="799">
        <f t="shared" si="113"/>
        <v>4.4873233116446041E-4</v>
      </c>
      <c r="L31" s="1903"/>
      <c r="M31" s="1915"/>
      <c r="N31" s="1897"/>
      <c r="O31" s="798">
        <f t="shared" ref="O31:Q31" si="114">O30/L30</f>
        <v>0</v>
      </c>
      <c r="P31" s="798">
        <f t="shared" si="114"/>
        <v>0</v>
      </c>
      <c r="Q31" s="799">
        <f t="shared" si="114"/>
        <v>0</v>
      </c>
      <c r="R31" s="1903"/>
      <c r="S31" s="1915"/>
      <c r="T31" s="1897"/>
      <c r="U31" s="798">
        <f t="shared" ref="U31:W31" si="115">U30/R30</f>
        <v>1.3614703880190605E-3</v>
      </c>
      <c r="V31" s="798">
        <f t="shared" si="115"/>
        <v>0</v>
      </c>
      <c r="W31" s="799">
        <f t="shared" si="115"/>
        <v>9.0950432014552066E-4</v>
      </c>
      <c r="X31" s="1"/>
      <c r="AB31" s="45"/>
      <c r="AC31" s="45"/>
      <c r="AD31" s="45"/>
      <c r="AH31" s="366"/>
      <c r="AI31" s="366"/>
      <c r="AJ31" s="366"/>
    </row>
    <row r="32" spans="2:36" ht="21.6" customHeight="1" x14ac:dyDescent="0.2">
      <c r="B32" s="1504"/>
      <c r="C32" s="1551" t="s">
        <v>287</v>
      </c>
      <c r="D32" s="1834">
        <f>表13!E48</f>
        <v>30</v>
      </c>
      <c r="E32" s="1972">
        <f>表13!R48</f>
        <v>27</v>
      </c>
      <c r="F32" s="1894">
        <f t="shared" ref="F32:G32" si="116">L32+R32</f>
        <v>22317</v>
      </c>
      <c r="G32" s="1898">
        <f t="shared" si="116"/>
        <v>4578</v>
      </c>
      <c r="H32" s="1898">
        <f t="shared" ref="H32:K32" si="117">N32+T32</f>
        <v>26895</v>
      </c>
      <c r="I32" s="71">
        <f t="shared" si="117"/>
        <v>86</v>
      </c>
      <c r="J32" s="71">
        <f t="shared" si="117"/>
        <v>8</v>
      </c>
      <c r="K32" s="265">
        <f t="shared" si="117"/>
        <v>94</v>
      </c>
      <c r="L32" s="1902">
        <f>表2!I51</f>
        <v>14671</v>
      </c>
      <c r="M32" s="1914">
        <f>表2!O51</f>
        <v>1672</v>
      </c>
      <c r="N32" s="1898">
        <f>L32+M32</f>
        <v>16343</v>
      </c>
      <c r="O32" s="71">
        <v>3</v>
      </c>
      <c r="P32" s="71">
        <v>0</v>
      </c>
      <c r="Q32" s="265">
        <f t="shared" ref="Q32" si="118">O32+P32</f>
        <v>3</v>
      </c>
      <c r="R32" s="1902">
        <f>表2!J51</f>
        <v>7646</v>
      </c>
      <c r="S32" s="1914">
        <f>表2!P51</f>
        <v>2906</v>
      </c>
      <c r="T32" s="1898">
        <f>R32+S32</f>
        <v>10552</v>
      </c>
      <c r="U32" s="71">
        <v>83</v>
      </c>
      <c r="V32" s="71">
        <v>8</v>
      </c>
      <c r="W32" s="265">
        <f t="shared" ref="W32" si="119">U32+V32</f>
        <v>91</v>
      </c>
      <c r="X32" s="1"/>
      <c r="Y32" s="7">
        <f t="shared" ref="Y32:AD32" si="120">L32+R32</f>
        <v>22317</v>
      </c>
      <c r="Z32" s="7">
        <f t="shared" si="120"/>
        <v>4578</v>
      </c>
      <c r="AA32" s="7">
        <f t="shared" si="120"/>
        <v>26895</v>
      </c>
      <c r="AB32" s="7">
        <f t="shared" si="120"/>
        <v>86</v>
      </c>
      <c r="AC32" s="7">
        <f t="shared" si="120"/>
        <v>8</v>
      </c>
      <c r="AD32" s="7">
        <f t="shared" si="120"/>
        <v>94</v>
      </c>
      <c r="AE32" s="366">
        <f t="shared" ref="AE32:AJ32" si="121">Y32-F32</f>
        <v>0</v>
      </c>
      <c r="AF32" s="366">
        <f t="shared" si="121"/>
        <v>0</v>
      </c>
      <c r="AG32" s="366">
        <f t="shared" si="121"/>
        <v>0</v>
      </c>
      <c r="AH32" s="366">
        <f t="shared" si="121"/>
        <v>0</v>
      </c>
      <c r="AI32" s="366">
        <f t="shared" si="121"/>
        <v>0</v>
      </c>
      <c r="AJ32" s="366">
        <f t="shared" si="121"/>
        <v>0</v>
      </c>
    </row>
    <row r="33" spans="2:36" ht="21.6" customHeight="1" thickBot="1" x14ac:dyDescent="0.25">
      <c r="B33" s="1504"/>
      <c r="C33" s="1655"/>
      <c r="D33" s="1959"/>
      <c r="E33" s="1955"/>
      <c r="F33" s="1906"/>
      <c r="G33" s="1907"/>
      <c r="H33" s="1907"/>
      <c r="I33" s="796">
        <f t="shared" ref="I33:K33" si="122">I32/F32</f>
        <v>3.8535645472061657E-3</v>
      </c>
      <c r="J33" s="796">
        <f t="shared" si="122"/>
        <v>1.7474879860200961E-3</v>
      </c>
      <c r="K33" s="797">
        <f t="shared" si="122"/>
        <v>3.4950734337237405E-3</v>
      </c>
      <c r="L33" s="1918"/>
      <c r="M33" s="1909"/>
      <c r="N33" s="1907"/>
      <c r="O33" s="796">
        <f t="shared" ref="O33:Q33" si="123">O32/L32</f>
        <v>2.0448503851134891E-4</v>
      </c>
      <c r="P33" s="796">
        <f t="shared" si="123"/>
        <v>0</v>
      </c>
      <c r="Q33" s="797">
        <f t="shared" si="123"/>
        <v>1.8356482897876768E-4</v>
      </c>
      <c r="R33" s="1918"/>
      <c r="S33" s="1909"/>
      <c r="T33" s="1907"/>
      <c r="U33" s="796">
        <f t="shared" ref="U33:W33" si="124">U32/R32</f>
        <v>1.0855349202197228E-2</v>
      </c>
      <c r="V33" s="796">
        <f t="shared" si="124"/>
        <v>2.7529249827942187E-3</v>
      </c>
      <c r="W33" s="797">
        <f t="shared" si="124"/>
        <v>8.6239575435936317E-3</v>
      </c>
      <c r="X33" s="1"/>
      <c r="AB33" s="45"/>
      <c r="AC33" s="45"/>
      <c r="AD33" s="45"/>
      <c r="AH33" s="366"/>
      <c r="AI33" s="366"/>
      <c r="AJ33" s="366"/>
    </row>
    <row r="34" spans="2:36" ht="21.6" customHeight="1" thickTop="1" x14ac:dyDescent="0.2">
      <c r="B34" s="1504"/>
      <c r="C34" s="38" t="s">
        <v>288</v>
      </c>
      <c r="D34" s="1840">
        <f>D24+D26+D28+D30</f>
        <v>282</v>
      </c>
      <c r="E34" s="1957">
        <f>E24+E26+E28+E30</f>
        <v>223</v>
      </c>
      <c r="F34" s="1902">
        <f t="shared" ref="F34:G34" si="125">F24+F26+F28+F30</f>
        <v>8266</v>
      </c>
      <c r="G34" s="1914">
        <f t="shared" si="125"/>
        <v>3269</v>
      </c>
      <c r="H34" s="1914">
        <f t="shared" ref="H34:W34" si="126">H24+H26+H28+H30</f>
        <v>11535</v>
      </c>
      <c r="I34" s="71">
        <f t="shared" si="126"/>
        <v>24</v>
      </c>
      <c r="J34" s="71">
        <f t="shared" si="126"/>
        <v>11</v>
      </c>
      <c r="K34" s="265">
        <f t="shared" si="126"/>
        <v>35</v>
      </c>
      <c r="L34" s="1902">
        <f t="shared" si="126"/>
        <v>4840</v>
      </c>
      <c r="M34" s="1914">
        <f t="shared" si="126"/>
        <v>1108</v>
      </c>
      <c r="N34" s="1914">
        <f>L34+M34</f>
        <v>5948</v>
      </c>
      <c r="O34" s="71">
        <f t="shared" si="126"/>
        <v>4</v>
      </c>
      <c r="P34" s="71">
        <f t="shared" si="126"/>
        <v>3</v>
      </c>
      <c r="Q34" s="265">
        <f t="shared" si="126"/>
        <v>7</v>
      </c>
      <c r="R34" s="1902">
        <f t="shared" si="126"/>
        <v>3426</v>
      </c>
      <c r="S34" s="1914">
        <f t="shared" si="126"/>
        <v>2161</v>
      </c>
      <c r="T34" s="1914">
        <f>R34+S34</f>
        <v>5587</v>
      </c>
      <c r="U34" s="71">
        <f>U24+U26+U28+U30</f>
        <v>20</v>
      </c>
      <c r="V34" s="71">
        <f t="shared" si="126"/>
        <v>8</v>
      </c>
      <c r="W34" s="265">
        <f t="shared" si="126"/>
        <v>28</v>
      </c>
      <c r="Y34" s="7">
        <f t="shared" ref="Y34:AD34" si="127">L34+R34</f>
        <v>8266</v>
      </c>
      <c r="Z34" s="7">
        <f t="shared" si="127"/>
        <v>3269</v>
      </c>
      <c r="AA34" s="7">
        <f t="shared" si="127"/>
        <v>11535</v>
      </c>
      <c r="AB34" s="7">
        <f t="shared" si="127"/>
        <v>24</v>
      </c>
      <c r="AC34" s="7">
        <f t="shared" si="127"/>
        <v>11</v>
      </c>
      <c r="AD34" s="7">
        <f t="shared" si="127"/>
        <v>35</v>
      </c>
      <c r="AE34" s="366">
        <f t="shared" ref="AE34:AJ34" si="128">Y34-F34</f>
        <v>0</v>
      </c>
      <c r="AF34" s="366">
        <f t="shared" si="128"/>
        <v>0</v>
      </c>
      <c r="AG34" s="366">
        <f t="shared" si="128"/>
        <v>0</v>
      </c>
      <c r="AH34" s="366">
        <f t="shared" si="128"/>
        <v>0</v>
      </c>
      <c r="AI34" s="366">
        <f t="shared" si="128"/>
        <v>0</v>
      </c>
      <c r="AJ34" s="366">
        <f t="shared" si="128"/>
        <v>0</v>
      </c>
    </row>
    <row r="35" spans="2:36" ht="21.6" customHeight="1" x14ac:dyDescent="0.2">
      <c r="B35" s="1504"/>
      <c r="C35" s="39" t="s">
        <v>289</v>
      </c>
      <c r="D35" s="1835"/>
      <c r="E35" s="1953"/>
      <c r="F35" s="1903"/>
      <c r="G35" s="1915"/>
      <c r="H35" s="1915"/>
      <c r="I35" s="798">
        <f>I34/F34</f>
        <v>2.9034599564481006E-3</v>
      </c>
      <c r="J35" s="798">
        <f>J34/G34</f>
        <v>3.3649434077699602E-3</v>
      </c>
      <c r="K35" s="799">
        <f>K34/H34</f>
        <v>3.0342436064152581E-3</v>
      </c>
      <c r="L35" s="1903"/>
      <c r="M35" s="1915"/>
      <c r="N35" s="1915"/>
      <c r="O35" s="798">
        <f>O34/L34</f>
        <v>8.2644628099173552E-4</v>
      </c>
      <c r="P35" s="798">
        <f>P34/M34</f>
        <v>2.707581227436823E-3</v>
      </c>
      <c r="Q35" s="799">
        <f>Q34/N34</f>
        <v>1.1768661735036988E-3</v>
      </c>
      <c r="R35" s="1903"/>
      <c r="S35" s="1915"/>
      <c r="T35" s="1915"/>
      <c r="U35" s="798">
        <f>U34/R34</f>
        <v>5.837711617046118E-3</v>
      </c>
      <c r="V35" s="798">
        <f>V34/S34</f>
        <v>3.7019898195279964E-3</v>
      </c>
      <c r="W35" s="799">
        <f>W34/T34</f>
        <v>5.0116341507069982E-3</v>
      </c>
      <c r="AB35" s="45"/>
      <c r="AC35" s="45"/>
      <c r="AD35" s="45"/>
      <c r="AH35" s="366"/>
      <c r="AI35" s="366"/>
      <c r="AJ35" s="366"/>
    </row>
    <row r="36" spans="2:36" ht="21.6" customHeight="1" x14ac:dyDescent="0.2">
      <c r="B36" s="1504"/>
      <c r="C36" s="38" t="s">
        <v>288</v>
      </c>
      <c r="D36" s="1834">
        <f>D26+D28+D30+D32</f>
        <v>149</v>
      </c>
      <c r="E36" s="1972">
        <f>E26+E28+E30+E32</f>
        <v>131</v>
      </c>
      <c r="F36" s="1917">
        <f t="shared" ref="F36:G36" si="129">F26+F28+F30+F32</f>
        <v>28695</v>
      </c>
      <c r="G36" s="1904">
        <f t="shared" si="129"/>
        <v>7092</v>
      </c>
      <c r="H36" s="1904">
        <f t="shared" ref="H36:W36" si="130">H26+H28+H30+H32</f>
        <v>35787</v>
      </c>
      <c r="I36" s="72">
        <f t="shared" si="130"/>
        <v>97</v>
      </c>
      <c r="J36" s="72">
        <f t="shared" si="130"/>
        <v>11</v>
      </c>
      <c r="K36" s="267">
        <f t="shared" si="130"/>
        <v>108</v>
      </c>
      <c r="L36" s="1917">
        <f t="shared" si="130"/>
        <v>18258</v>
      </c>
      <c r="M36" s="1904">
        <f t="shared" si="130"/>
        <v>2553</v>
      </c>
      <c r="N36" s="1904">
        <f>L36+M36</f>
        <v>20811</v>
      </c>
      <c r="O36" s="72">
        <f t="shared" si="130"/>
        <v>3</v>
      </c>
      <c r="P36" s="72">
        <f t="shared" si="130"/>
        <v>0</v>
      </c>
      <c r="Q36" s="267">
        <f t="shared" si="130"/>
        <v>3</v>
      </c>
      <c r="R36" s="1917">
        <f t="shared" si="130"/>
        <v>10437</v>
      </c>
      <c r="S36" s="1904">
        <f t="shared" si="130"/>
        <v>4539</v>
      </c>
      <c r="T36" s="1904">
        <f>R36+S36</f>
        <v>14976</v>
      </c>
      <c r="U36" s="72">
        <f t="shared" si="130"/>
        <v>94</v>
      </c>
      <c r="V36" s="72">
        <f t="shared" si="130"/>
        <v>11</v>
      </c>
      <c r="W36" s="267">
        <f t="shared" si="130"/>
        <v>105</v>
      </c>
      <c r="Y36" s="7">
        <f t="shared" ref="Y36:AD36" si="131">L36+R36</f>
        <v>28695</v>
      </c>
      <c r="Z36" s="7">
        <f t="shared" si="131"/>
        <v>7092</v>
      </c>
      <c r="AA36" s="7">
        <f t="shared" si="131"/>
        <v>35787</v>
      </c>
      <c r="AB36" s="7">
        <f t="shared" si="131"/>
        <v>97</v>
      </c>
      <c r="AC36" s="7">
        <f t="shared" si="131"/>
        <v>11</v>
      </c>
      <c r="AD36" s="7">
        <f t="shared" si="131"/>
        <v>108</v>
      </c>
      <c r="AE36" s="366">
        <f t="shared" ref="AE36:AJ36" si="132">Y36-F36</f>
        <v>0</v>
      </c>
      <c r="AF36" s="366">
        <f t="shared" si="132"/>
        <v>0</v>
      </c>
      <c r="AG36" s="366">
        <f t="shared" si="132"/>
        <v>0</v>
      </c>
      <c r="AH36" s="366">
        <f t="shared" si="132"/>
        <v>0</v>
      </c>
      <c r="AI36" s="366">
        <f t="shared" si="132"/>
        <v>0</v>
      </c>
      <c r="AJ36" s="366">
        <f t="shared" si="132"/>
        <v>0</v>
      </c>
    </row>
    <row r="37" spans="2:36" ht="21.6" customHeight="1" thickBot="1" x14ac:dyDescent="0.25">
      <c r="B37" s="1510"/>
      <c r="C37" s="39" t="s">
        <v>290</v>
      </c>
      <c r="D37" s="1835"/>
      <c r="E37" s="1953"/>
      <c r="F37" s="1939"/>
      <c r="G37" s="1905"/>
      <c r="H37" s="1905"/>
      <c r="I37" s="802">
        <f>I36/F36</f>
        <v>3.3803798571179649E-3</v>
      </c>
      <c r="J37" s="802">
        <f>J36/G36</f>
        <v>1.551043429216018E-3</v>
      </c>
      <c r="K37" s="803">
        <f>K36/H36</f>
        <v>3.0178556459049375E-3</v>
      </c>
      <c r="L37" s="1939"/>
      <c r="M37" s="1905"/>
      <c r="N37" s="1905"/>
      <c r="O37" s="802">
        <f>O36/L36</f>
        <v>1.6431153466973383E-4</v>
      </c>
      <c r="P37" s="802">
        <f>P36/M36</f>
        <v>0</v>
      </c>
      <c r="Q37" s="803">
        <f>Q36/N36</f>
        <v>1.4415453366008361E-4</v>
      </c>
      <c r="R37" s="1939"/>
      <c r="S37" s="1905"/>
      <c r="T37" s="1905"/>
      <c r="U37" s="802">
        <f>U36/R36</f>
        <v>9.0064194691961297E-3</v>
      </c>
      <c r="V37" s="802">
        <f>V36/S36</f>
        <v>2.4234412866270105E-3</v>
      </c>
      <c r="W37" s="803">
        <f>W36/T36</f>
        <v>7.011217948717949E-3</v>
      </c>
      <c r="AB37" s="45"/>
      <c r="AC37" s="45"/>
      <c r="AD37" s="45"/>
      <c r="AH37" s="366"/>
      <c r="AI37" s="366"/>
      <c r="AJ37" s="366"/>
    </row>
    <row r="38" spans="2:36" x14ac:dyDescent="0.2">
      <c r="K38" s="1"/>
      <c r="Q38" s="1"/>
      <c r="R38" s="1"/>
      <c r="S38" s="1"/>
      <c r="T38" s="1"/>
      <c r="U38" s="1"/>
      <c r="V38" s="1"/>
      <c r="Y38" s="19"/>
      <c r="Z38" s="19"/>
      <c r="AA38" s="19"/>
      <c r="AB38" s="19"/>
      <c r="AC38" s="19"/>
      <c r="AD38" s="19"/>
      <c r="AE38" s="19"/>
    </row>
    <row r="39" spans="2:36" x14ac:dyDescent="0.2">
      <c r="B39" s="1" t="s">
        <v>599</v>
      </c>
      <c r="D39" s="1">
        <f>D22+D24+D26+D28+D30+D32</f>
        <v>404</v>
      </c>
      <c r="E39" s="1">
        <f t="shared" ref="E39:W39" si="133">E22+E24+E26+E28+E30+E32</f>
        <v>303</v>
      </c>
      <c r="F39" s="1">
        <f t="shared" si="133"/>
        <v>31031</v>
      </c>
      <c r="G39" s="1">
        <f t="shared" si="133"/>
        <v>8051</v>
      </c>
      <c r="H39" s="1">
        <f t="shared" si="133"/>
        <v>39082</v>
      </c>
      <c r="I39" s="1">
        <f t="shared" si="133"/>
        <v>111</v>
      </c>
      <c r="J39" s="1">
        <f t="shared" si="133"/>
        <v>20</v>
      </c>
      <c r="K39" s="1">
        <f t="shared" si="133"/>
        <v>131</v>
      </c>
      <c r="L39" s="1">
        <f t="shared" si="133"/>
        <v>19757</v>
      </c>
      <c r="M39" s="1">
        <f t="shared" si="133"/>
        <v>2841</v>
      </c>
      <c r="N39" s="1">
        <f t="shared" si="133"/>
        <v>22598</v>
      </c>
      <c r="O39" s="1">
        <f>O22+O24+O26+O28+O30+O32</f>
        <v>7</v>
      </c>
      <c r="P39" s="1">
        <f t="shared" si="133"/>
        <v>3</v>
      </c>
      <c r="Q39" s="1">
        <f t="shared" si="133"/>
        <v>10</v>
      </c>
      <c r="R39" s="1">
        <f t="shared" si="133"/>
        <v>11274</v>
      </c>
      <c r="S39" s="1">
        <f t="shared" si="133"/>
        <v>5210</v>
      </c>
      <c r="T39" s="1">
        <f t="shared" si="133"/>
        <v>16484</v>
      </c>
      <c r="U39" s="1">
        <f t="shared" si="133"/>
        <v>104</v>
      </c>
      <c r="V39" s="1">
        <f t="shared" si="133"/>
        <v>17</v>
      </c>
      <c r="W39" s="1">
        <f t="shared" si="133"/>
        <v>121</v>
      </c>
      <c r="Y39" s="19"/>
      <c r="Z39" s="19"/>
      <c r="AA39" s="19"/>
      <c r="AB39" s="19"/>
      <c r="AC39" s="19"/>
      <c r="AD39" s="19"/>
      <c r="AE39" s="19"/>
    </row>
    <row r="40" spans="2:36" x14ac:dyDescent="0.2">
      <c r="B40" t="s">
        <v>672</v>
      </c>
      <c r="I40" s="45">
        <f>I39/F39</f>
        <v>3.5770680931971255E-3</v>
      </c>
      <c r="J40" s="45">
        <f>J39/G39</f>
        <v>2.4841634579555335E-3</v>
      </c>
      <c r="K40" s="45">
        <f>K39/H39</f>
        <v>3.3519267181822835E-3</v>
      </c>
      <c r="L40" s="45"/>
      <c r="M40" s="45"/>
      <c r="N40" s="45"/>
      <c r="O40" s="45">
        <f>O39/L39</f>
        <v>3.5430480336083413E-4</v>
      </c>
      <c r="P40" s="45">
        <f>P39/M39</f>
        <v>1.0559662090813093E-3</v>
      </c>
      <c r="Q40" s="45">
        <f>Q39/N39</f>
        <v>4.4251703690592088E-4</v>
      </c>
      <c r="R40" s="45"/>
      <c r="S40" s="45"/>
      <c r="T40" s="45"/>
      <c r="U40" s="45">
        <f>U39/R39</f>
        <v>9.2247649458932057E-3</v>
      </c>
      <c r="V40" s="45">
        <f>V39/S39</f>
        <v>3.2629558541266796E-3</v>
      </c>
      <c r="W40" s="45">
        <f>W39/T39</f>
        <v>7.3404513467604949E-3</v>
      </c>
      <c r="Y40" s="19"/>
      <c r="Z40" s="19"/>
      <c r="AA40" s="19"/>
      <c r="AB40" s="19"/>
      <c r="AC40" s="19"/>
      <c r="AD40" s="19"/>
      <c r="AE40" s="19"/>
    </row>
    <row r="41" spans="2:36" x14ac:dyDescent="0.2">
      <c r="B41"/>
      <c r="Y41" s="19"/>
      <c r="Z41" s="19"/>
      <c r="AA41" s="19"/>
      <c r="AB41" s="19"/>
      <c r="AC41" s="19"/>
      <c r="AD41" s="19"/>
      <c r="AE41" s="19"/>
    </row>
    <row r="42" spans="2:36" x14ac:dyDescent="0.2">
      <c r="B42" t="s">
        <v>395</v>
      </c>
      <c r="D42" s="1">
        <f>D34+D32+D22</f>
        <v>404</v>
      </c>
      <c r="E42" s="1">
        <f t="shared" ref="E42:W42" si="134">E34+E32+E22</f>
        <v>303</v>
      </c>
      <c r="F42" s="1">
        <f t="shared" si="134"/>
        <v>31031</v>
      </c>
      <c r="G42" s="1">
        <f t="shared" si="134"/>
        <v>8051</v>
      </c>
      <c r="H42" s="1">
        <f t="shared" si="134"/>
        <v>39082</v>
      </c>
      <c r="I42" s="1">
        <f t="shared" si="134"/>
        <v>111</v>
      </c>
      <c r="J42" s="1">
        <f t="shared" si="134"/>
        <v>20</v>
      </c>
      <c r="K42" s="1">
        <f t="shared" si="134"/>
        <v>131</v>
      </c>
      <c r="L42" s="1">
        <f t="shared" si="134"/>
        <v>19757</v>
      </c>
      <c r="M42" s="1">
        <f t="shared" si="134"/>
        <v>2841</v>
      </c>
      <c r="N42" s="1">
        <f t="shared" si="134"/>
        <v>22598</v>
      </c>
      <c r="O42" s="1">
        <f t="shared" si="134"/>
        <v>7</v>
      </c>
      <c r="P42" s="1">
        <f t="shared" si="134"/>
        <v>3</v>
      </c>
      <c r="Q42" s="1">
        <f t="shared" si="134"/>
        <v>10</v>
      </c>
      <c r="R42" s="1">
        <f t="shared" si="134"/>
        <v>11274</v>
      </c>
      <c r="S42" s="1">
        <f t="shared" si="134"/>
        <v>5210</v>
      </c>
      <c r="T42" s="1">
        <f t="shared" si="134"/>
        <v>16484</v>
      </c>
      <c r="U42" s="1">
        <f t="shared" si="134"/>
        <v>104</v>
      </c>
      <c r="V42" s="1">
        <f t="shared" si="134"/>
        <v>17</v>
      </c>
      <c r="W42" s="1">
        <f t="shared" si="134"/>
        <v>121</v>
      </c>
      <c r="Y42" s="19"/>
      <c r="Z42" s="19"/>
      <c r="AA42" s="19"/>
      <c r="AB42" s="19"/>
      <c r="AC42" s="19"/>
      <c r="AD42" s="19"/>
      <c r="AE42" s="19"/>
    </row>
    <row r="43" spans="2:36" x14ac:dyDescent="0.2">
      <c r="B43"/>
      <c r="D43" s="1">
        <f>D36+D22+D24</f>
        <v>404</v>
      </c>
      <c r="E43" s="1">
        <f t="shared" ref="E43:W43" si="135">E36+E22+E24</f>
        <v>303</v>
      </c>
      <c r="F43" s="1">
        <f t="shared" si="135"/>
        <v>31031</v>
      </c>
      <c r="G43" s="1">
        <f t="shared" si="135"/>
        <v>8051</v>
      </c>
      <c r="H43" s="1">
        <f t="shared" si="135"/>
        <v>39082</v>
      </c>
      <c r="I43" s="1">
        <f t="shared" si="135"/>
        <v>111</v>
      </c>
      <c r="J43" s="1">
        <f t="shared" si="135"/>
        <v>20</v>
      </c>
      <c r="K43" s="1">
        <f t="shared" si="135"/>
        <v>131</v>
      </c>
      <c r="L43" s="1">
        <f t="shared" si="135"/>
        <v>19757</v>
      </c>
      <c r="M43" s="1">
        <f t="shared" si="135"/>
        <v>2841</v>
      </c>
      <c r="N43" s="1">
        <f t="shared" si="135"/>
        <v>22598</v>
      </c>
      <c r="O43" s="1">
        <f t="shared" si="135"/>
        <v>7</v>
      </c>
      <c r="P43" s="1">
        <f t="shared" si="135"/>
        <v>3</v>
      </c>
      <c r="Q43" s="1">
        <f t="shared" si="135"/>
        <v>10</v>
      </c>
      <c r="R43" s="1">
        <f t="shared" si="135"/>
        <v>11274</v>
      </c>
      <c r="S43" s="1">
        <f t="shared" si="135"/>
        <v>5210</v>
      </c>
      <c r="T43" s="1">
        <f t="shared" si="135"/>
        <v>16484</v>
      </c>
      <c r="U43" s="1">
        <f t="shared" si="135"/>
        <v>104</v>
      </c>
      <c r="V43" s="1">
        <f t="shared" si="135"/>
        <v>17</v>
      </c>
      <c r="W43" s="1">
        <f t="shared" si="135"/>
        <v>121</v>
      </c>
      <c r="Y43" s="19"/>
      <c r="Z43" s="19"/>
      <c r="AA43" s="19"/>
      <c r="AB43" s="19"/>
      <c r="AC43" s="19"/>
      <c r="AD43" s="19"/>
      <c r="AE43" s="19"/>
    </row>
    <row r="44" spans="2:36" x14ac:dyDescent="0.2">
      <c r="B44"/>
      <c r="Y44" s="19"/>
      <c r="Z44" s="19"/>
      <c r="AA44" s="19"/>
      <c r="AB44" s="19"/>
      <c r="AC44" s="19"/>
      <c r="AD44" s="19"/>
      <c r="AE44" s="19"/>
    </row>
    <row r="45" spans="2:36" x14ac:dyDescent="0.2">
      <c r="B45" s="380" t="s">
        <v>239</v>
      </c>
      <c r="D45" s="371">
        <f>D39-D8</f>
        <v>0</v>
      </c>
      <c r="E45" s="371">
        <f t="shared" ref="E45:W46" si="136">E39-E8</f>
        <v>0</v>
      </c>
      <c r="F45" s="371">
        <f t="shared" si="136"/>
        <v>0</v>
      </c>
      <c r="G45" s="371">
        <f t="shared" si="136"/>
        <v>0</v>
      </c>
      <c r="H45" s="371">
        <f t="shared" si="136"/>
        <v>0</v>
      </c>
      <c r="I45" s="371">
        <f t="shared" si="136"/>
        <v>0</v>
      </c>
      <c r="J45" s="371">
        <f t="shared" si="136"/>
        <v>0</v>
      </c>
      <c r="K45" s="371">
        <f t="shared" si="136"/>
        <v>0</v>
      </c>
      <c r="L45" s="371">
        <f t="shared" si="136"/>
        <v>0</v>
      </c>
      <c r="M45" s="371">
        <f t="shared" si="136"/>
        <v>0</v>
      </c>
      <c r="N45" s="371">
        <f t="shared" si="136"/>
        <v>0</v>
      </c>
      <c r="O45" s="371">
        <f>O39-O8</f>
        <v>0</v>
      </c>
      <c r="P45" s="371">
        <f t="shared" si="136"/>
        <v>0</v>
      </c>
      <c r="Q45" s="371">
        <f t="shared" si="136"/>
        <v>0</v>
      </c>
      <c r="R45" s="371">
        <f t="shared" si="136"/>
        <v>0</v>
      </c>
      <c r="S45" s="371">
        <f t="shared" si="136"/>
        <v>0</v>
      </c>
      <c r="T45" s="371">
        <f t="shared" si="136"/>
        <v>0</v>
      </c>
      <c r="U45" s="371">
        <f t="shared" si="136"/>
        <v>0</v>
      </c>
      <c r="V45" s="371">
        <f t="shared" si="136"/>
        <v>0</v>
      </c>
      <c r="W45" s="371">
        <f t="shared" si="136"/>
        <v>0</v>
      </c>
      <c r="Y45" s="19"/>
      <c r="Z45" s="19"/>
      <c r="AA45" s="19"/>
      <c r="AB45" s="19"/>
      <c r="AC45" s="19"/>
      <c r="AD45" s="19"/>
      <c r="AE45" s="19"/>
    </row>
    <row r="46" spans="2:36" x14ac:dyDescent="0.2">
      <c r="D46" s="371"/>
      <c r="E46" s="371"/>
      <c r="F46" s="371"/>
      <c r="G46" s="371"/>
      <c r="H46" s="371"/>
      <c r="I46" s="371">
        <f t="shared" si="136"/>
        <v>0</v>
      </c>
      <c r="J46" s="371">
        <f t="shared" si="136"/>
        <v>0</v>
      </c>
      <c r="K46" s="371">
        <f t="shared" si="136"/>
        <v>0</v>
      </c>
      <c r="L46" s="371"/>
      <c r="M46" s="371"/>
      <c r="N46" s="371"/>
      <c r="O46" s="371">
        <f t="shared" si="136"/>
        <v>0</v>
      </c>
      <c r="P46" s="371">
        <f t="shared" si="136"/>
        <v>0</v>
      </c>
      <c r="Q46" s="371">
        <f t="shared" si="136"/>
        <v>0</v>
      </c>
      <c r="R46" s="371"/>
      <c r="S46" s="371"/>
      <c r="T46" s="371"/>
      <c r="U46" s="371">
        <f t="shared" si="136"/>
        <v>0</v>
      </c>
      <c r="V46" s="371">
        <f t="shared" si="136"/>
        <v>0</v>
      </c>
      <c r="W46" s="371">
        <f t="shared" si="136"/>
        <v>0</v>
      </c>
      <c r="Y46" s="19"/>
      <c r="Z46" s="19"/>
      <c r="AA46" s="19"/>
      <c r="AB46" s="19"/>
      <c r="AC46" s="19"/>
      <c r="AD46" s="19"/>
      <c r="AE46" s="19"/>
    </row>
    <row r="47" spans="2:36" x14ac:dyDescent="0.2">
      <c r="D47" s="371"/>
      <c r="E47" s="371"/>
      <c r="F47" s="371"/>
      <c r="G47" s="371"/>
      <c r="H47" s="371"/>
      <c r="I47" s="371"/>
      <c r="J47" s="371"/>
      <c r="K47" s="371"/>
      <c r="L47" s="371"/>
      <c r="M47" s="371"/>
      <c r="N47" s="371"/>
      <c r="O47" s="371"/>
      <c r="P47" s="371"/>
      <c r="Q47" s="371"/>
      <c r="R47" s="371"/>
      <c r="S47" s="371"/>
      <c r="T47" s="371"/>
      <c r="U47" s="371"/>
      <c r="V47" s="371"/>
      <c r="W47" s="371"/>
      <c r="Y47" s="19"/>
      <c r="Z47" s="19"/>
      <c r="AA47" s="19"/>
      <c r="AB47" s="19"/>
      <c r="AC47" s="19"/>
      <c r="AD47" s="19"/>
      <c r="AE47" s="19"/>
    </row>
    <row r="48" spans="2:36" x14ac:dyDescent="0.2">
      <c r="D48" s="371">
        <f>D42-D39</f>
        <v>0</v>
      </c>
      <c r="E48" s="371">
        <f t="shared" ref="E48:W48" si="137">E42-E39</f>
        <v>0</v>
      </c>
      <c r="F48" s="371">
        <f t="shared" si="137"/>
        <v>0</v>
      </c>
      <c r="G48" s="371">
        <f t="shared" si="137"/>
        <v>0</v>
      </c>
      <c r="H48" s="371">
        <f t="shared" si="137"/>
        <v>0</v>
      </c>
      <c r="I48" s="371">
        <f t="shared" si="137"/>
        <v>0</v>
      </c>
      <c r="J48" s="371">
        <f t="shared" si="137"/>
        <v>0</v>
      </c>
      <c r="K48" s="371">
        <f t="shared" si="137"/>
        <v>0</v>
      </c>
      <c r="L48" s="371">
        <f t="shared" si="137"/>
        <v>0</v>
      </c>
      <c r="M48" s="371">
        <f t="shared" si="137"/>
        <v>0</v>
      </c>
      <c r="N48" s="371">
        <f t="shared" si="137"/>
        <v>0</v>
      </c>
      <c r="O48" s="371">
        <f t="shared" si="137"/>
        <v>0</v>
      </c>
      <c r="P48" s="371">
        <f t="shared" si="137"/>
        <v>0</v>
      </c>
      <c r="Q48" s="371">
        <f t="shared" si="137"/>
        <v>0</v>
      </c>
      <c r="R48" s="371">
        <f t="shared" si="137"/>
        <v>0</v>
      </c>
      <c r="S48" s="371">
        <f t="shared" si="137"/>
        <v>0</v>
      </c>
      <c r="T48" s="371">
        <f t="shared" si="137"/>
        <v>0</v>
      </c>
      <c r="U48" s="371">
        <f t="shared" si="137"/>
        <v>0</v>
      </c>
      <c r="V48" s="371">
        <f t="shared" si="137"/>
        <v>0</v>
      </c>
      <c r="W48" s="371">
        <f t="shared" si="137"/>
        <v>0</v>
      </c>
      <c r="Y48" s="19"/>
      <c r="Z48" s="19"/>
      <c r="AA48" s="19"/>
      <c r="AB48" s="19"/>
      <c r="AC48" s="19"/>
      <c r="AD48" s="19"/>
      <c r="AE48" s="19"/>
    </row>
    <row r="49" spans="3:31" x14ac:dyDescent="0.2">
      <c r="D49" s="371">
        <f>D43-D39</f>
        <v>0</v>
      </c>
      <c r="E49" s="371">
        <f t="shared" ref="E49:W49" si="138">E43-E39</f>
        <v>0</v>
      </c>
      <c r="F49" s="371">
        <f t="shared" si="138"/>
        <v>0</v>
      </c>
      <c r="G49" s="371">
        <f t="shared" si="138"/>
        <v>0</v>
      </c>
      <c r="H49" s="371">
        <f t="shared" si="138"/>
        <v>0</v>
      </c>
      <c r="I49" s="371">
        <f t="shared" si="138"/>
        <v>0</v>
      </c>
      <c r="J49" s="371">
        <f t="shared" si="138"/>
        <v>0</v>
      </c>
      <c r="K49" s="371">
        <f t="shared" si="138"/>
        <v>0</v>
      </c>
      <c r="L49" s="371">
        <f t="shared" si="138"/>
        <v>0</v>
      </c>
      <c r="M49" s="371">
        <f t="shared" si="138"/>
        <v>0</v>
      </c>
      <c r="N49" s="371">
        <f t="shared" si="138"/>
        <v>0</v>
      </c>
      <c r="O49" s="371">
        <f t="shared" si="138"/>
        <v>0</v>
      </c>
      <c r="P49" s="371">
        <f t="shared" si="138"/>
        <v>0</v>
      </c>
      <c r="Q49" s="371">
        <f t="shared" si="138"/>
        <v>0</v>
      </c>
      <c r="R49" s="371">
        <f t="shared" si="138"/>
        <v>0</v>
      </c>
      <c r="S49" s="371">
        <f t="shared" si="138"/>
        <v>0</v>
      </c>
      <c r="T49" s="371">
        <f t="shared" si="138"/>
        <v>0</v>
      </c>
      <c r="U49" s="371">
        <f t="shared" si="138"/>
        <v>0</v>
      </c>
      <c r="V49" s="371">
        <f t="shared" si="138"/>
        <v>0</v>
      </c>
      <c r="W49" s="371">
        <f t="shared" si="138"/>
        <v>0</v>
      </c>
      <c r="Y49" s="19"/>
      <c r="Z49" s="19"/>
      <c r="AA49" s="19"/>
      <c r="AB49" s="19"/>
      <c r="AC49" s="19"/>
      <c r="AD49" s="19"/>
      <c r="AE49" s="19"/>
    </row>
    <row r="50" spans="3:31" x14ac:dyDescent="0.2">
      <c r="Y50" s="19"/>
      <c r="Z50" s="19"/>
      <c r="AA50" s="19"/>
      <c r="AB50" s="19"/>
      <c r="AC50" s="19"/>
      <c r="AD50" s="19"/>
      <c r="AE50" s="19"/>
    </row>
    <row r="51" spans="3:31" x14ac:dyDescent="0.2">
      <c r="Y51" s="19"/>
      <c r="Z51" s="19"/>
      <c r="AA51" s="19"/>
      <c r="AB51" s="19"/>
      <c r="AC51" s="19"/>
      <c r="AD51" s="19"/>
      <c r="AE51" s="19"/>
    </row>
    <row r="52" spans="3:31" x14ac:dyDescent="0.2">
      <c r="Y52" s="19"/>
      <c r="Z52" s="19"/>
      <c r="AA52" s="19"/>
      <c r="AB52" s="19"/>
      <c r="AC52" s="19"/>
      <c r="AD52" s="19"/>
      <c r="AE52" s="19"/>
    </row>
    <row r="53" spans="3:31" x14ac:dyDescent="0.2">
      <c r="Y53" s="19"/>
      <c r="Z53" s="19"/>
      <c r="AA53" s="19"/>
      <c r="AB53" s="19"/>
      <c r="AC53" s="19"/>
      <c r="AD53" s="19"/>
      <c r="AE53" s="19"/>
    </row>
    <row r="54" spans="3:31" x14ac:dyDescent="0.2">
      <c r="Y54" s="19"/>
      <c r="Z54" s="19"/>
      <c r="AA54" s="19"/>
      <c r="AB54" s="19"/>
      <c r="AC54" s="19"/>
      <c r="AD54" s="19"/>
      <c r="AE54" s="19"/>
    </row>
    <row r="55" spans="3:31" x14ac:dyDescent="0.2">
      <c r="Y55" s="19"/>
      <c r="Z55" s="19"/>
      <c r="AA55" s="19"/>
      <c r="AB55" s="19"/>
      <c r="AC55" s="19"/>
      <c r="AD55" s="19"/>
      <c r="AE55" s="19"/>
    </row>
    <row r="56" spans="3:31" x14ac:dyDescent="0.2">
      <c r="Y56" s="19"/>
      <c r="Z56" s="19"/>
      <c r="AA56" s="19"/>
      <c r="AB56" s="19"/>
      <c r="AC56" s="19"/>
      <c r="AD56" s="19"/>
      <c r="AE56" s="19"/>
    </row>
    <row r="57" spans="3:31" x14ac:dyDescent="0.2">
      <c r="Y57" s="19"/>
      <c r="Z57" s="19"/>
      <c r="AA57" s="19"/>
      <c r="AB57" s="19"/>
      <c r="AC57" s="19"/>
      <c r="AD57" s="19"/>
      <c r="AE57" s="19"/>
    </row>
    <row r="58" spans="3:31" x14ac:dyDescent="0.2">
      <c r="Y58" s="19"/>
      <c r="Z58" s="19"/>
      <c r="AA58" s="19"/>
      <c r="AB58" s="19"/>
      <c r="AC58" s="19"/>
      <c r="AD58" s="19"/>
      <c r="AE58" s="19"/>
    </row>
    <row r="59" spans="3:31" x14ac:dyDescent="0.2">
      <c r="Y59" s="19"/>
      <c r="Z59" s="19"/>
      <c r="AA59" s="19"/>
      <c r="AB59" s="19"/>
      <c r="AC59" s="19"/>
      <c r="AD59" s="19"/>
      <c r="AE59" s="19"/>
    </row>
    <row r="60" spans="3:31" x14ac:dyDescent="0.2">
      <c r="Y60" s="19"/>
      <c r="Z60" s="19"/>
      <c r="AA60" s="19"/>
      <c r="AB60" s="19"/>
      <c r="AC60" s="19"/>
      <c r="AD60" s="19"/>
      <c r="AE60" s="19"/>
    </row>
    <row r="61" spans="3:31" x14ac:dyDescent="0.2">
      <c r="Y61" s="19"/>
      <c r="Z61" s="19"/>
      <c r="AA61" s="19"/>
      <c r="AB61" s="19"/>
      <c r="AC61" s="19"/>
      <c r="AD61" s="19"/>
      <c r="AE61" s="19"/>
    </row>
    <row r="62" spans="3:31" x14ac:dyDescent="0.2">
      <c r="Y62" s="19"/>
      <c r="Z62" s="19"/>
      <c r="AA62" s="19"/>
      <c r="AB62" s="19"/>
      <c r="AC62" s="19"/>
      <c r="AD62" s="19"/>
      <c r="AE62" s="19"/>
    </row>
    <row r="63" spans="3:31" x14ac:dyDescent="0.2">
      <c r="Y63" s="19"/>
      <c r="Z63" s="19"/>
      <c r="AA63" s="19"/>
      <c r="AB63" s="19"/>
      <c r="AC63" s="19"/>
      <c r="AD63" s="19"/>
      <c r="AE63" s="19"/>
    </row>
    <row r="64" spans="3:31" x14ac:dyDescent="0.2">
      <c r="C64" s="25"/>
      <c r="H64" s="25"/>
      <c r="N64" s="25"/>
      <c r="W64" s="19"/>
      <c r="X64" s="1"/>
      <c r="Y64" s="19"/>
      <c r="Z64" s="19"/>
      <c r="AA64" s="19"/>
      <c r="AB64" s="19"/>
      <c r="AC64" s="19"/>
      <c r="AD64" s="19"/>
      <c r="AE64" s="19"/>
    </row>
    <row r="65" spans="9:31" x14ac:dyDescent="0.2">
      <c r="I65" s="1" t="e">
        <f>SUM(#REF!)</f>
        <v>#REF!</v>
      </c>
      <c r="J65" s="1" t="e">
        <f>SUM(#REF!)</f>
        <v>#REF!</v>
      </c>
      <c r="K65" s="1" t="e">
        <f>SUM(#REF!)</f>
        <v>#REF!</v>
      </c>
      <c r="O65" s="1" t="e">
        <f>SUM(#REF!)</f>
        <v>#REF!</v>
      </c>
      <c r="P65" s="1" t="e">
        <f>SUM(#REF!)</f>
        <v>#REF!</v>
      </c>
      <c r="Q65" s="1" t="e">
        <f>SUM(#REF!)</f>
        <v>#REF!</v>
      </c>
      <c r="R65" s="1"/>
      <c r="S65" s="1"/>
      <c r="T65" s="1"/>
      <c r="U65" s="1" t="e">
        <f>SUM(#REF!)</f>
        <v>#REF!</v>
      </c>
      <c r="V65" s="1"/>
      <c r="X65" s="1"/>
      <c r="Y65" s="19"/>
      <c r="Z65" s="19"/>
      <c r="AA65" s="19"/>
      <c r="AB65" s="19"/>
      <c r="AC65" s="19"/>
      <c r="AD65" s="19"/>
      <c r="AE65" s="19"/>
    </row>
  </sheetData>
  <mergeCells count="192">
    <mergeCell ref="R34:R35"/>
    <mergeCell ref="S34:S35"/>
    <mergeCell ref="T34:T35"/>
    <mergeCell ref="D36:D37"/>
    <mergeCell ref="E36:E37"/>
    <mergeCell ref="D34:D35"/>
    <mergeCell ref="E34:E35"/>
    <mergeCell ref="N12:N13"/>
    <mergeCell ref="N14:N15"/>
    <mergeCell ref="N16:N17"/>
    <mergeCell ref="D32:D33"/>
    <mergeCell ref="E32:E33"/>
    <mergeCell ref="F34:F35"/>
    <mergeCell ref="G34:G35"/>
    <mergeCell ref="H34:H35"/>
    <mergeCell ref="M34:M35"/>
    <mergeCell ref="N34:N35"/>
    <mergeCell ref="L36:L37"/>
    <mergeCell ref="T36:T37"/>
    <mergeCell ref="M36:M37"/>
    <mergeCell ref="N36:N37"/>
    <mergeCell ref="R36:R37"/>
    <mergeCell ref="S36:S37"/>
    <mergeCell ref="D12:D13"/>
    <mergeCell ref="E12:E13"/>
    <mergeCell ref="F36:F37"/>
    <mergeCell ref="G36:G37"/>
    <mergeCell ref="F20:F21"/>
    <mergeCell ref="G20:G21"/>
    <mergeCell ref="G16:G17"/>
    <mergeCell ref="E28:E29"/>
    <mergeCell ref="D30:D31"/>
    <mergeCell ref="E30:E31"/>
    <mergeCell ref="E18:E19"/>
    <mergeCell ref="D20:D21"/>
    <mergeCell ref="E20:E21"/>
    <mergeCell ref="D22:D23"/>
    <mergeCell ref="D14:D15"/>
    <mergeCell ref="E14:E15"/>
    <mergeCell ref="D16:D17"/>
    <mergeCell ref="E16:E17"/>
    <mergeCell ref="F12:F13"/>
    <mergeCell ref="G12:G13"/>
    <mergeCell ref="F18:F19"/>
    <mergeCell ref="G18:G19"/>
    <mergeCell ref="B8:C9"/>
    <mergeCell ref="C12:C13"/>
    <mergeCell ref="C16:C17"/>
    <mergeCell ref="C18:C19"/>
    <mergeCell ref="C10:C11"/>
    <mergeCell ref="B10:B21"/>
    <mergeCell ref="B5:C7"/>
    <mergeCell ref="C20:C21"/>
    <mergeCell ref="M12:M13"/>
    <mergeCell ref="L14:L15"/>
    <mergeCell ref="M14:M15"/>
    <mergeCell ref="L16:L17"/>
    <mergeCell ref="D5:D7"/>
    <mergeCell ref="E5:E7"/>
    <mergeCell ref="D8:D9"/>
    <mergeCell ref="E8:E9"/>
    <mergeCell ref="F10:F11"/>
    <mergeCell ref="D18:D19"/>
    <mergeCell ref="H10:H11"/>
    <mergeCell ref="H12:H13"/>
    <mergeCell ref="H14:H15"/>
    <mergeCell ref="L12:L13"/>
    <mergeCell ref="L5:Q5"/>
    <mergeCell ref="N8:N9"/>
    <mergeCell ref="L10:L11"/>
    <mergeCell ref="M10:M11"/>
    <mergeCell ref="L6:N6"/>
    <mergeCell ref="L8:L9"/>
    <mergeCell ref="M8:M9"/>
    <mergeCell ref="N10:N11"/>
    <mergeCell ref="O6:Q6"/>
    <mergeCell ref="M22:M23"/>
    <mergeCell ref="M24:M25"/>
    <mergeCell ref="M20:M21"/>
    <mergeCell ref="N18:N19"/>
    <mergeCell ref="N20:N21"/>
    <mergeCell ref="N22:N23"/>
    <mergeCell ref="N24:N25"/>
    <mergeCell ref="R14:R15"/>
    <mergeCell ref="S14:S15"/>
    <mergeCell ref="T14:T15"/>
    <mergeCell ref="L18:L19"/>
    <mergeCell ref="M18:M19"/>
    <mergeCell ref="L22:L23"/>
    <mergeCell ref="L24:L25"/>
    <mergeCell ref="R16:R17"/>
    <mergeCell ref="S16:S17"/>
    <mergeCell ref="S24:S25"/>
    <mergeCell ref="R18:R19"/>
    <mergeCell ref="S18:S19"/>
    <mergeCell ref="T18:T19"/>
    <mergeCell ref="T20:T21"/>
    <mergeCell ref="T24:T25"/>
    <mergeCell ref="R20:R21"/>
    <mergeCell ref="T22:T23"/>
    <mergeCell ref="S20:S21"/>
    <mergeCell ref="R22:R23"/>
    <mergeCell ref="S22:S23"/>
    <mergeCell ref="T26:T27"/>
    <mergeCell ref="T28:T29"/>
    <mergeCell ref="S28:S29"/>
    <mergeCell ref="R24:R25"/>
    <mergeCell ref="T32:T33"/>
    <mergeCell ref="R32:R33"/>
    <mergeCell ref="S32:S33"/>
    <mergeCell ref="R28:R29"/>
    <mergeCell ref="S30:S31"/>
    <mergeCell ref="T30:T31"/>
    <mergeCell ref="R30:R31"/>
    <mergeCell ref="R26:R27"/>
    <mergeCell ref="S26:S27"/>
    <mergeCell ref="F5:K5"/>
    <mergeCell ref="F6:H6"/>
    <mergeCell ref="I6:K6"/>
    <mergeCell ref="F8:F9"/>
    <mergeCell ref="G8:G9"/>
    <mergeCell ref="H8:H9"/>
    <mergeCell ref="H16:H17"/>
    <mergeCell ref="H18:H19"/>
    <mergeCell ref="R5:W5"/>
    <mergeCell ref="R10:R11"/>
    <mergeCell ref="S10:S11"/>
    <mergeCell ref="R6:T6"/>
    <mergeCell ref="R8:R9"/>
    <mergeCell ref="S8:S9"/>
    <mergeCell ref="T8:T9"/>
    <mergeCell ref="U6:W6"/>
    <mergeCell ref="T10:T11"/>
    <mergeCell ref="T16:T17"/>
    <mergeCell ref="M16:M17"/>
    <mergeCell ref="R12:R13"/>
    <mergeCell ref="S12:S13"/>
    <mergeCell ref="T12:T13"/>
    <mergeCell ref="F14:F15"/>
    <mergeCell ref="G10:G11"/>
    <mergeCell ref="N32:N33"/>
    <mergeCell ref="M32:M33"/>
    <mergeCell ref="L32:L33"/>
    <mergeCell ref="L30:L31"/>
    <mergeCell ref="M30:M31"/>
    <mergeCell ref="L20:L21"/>
    <mergeCell ref="N30:N31"/>
    <mergeCell ref="L28:L29"/>
    <mergeCell ref="M26:M27"/>
    <mergeCell ref="L26:L27"/>
    <mergeCell ref="M28:M29"/>
    <mergeCell ref="N28:N29"/>
    <mergeCell ref="N26:N27"/>
    <mergeCell ref="H24:H25"/>
    <mergeCell ref="F26:F27"/>
    <mergeCell ref="H20:H21"/>
    <mergeCell ref="H26:H27"/>
    <mergeCell ref="C32:C33"/>
    <mergeCell ref="D24:D25"/>
    <mergeCell ref="E24:E25"/>
    <mergeCell ref="D26:D27"/>
    <mergeCell ref="E26:E27"/>
    <mergeCell ref="H28:H29"/>
    <mergeCell ref="G26:G27"/>
    <mergeCell ref="D28:D29"/>
    <mergeCell ref="H32:H33"/>
    <mergeCell ref="C28:C29"/>
    <mergeCell ref="C30:C31"/>
    <mergeCell ref="D10:D11"/>
    <mergeCell ref="E10:E11"/>
    <mergeCell ref="G14:G15"/>
    <mergeCell ref="E22:E23"/>
    <mergeCell ref="B22:B37"/>
    <mergeCell ref="C14:C15"/>
    <mergeCell ref="L34:L35"/>
    <mergeCell ref="H36:H37"/>
    <mergeCell ref="C22:C23"/>
    <mergeCell ref="C24:C25"/>
    <mergeCell ref="C26:C27"/>
    <mergeCell ref="H30:H31"/>
    <mergeCell ref="F32:F33"/>
    <mergeCell ref="G32:G33"/>
    <mergeCell ref="F16:F17"/>
    <mergeCell ref="F30:F31"/>
    <mergeCell ref="G30:G31"/>
    <mergeCell ref="F28:F29"/>
    <mergeCell ref="G28:G29"/>
    <mergeCell ref="F22:F23"/>
    <mergeCell ref="G22:G23"/>
    <mergeCell ref="H22:H23"/>
    <mergeCell ref="F24:F25"/>
    <mergeCell ref="G24:G25"/>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rgb="FF00B0F0"/>
    <pageSetUpPr fitToPage="1"/>
  </sheetPr>
  <dimension ref="B2:AJ65"/>
  <sheetViews>
    <sheetView view="pageBreakPreview" zoomScaleNormal="100" zoomScaleSheetLayoutView="100" workbookViewId="0">
      <pane xSplit="3" ySplit="9" topLeftCell="D10" activePane="bottomRight" state="frozen"/>
      <selection activeCell="B2" sqref="B2"/>
      <selection pane="topRight" activeCell="B2" sqref="B2"/>
      <selection pane="bottomLeft" activeCell="B2" sqref="B2"/>
      <selection pane="bottomRight" activeCell="B2" sqref="B2"/>
    </sheetView>
  </sheetViews>
  <sheetFormatPr defaultColWidth="9" defaultRowHeight="13.2" x14ac:dyDescent="0.2"/>
  <cols>
    <col min="1" max="2" width="4.6640625" style="1" customWidth="1"/>
    <col min="3" max="3" width="19.33203125" style="1" customWidth="1"/>
    <col min="4" max="10" width="8.6640625" style="1" customWidth="1"/>
    <col min="11" max="11" width="8.6640625" style="19" customWidth="1"/>
    <col min="12" max="16" width="8.6640625" style="1" customWidth="1"/>
    <col min="17" max="22" width="8.6640625" style="19" customWidth="1"/>
    <col min="23" max="23" width="8.6640625" style="1" customWidth="1"/>
    <col min="24" max="24" width="8" style="19" customWidth="1"/>
    <col min="25" max="25" width="7.33203125" style="1" bestFit="1" customWidth="1"/>
    <col min="26" max="26" width="6.33203125" style="1" customWidth="1"/>
    <col min="27" max="27" width="6.88671875" style="1" customWidth="1"/>
    <col min="28" max="30" width="6.33203125" style="1" customWidth="1"/>
    <col min="31" max="36" width="6.109375" style="1" customWidth="1"/>
    <col min="37" max="49" width="8.6640625" style="1" customWidth="1"/>
    <col min="50" max="69" width="4.6640625" style="1" customWidth="1"/>
    <col min="70" max="16384" width="9" style="1"/>
  </cols>
  <sheetData>
    <row r="2" spans="2:36" ht="14.4" x14ac:dyDescent="0.2">
      <c r="B2" s="26" t="s">
        <v>679</v>
      </c>
    </row>
    <row r="4" spans="2:36" ht="13.8" thickBot="1" x14ac:dyDescent="0.25">
      <c r="W4" s="2" t="s">
        <v>588</v>
      </c>
    </row>
    <row r="5" spans="2:36" ht="21.6" customHeight="1" x14ac:dyDescent="0.2">
      <c r="B5" s="1576"/>
      <c r="C5" s="1577"/>
      <c r="D5" s="1591" t="s">
        <v>416</v>
      </c>
      <c r="E5" s="1507" t="s">
        <v>417</v>
      </c>
      <c r="F5" s="1964" t="s">
        <v>589</v>
      </c>
      <c r="G5" s="1965"/>
      <c r="H5" s="1965"/>
      <c r="I5" s="1965"/>
      <c r="J5" s="1965"/>
      <c r="K5" s="1966"/>
      <c r="L5" s="1964" t="s">
        <v>387</v>
      </c>
      <c r="M5" s="1965"/>
      <c r="N5" s="1965"/>
      <c r="O5" s="1965"/>
      <c r="P5" s="1965"/>
      <c r="Q5" s="1966"/>
      <c r="R5" s="1964" t="s">
        <v>388</v>
      </c>
      <c r="S5" s="1965"/>
      <c r="T5" s="1965"/>
      <c r="U5" s="1965"/>
      <c r="V5" s="1965"/>
      <c r="W5" s="1966"/>
    </row>
    <row r="6" spans="2:36" s="154" customFormat="1" ht="36.75" customHeight="1" x14ac:dyDescent="0.2">
      <c r="B6" s="1578"/>
      <c r="C6" s="1579"/>
      <c r="D6" s="1551"/>
      <c r="E6" s="1508"/>
      <c r="F6" s="1925" t="s">
        <v>590</v>
      </c>
      <c r="G6" s="1743"/>
      <c r="H6" s="1744"/>
      <c r="I6" s="1973" t="s">
        <v>680</v>
      </c>
      <c r="J6" s="1974"/>
      <c r="K6" s="1975"/>
      <c r="L6" s="1925" t="s">
        <v>590</v>
      </c>
      <c r="M6" s="1743"/>
      <c r="N6" s="1744"/>
      <c r="O6" s="1973" t="s">
        <v>680</v>
      </c>
      <c r="P6" s="1974"/>
      <c r="Q6" s="1975"/>
      <c r="R6" s="1738" t="s">
        <v>590</v>
      </c>
      <c r="S6" s="1930"/>
      <c r="T6" s="1931"/>
      <c r="U6" s="1973" t="s">
        <v>680</v>
      </c>
      <c r="V6" s="1974"/>
      <c r="W6" s="1975"/>
      <c r="AB6" s="154" t="s">
        <v>671</v>
      </c>
    </row>
    <row r="7" spans="2:36" ht="21.6" customHeight="1" x14ac:dyDescent="0.2">
      <c r="B7" s="1580"/>
      <c r="C7" s="1967"/>
      <c r="D7" s="1552"/>
      <c r="E7" s="1610"/>
      <c r="F7" s="269" t="s">
        <v>425</v>
      </c>
      <c r="G7" s="32" t="s">
        <v>426</v>
      </c>
      <c r="H7" s="21" t="s">
        <v>273</v>
      </c>
      <c r="I7" s="20" t="s">
        <v>592</v>
      </c>
      <c r="J7" s="20" t="s">
        <v>593</v>
      </c>
      <c r="K7" s="264" t="s">
        <v>455</v>
      </c>
      <c r="L7" s="263" t="s">
        <v>425</v>
      </c>
      <c r="M7" s="32" t="s">
        <v>426</v>
      </c>
      <c r="N7" s="21" t="s">
        <v>273</v>
      </c>
      <c r="O7" s="20" t="s">
        <v>592</v>
      </c>
      <c r="P7" s="20" t="s">
        <v>593</v>
      </c>
      <c r="Q7" s="264" t="s">
        <v>455</v>
      </c>
      <c r="R7" s="263" t="s">
        <v>425</v>
      </c>
      <c r="S7" s="32" t="s">
        <v>426</v>
      </c>
      <c r="T7" s="21" t="s">
        <v>273</v>
      </c>
      <c r="U7" s="20" t="s">
        <v>592</v>
      </c>
      <c r="V7" s="20" t="s">
        <v>593</v>
      </c>
      <c r="W7" s="264" t="s">
        <v>455</v>
      </c>
      <c r="X7" s="1"/>
      <c r="Y7" s="1" t="s">
        <v>425</v>
      </c>
      <c r="Z7" s="1" t="s">
        <v>426</v>
      </c>
      <c r="AA7" s="1" t="s">
        <v>596</v>
      </c>
      <c r="AB7" s="1" t="s">
        <v>425</v>
      </c>
      <c r="AC7" s="1" t="s">
        <v>426</v>
      </c>
      <c r="AD7" s="1" t="s">
        <v>596</v>
      </c>
      <c r="AE7" s="360" t="s">
        <v>328</v>
      </c>
    </row>
    <row r="8" spans="2:36" ht="21.6" customHeight="1" x14ac:dyDescent="0.2">
      <c r="B8" s="1603" t="s">
        <v>597</v>
      </c>
      <c r="C8" s="1628"/>
      <c r="D8" s="1960">
        <f>SUM(D10:D21)</f>
        <v>404</v>
      </c>
      <c r="E8" s="1962">
        <f>SUM(E10:E21)</f>
        <v>303</v>
      </c>
      <c r="F8" s="1894">
        <f t="shared" ref="F8:G8" si="0">F10+F12+F14+F16+F18+F20</f>
        <v>31031</v>
      </c>
      <c r="G8" s="1898">
        <f t="shared" si="0"/>
        <v>8051</v>
      </c>
      <c r="H8" s="1898">
        <f t="shared" ref="H8:W8" si="1">H10+H12+H14+H16+H18+H20</f>
        <v>39082</v>
      </c>
      <c r="I8" s="71">
        <f t="shared" si="1"/>
        <v>37</v>
      </c>
      <c r="J8" s="71">
        <f t="shared" si="1"/>
        <v>9</v>
      </c>
      <c r="K8" s="265">
        <f t="shared" si="1"/>
        <v>46</v>
      </c>
      <c r="L8" s="1968">
        <f>SUM(L10:L21)</f>
        <v>19757</v>
      </c>
      <c r="M8" s="1970">
        <f t="shared" ref="M8" si="2">SUM(M10:M21)</f>
        <v>2841</v>
      </c>
      <c r="N8" s="1898">
        <f>SUM(N10:N21)</f>
        <v>22598</v>
      </c>
      <c r="O8" s="71">
        <f t="shared" si="1"/>
        <v>14</v>
      </c>
      <c r="P8" s="71">
        <f t="shared" si="1"/>
        <v>3</v>
      </c>
      <c r="Q8" s="265">
        <f t="shared" si="1"/>
        <v>17</v>
      </c>
      <c r="R8" s="1968">
        <f>SUM(R10:R21)</f>
        <v>11274</v>
      </c>
      <c r="S8" s="1970">
        <f t="shared" ref="S8" si="3">SUM(S10:S21)</f>
        <v>5210</v>
      </c>
      <c r="T8" s="1898">
        <f>SUM(T10:T21)</f>
        <v>16484</v>
      </c>
      <c r="U8" s="71">
        <f t="shared" si="1"/>
        <v>23</v>
      </c>
      <c r="V8" s="71">
        <f t="shared" si="1"/>
        <v>6</v>
      </c>
      <c r="W8" s="265">
        <f t="shared" si="1"/>
        <v>29</v>
      </c>
      <c r="X8" s="1"/>
      <c r="Y8" s="7">
        <f>L8+R8</f>
        <v>31031</v>
      </c>
      <c r="Z8" s="7">
        <f>M8+S8</f>
        <v>8051</v>
      </c>
      <c r="AA8" s="7">
        <f t="shared" ref="AA8" si="4">N8+T8</f>
        <v>39082</v>
      </c>
      <c r="AB8" s="7">
        <f>O8+U8</f>
        <v>37</v>
      </c>
      <c r="AC8" s="7">
        <f t="shared" ref="AC8:AD8" si="5">P8+V8</f>
        <v>9</v>
      </c>
      <c r="AD8" s="7">
        <f t="shared" si="5"/>
        <v>46</v>
      </c>
      <c r="AE8" s="1372">
        <f>Y8-F8</f>
        <v>0</v>
      </c>
      <c r="AF8" s="1372">
        <f t="shared" ref="AF8:AG8" si="6">Z8-G8</f>
        <v>0</v>
      </c>
      <c r="AG8" s="1372">
        <f t="shared" si="6"/>
        <v>0</v>
      </c>
      <c r="AH8" s="1372">
        <f>AB8-I8</f>
        <v>0</v>
      </c>
      <c r="AI8" s="1372">
        <f t="shared" ref="AI8:AJ8" si="7">AC8-J8</f>
        <v>0</v>
      </c>
      <c r="AJ8" s="1372">
        <f t="shared" si="7"/>
        <v>0</v>
      </c>
    </row>
    <row r="9" spans="2:36" ht="21.6" customHeight="1" thickBot="1" x14ac:dyDescent="0.25">
      <c r="B9" s="1607"/>
      <c r="C9" s="1669"/>
      <c r="D9" s="1961"/>
      <c r="E9" s="1963"/>
      <c r="F9" s="1906"/>
      <c r="G9" s="1907"/>
      <c r="H9" s="1907"/>
      <c r="I9" s="796">
        <f>I8/F8</f>
        <v>1.1923560310657085E-3</v>
      </c>
      <c r="J9" s="796">
        <f>J8/G8</f>
        <v>1.1178735560799901E-3</v>
      </c>
      <c r="K9" s="797">
        <f>K8/H8</f>
        <v>1.1770124353922523E-3</v>
      </c>
      <c r="L9" s="1969"/>
      <c r="M9" s="1971"/>
      <c r="N9" s="1907"/>
      <c r="O9" s="796">
        <f>O8/L8</f>
        <v>7.0860960672166826E-4</v>
      </c>
      <c r="P9" s="796">
        <f>P8/M8</f>
        <v>1.0559662090813093E-3</v>
      </c>
      <c r="Q9" s="797">
        <f>Q8/N8</f>
        <v>7.5227896274006551E-4</v>
      </c>
      <c r="R9" s="1969"/>
      <c r="S9" s="1971"/>
      <c r="T9" s="1907"/>
      <c r="U9" s="796">
        <f>U8/R8</f>
        <v>2.040092247649459E-3</v>
      </c>
      <c r="V9" s="796">
        <f>V8/S8</f>
        <v>1.1516314779270633E-3</v>
      </c>
      <c r="W9" s="797">
        <f>W8/T8</f>
        <v>1.7592817277359864E-3</v>
      </c>
      <c r="X9" s="1"/>
      <c r="AB9" s="45"/>
      <c r="AC9" s="45"/>
      <c r="AD9" s="45"/>
      <c r="AE9" s="619"/>
      <c r="AF9" s="619"/>
      <c r="AG9" s="619"/>
      <c r="AH9" s="1372"/>
      <c r="AI9" s="1372"/>
      <c r="AJ9" s="1372"/>
    </row>
    <row r="10" spans="2:36" ht="21.6" customHeight="1" thickTop="1" x14ac:dyDescent="0.2">
      <c r="B10" s="1503" t="s">
        <v>274</v>
      </c>
      <c r="C10" s="1551" t="s">
        <v>184</v>
      </c>
      <c r="D10" s="1840">
        <f>表13!E15</f>
        <v>49</v>
      </c>
      <c r="E10" s="1957">
        <f>表13!R15</f>
        <v>20</v>
      </c>
      <c r="F10" s="1908">
        <f t="shared" ref="F10:G10" si="8">L10+R10</f>
        <v>1007</v>
      </c>
      <c r="G10" s="1896">
        <f t="shared" si="8"/>
        <v>45</v>
      </c>
      <c r="H10" s="1896">
        <f t="shared" ref="H10:K10" si="9">N10+T10</f>
        <v>1052</v>
      </c>
      <c r="I10" s="72">
        <f t="shared" si="9"/>
        <v>8</v>
      </c>
      <c r="J10" s="72">
        <f t="shared" si="9"/>
        <v>7</v>
      </c>
      <c r="K10" s="267">
        <f t="shared" si="9"/>
        <v>15</v>
      </c>
      <c r="L10" s="1929">
        <f>表2!I18</f>
        <v>835</v>
      </c>
      <c r="M10" s="1920">
        <f>表2!O18</f>
        <v>21</v>
      </c>
      <c r="N10" s="1928">
        <f>L10+M10</f>
        <v>856</v>
      </c>
      <c r="O10" s="72">
        <v>3</v>
      </c>
      <c r="P10" s="72">
        <v>3</v>
      </c>
      <c r="Q10" s="267">
        <f>O10+P10</f>
        <v>6</v>
      </c>
      <c r="R10" s="1929">
        <f>表2!J18</f>
        <v>172</v>
      </c>
      <c r="S10" s="1920">
        <f>表2!P18</f>
        <v>24</v>
      </c>
      <c r="T10" s="1928">
        <f>R10+S10</f>
        <v>196</v>
      </c>
      <c r="U10" s="72">
        <v>5</v>
      </c>
      <c r="V10" s="72">
        <v>4</v>
      </c>
      <c r="W10" s="267">
        <f>U10+V10</f>
        <v>9</v>
      </c>
      <c r="X10" s="1"/>
      <c r="Y10" s="7">
        <f t="shared" ref="Y10:AD10" si="10">L10+R10</f>
        <v>1007</v>
      </c>
      <c r="Z10" s="7">
        <f t="shared" si="10"/>
        <v>45</v>
      </c>
      <c r="AA10" s="7">
        <f t="shared" si="10"/>
        <v>1052</v>
      </c>
      <c r="AB10" s="7">
        <f t="shared" si="10"/>
        <v>8</v>
      </c>
      <c r="AC10" s="7">
        <f t="shared" si="10"/>
        <v>7</v>
      </c>
      <c r="AD10" s="7">
        <f t="shared" si="10"/>
        <v>15</v>
      </c>
      <c r="AE10" s="1372">
        <f t="shared" ref="AE10:AJ10" si="11">Y10-F10</f>
        <v>0</v>
      </c>
      <c r="AF10" s="1372">
        <f t="shared" si="11"/>
        <v>0</v>
      </c>
      <c r="AG10" s="1372">
        <f t="shared" si="11"/>
        <v>0</v>
      </c>
      <c r="AH10" s="1372">
        <f t="shared" si="11"/>
        <v>0</v>
      </c>
      <c r="AI10" s="1372">
        <f t="shared" si="11"/>
        <v>0</v>
      </c>
      <c r="AJ10" s="1372">
        <f t="shared" si="11"/>
        <v>0</v>
      </c>
    </row>
    <row r="11" spans="2:36" ht="21.6" customHeight="1" x14ac:dyDescent="0.2">
      <c r="B11" s="1504"/>
      <c r="C11" s="1551"/>
      <c r="D11" s="1835"/>
      <c r="E11" s="1953"/>
      <c r="F11" s="1895"/>
      <c r="G11" s="1897"/>
      <c r="H11" s="1897"/>
      <c r="I11" s="798">
        <f>I10/F10</f>
        <v>7.9443892750744784E-3</v>
      </c>
      <c r="J11" s="798">
        <f>J10/G10</f>
        <v>0.15555555555555556</v>
      </c>
      <c r="K11" s="799">
        <f>K10/H10</f>
        <v>1.4258555133079848E-2</v>
      </c>
      <c r="L11" s="1903"/>
      <c r="M11" s="1915"/>
      <c r="N11" s="1923"/>
      <c r="O11" s="798">
        <f>O10/L10</f>
        <v>3.592814371257485E-3</v>
      </c>
      <c r="P11" s="798">
        <f>P10/M10</f>
        <v>0.14285714285714285</v>
      </c>
      <c r="Q11" s="799">
        <f>Q10/N10</f>
        <v>7.0093457943925233E-3</v>
      </c>
      <c r="R11" s="1903"/>
      <c r="S11" s="1915"/>
      <c r="T11" s="1923"/>
      <c r="U11" s="798">
        <f>U10/R10</f>
        <v>2.9069767441860465E-2</v>
      </c>
      <c r="V11" s="798">
        <f>V10/S10</f>
        <v>0.16666666666666666</v>
      </c>
      <c r="W11" s="799">
        <f>W10/T10</f>
        <v>4.5918367346938778E-2</v>
      </c>
      <c r="X11" s="1"/>
      <c r="AB11" s="45"/>
      <c r="AC11" s="45"/>
      <c r="AD11" s="45"/>
      <c r="AE11" s="619"/>
      <c r="AF11" s="619"/>
      <c r="AG11" s="619"/>
      <c r="AH11" s="1372"/>
      <c r="AI11" s="1372"/>
      <c r="AJ11" s="1372"/>
    </row>
    <row r="12" spans="2:36" ht="21.6" customHeight="1" x14ac:dyDescent="0.2">
      <c r="B12" s="1504"/>
      <c r="C12" s="1591" t="s">
        <v>185</v>
      </c>
      <c r="D12" s="1834">
        <f>表13!E18</f>
        <v>85</v>
      </c>
      <c r="E12" s="1972">
        <f>表13!R18</f>
        <v>64</v>
      </c>
      <c r="F12" s="1894">
        <f t="shared" ref="F12:G12" si="12">L12+R12</f>
        <v>14482</v>
      </c>
      <c r="G12" s="1898">
        <f t="shared" si="12"/>
        <v>2067</v>
      </c>
      <c r="H12" s="1898">
        <f t="shared" ref="H12:K12" si="13">N12+T12</f>
        <v>16549</v>
      </c>
      <c r="I12" s="71">
        <f t="shared" si="13"/>
        <v>1</v>
      </c>
      <c r="J12" s="71">
        <f t="shared" si="13"/>
        <v>0</v>
      </c>
      <c r="K12" s="265">
        <f t="shared" si="13"/>
        <v>1</v>
      </c>
      <c r="L12" s="1902">
        <f>表2!I21</f>
        <v>11291</v>
      </c>
      <c r="M12" s="1914">
        <f>表2!O21</f>
        <v>1092</v>
      </c>
      <c r="N12" s="1923">
        <f>L12+M12</f>
        <v>12383</v>
      </c>
      <c r="O12" s="71">
        <v>0</v>
      </c>
      <c r="P12" s="71">
        <v>0</v>
      </c>
      <c r="Q12" s="265">
        <f t="shared" ref="Q12" si="14">O12+P12</f>
        <v>0</v>
      </c>
      <c r="R12" s="1902">
        <f>表2!J21</f>
        <v>3191</v>
      </c>
      <c r="S12" s="1914">
        <f>表2!P21</f>
        <v>975</v>
      </c>
      <c r="T12" s="1923">
        <f>R12+S12</f>
        <v>4166</v>
      </c>
      <c r="U12" s="71">
        <v>1</v>
      </c>
      <c r="V12" s="71">
        <v>0</v>
      </c>
      <c r="W12" s="265">
        <f t="shared" ref="W12" si="15">U12+V12</f>
        <v>1</v>
      </c>
      <c r="X12" s="1"/>
      <c r="Y12" s="7">
        <f t="shared" ref="Y12:AD12" si="16">L12+R12</f>
        <v>14482</v>
      </c>
      <c r="Z12" s="7">
        <f t="shared" si="16"/>
        <v>2067</v>
      </c>
      <c r="AA12" s="7">
        <f t="shared" si="16"/>
        <v>16549</v>
      </c>
      <c r="AB12" s="7">
        <f t="shared" si="16"/>
        <v>1</v>
      </c>
      <c r="AC12" s="7">
        <f t="shared" si="16"/>
        <v>0</v>
      </c>
      <c r="AD12" s="7">
        <f t="shared" si="16"/>
        <v>1</v>
      </c>
      <c r="AE12" s="1372">
        <f t="shared" ref="AE12:AJ12" si="17">Y12-F12</f>
        <v>0</v>
      </c>
      <c r="AF12" s="1372">
        <f t="shared" si="17"/>
        <v>0</v>
      </c>
      <c r="AG12" s="1372">
        <f t="shared" si="17"/>
        <v>0</v>
      </c>
      <c r="AH12" s="1372">
        <f t="shared" si="17"/>
        <v>0</v>
      </c>
      <c r="AI12" s="1372">
        <f t="shared" si="17"/>
        <v>0</v>
      </c>
      <c r="AJ12" s="1372">
        <f t="shared" si="17"/>
        <v>0</v>
      </c>
    </row>
    <row r="13" spans="2:36" ht="21.6" customHeight="1" x14ac:dyDescent="0.2">
      <c r="B13" s="1504"/>
      <c r="C13" s="1551"/>
      <c r="D13" s="1835"/>
      <c r="E13" s="1953"/>
      <c r="F13" s="1895"/>
      <c r="G13" s="1897"/>
      <c r="H13" s="1897"/>
      <c r="I13" s="798">
        <f t="shared" ref="I13:K13" si="18">I12/F12</f>
        <v>6.9051236017124708E-5</v>
      </c>
      <c r="J13" s="798">
        <f t="shared" si="18"/>
        <v>0</v>
      </c>
      <c r="K13" s="799">
        <f t="shared" si="18"/>
        <v>6.0426611879871898E-5</v>
      </c>
      <c r="L13" s="1903"/>
      <c r="M13" s="1915"/>
      <c r="N13" s="1923"/>
      <c r="O13" s="798">
        <f>O12/L12</f>
        <v>0</v>
      </c>
      <c r="P13" s="798">
        <f t="shared" ref="P13:Q13" si="19">P12/M12</f>
        <v>0</v>
      </c>
      <c r="Q13" s="799">
        <f t="shared" si="19"/>
        <v>0</v>
      </c>
      <c r="R13" s="1903"/>
      <c r="S13" s="1915"/>
      <c r="T13" s="1923"/>
      <c r="U13" s="798">
        <f t="shared" ref="U13:W13" si="20">U12/R12</f>
        <v>3.1338138514572234E-4</v>
      </c>
      <c r="V13" s="798">
        <f t="shared" si="20"/>
        <v>0</v>
      </c>
      <c r="W13" s="799">
        <f t="shared" si="20"/>
        <v>2.4003840614498319E-4</v>
      </c>
      <c r="X13" s="1"/>
      <c r="AB13" s="45"/>
      <c r="AC13" s="45"/>
      <c r="AD13" s="45"/>
      <c r="AE13" s="619"/>
      <c r="AF13" s="619"/>
      <c r="AG13" s="619"/>
      <c r="AH13" s="1372"/>
      <c r="AI13" s="1372"/>
      <c r="AJ13" s="1372"/>
    </row>
    <row r="14" spans="2:36" ht="21.6" customHeight="1" x14ac:dyDescent="0.2">
      <c r="B14" s="1504"/>
      <c r="C14" s="1591" t="s">
        <v>277</v>
      </c>
      <c r="D14" s="1834">
        <f>表13!E21</f>
        <v>25</v>
      </c>
      <c r="E14" s="1972">
        <f>表13!R21</f>
        <v>16</v>
      </c>
      <c r="F14" s="1894">
        <f t="shared" ref="F14:G14" si="21">L14+R14</f>
        <v>2215</v>
      </c>
      <c r="G14" s="1898">
        <f t="shared" si="21"/>
        <v>162</v>
      </c>
      <c r="H14" s="1898">
        <f t="shared" ref="H14:K14" si="22">N14+T14</f>
        <v>2377</v>
      </c>
      <c r="I14" s="71">
        <f t="shared" si="22"/>
        <v>16</v>
      </c>
      <c r="J14" s="71">
        <f t="shared" si="22"/>
        <v>1</v>
      </c>
      <c r="K14" s="265">
        <f t="shared" si="22"/>
        <v>17</v>
      </c>
      <c r="L14" s="1902">
        <f>表2!I24</f>
        <v>2038</v>
      </c>
      <c r="M14" s="1914">
        <f>表2!O24</f>
        <v>104</v>
      </c>
      <c r="N14" s="1923">
        <f t="shared" ref="N14" si="23">L14+M14</f>
        <v>2142</v>
      </c>
      <c r="O14" s="71">
        <v>7</v>
      </c>
      <c r="P14" s="71">
        <v>0</v>
      </c>
      <c r="Q14" s="265">
        <f t="shared" ref="Q14" si="24">O14+P14</f>
        <v>7</v>
      </c>
      <c r="R14" s="1902">
        <f>表2!J24</f>
        <v>177</v>
      </c>
      <c r="S14" s="1914">
        <f>表2!P24</f>
        <v>58</v>
      </c>
      <c r="T14" s="1923">
        <f t="shared" ref="T14" si="25">R14+S14</f>
        <v>235</v>
      </c>
      <c r="U14" s="71">
        <v>9</v>
      </c>
      <c r="V14" s="71">
        <v>1</v>
      </c>
      <c r="W14" s="265">
        <f t="shared" ref="W14" si="26">U14+V14</f>
        <v>10</v>
      </c>
      <c r="X14" s="1"/>
      <c r="Y14" s="7">
        <f t="shared" ref="Y14:AD14" si="27">L14+R14</f>
        <v>2215</v>
      </c>
      <c r="Z14" s="7">
        <f t="shared" si="27"/>
        <v>162</v>
      </c>
      <c r="AA14" s="7">
        <f t="shared" si="27"/>
        <v>2377</v>
      </c>
      <c r="AB14" s="7">
        <f t="shared" si="27"/>
        <v>16</v>
      </c>
      <c r="AC14" s="7">
        <f t="shared" si="27"/>
        <v>1</v>
      </c>
      <c r="AD14" s="7">
        <f t="shared" si="27"/>
        <v>17</v>
      </c>
      <c r="AE14" s="1372">
        <f t="shared" ref="AE14:AJ14" si="28">Y14-F14</f>
        <v>0</v>
      </c>
      <c r="AF14" s="1372">
        <f t="shared" si="28"/>
        <v>0</v>
      </c>
      <c r="AG14" s="1372">
        <f t="shared" si="28"/>
        <v>0</v>
      </c>
      <c r="AH14" s="1372">
        <f t="shared" si="28"/>
        <v>0</v>
      </c>
      <c r="AI14" s="1372">
        <f t="shared" si="28"/>
        <v>0</v>
      </c>
      <c r="AJ14" s="1372">
        <f t="shared" si="28"/>
        <v>0</v>
      </c>
    </row>
    <row r="15" spans="2:36" ht="21.6" customHeight="1" x14ac:dyDescent="0.2">
      <c r="B15" s="1504"/>
      <c r="C15" s="1552"/>
      <c r="D15" s="1835"/>
      <c r="E15" s="1953"/>
      <c r="F15" s="1895"/>
      <c r="G15" s="1897"/>
      <c r="H15" s="1897"/>
      <c r="I15" s="798">
        <f t="shared" ref="I15:K15" si="29">I14/F14</f>
        <v>7.2234762979683969E-3</v>
      </c>
      <c r="J15" s="798">
        <f t="shared" si="29"/>
        <v>6.1728395061728392E-3</v>
      </c>
      <c r="K15" s="799">
        <f t="shared" si="29"/>
        <v>7.1518721076987797E-3</v>
      </c>
      <c r="L15" s="1903"/>
      <c r="M15" s="1915"/>
      <c r="N15" s="1923"/>
      <c r="O15" s="798">
        <f t="shared" ref="O15:Q15" si="30">O14/L14</f>
        <v>3.4347399411187437E-3</v>
      </c>
      <c r="P15" s="798">
        <f t="shared" si="30"/>
        <v>0</v>
      </c>
      <c r="Q15" s="799">
        <f t="shared" si="30"/>
        <v>3.2679738562091504E-3</v>
      </c>
      <c r="R15" s="1903"/>
      <c r="S15" s="1915"/>
      <c r="T15" s="1923"/>
      <c r="U15" s="798">
        <f t="shared" ref="U15:W15" si="31">U14/R14</f>
        <v>5.0847457627118647E-2</v>
      </c>
      <c r="V15" s="798">
        <f t="shared" si="31"/>
        <v>1.7241379310344827E-2</v>
      </c>
      <c r="W15" s="799">
        <f t="shared" si="31"/>
        <v>4.2553191489361701E-2</v>
      </c>
      <c r="X15" s="1"/>
      <c r="AB15" s="45"/>
      <c r="AC15" s="45"/>
      <c r="AD15" s="45"/>
      <c r="AE15" s="619"/>
      <c r="AF15" s="619"/>
      <c r="AG15" s="619"/>
      <c r="AH15" s="1372"/>
      <c r="AI15" s="1372"/>
      <c r="AJ15" s="1372"/>
    </row>
    <row r="16" spans="2:36" ht="21.6" customHeight="1" x14ac:dyDescent="0.2">
      <c r="B16" s="1504"/>
      <c r="C16" s="1591" t="s">
        <v>598</v>
      </c>
      <c r="D16" s="1834">
        <f>表13!E24</f>
        <v>75</v>
      </c>
      <c r="E16" s="1972">
        <f>表13!R24</f>
        <v>54</v>
      </c>
      <c r="F16" s="1894">
        <f>L16+R16</f>
        <v>1558</v>
      </c>
      <c r="G16" s="1898">
        <f t="shared" ref="G16" si="32">M16+S16</f>
        <v>819</v>
      </c>
      <c r="H16" s="1898">
        <f t="shared" ref="H16:K16" si="33">N16+T16</f>
        <v>2377</v>
      </c>
      <c r="I16" s="71">
        <f t="shared" si="33"/>
        <v>4</v>
      </c>
      <c r="J16" s="71">
        <f t="shared" si="33"/>
        <v>1</v>
      </c>
      <c r="K16" s="265">
        <f t="shared" si="33"/>
        <v>5</v>
      </c>
      <c r="L16" s="1902">
        <f>表2!I27</f>
        <v>1030</v>
      </c>
      <c r="M16" s="1914">
        <f>表2!O27</f>
        <v>255</v>
      </c>
      <c r="N16" s="1923">
        <f t="shared" ref="N16" si="34">L16+M16</f>
        <v>1285</v>
      </c>
      <c r="O16" s="71">
        <v>0</v>
      </c>
      <c r="P16" s="71">
        <v>0</v>
      </c>
      <c r="Q16" s="265">
        <f t="shared" ref="Q16" si="35">O16+P16</f>
        <v>0</v>
      </c>
      <c r="R16" s="1902">
        <f>表2!J27</f>
        <v>528</v>
      </c>
      <c r="S16" s="1914">
        <f>表2!P27</f>
        <v>564</v>
      </c>
      <c r="T16" s="1923">
        <f t="shared" ref="T16" si="36">R16+S16</f>
        <v>1092</v>
      </c>
      <c r="U16" s="71">
        <v>4</v>
      </c>
      <c r="V16" s="71">
        <v>1</v>
      </c>
      <c r="W16" s="265">
        <f t="shared" ref="W16" si="37">U16+V16</f>
        <v>5</v>
      </c>
      <c r="X16" s="1"/>
      <c r="Y16" s="7">
        <f t="shared" ref="Y16:AD16" si="38">L16+R16</f>
        <v>1558</v>
      </c>
      <c r="Z16" s="7">
        <f t="shared" si="38"/>
        <v>819</v>
      </c>
      <c r="AA16" s="7">
        <f t="shared" si="38"/>
        <v>2377</v>
      </c>
      <c r="AB16" s="7">
        <f t="shared" si="38"/>
        <v>4</v>
      </c>
      <c r="AC16" s="7">
        <f t="shared" si="38"/>
        <v>1</v>
      </c>
      <c r="AD16" s="7">
        <f t="shared" si="38"/>
        <v>5</v>
      </c>
      <c r="AE16" s="1372">
        <f t="shared" ref="AE16:AJ16" si="39">Y16-F16</f>
        <v>0</v>
      </c>
      <c r="AF16" s="1372">
        <f t="shared" si="39"/>
        <v>0</v>
      </c>
      <c r="AG16" s="1372">
        <f t="shared" si="39"/>
        <v>0</v>
      </c>
      <c r="AH16" s="1372">
        <f t="shared" si="39"/>
        <v>0</v>
      </c>
      <c r="AI16" s="1372">
        <f t="shared" si="39"/>
        <v>0</v>
      </c>
      <c r="AJ16" s="1372">
        <f t="shared" si="39"/>
        <v>0</v>
      </c>
    </row>
    <row r="17" spans="2:36" ht="21.6" customHeight="1" x14ac:dyDescent="0.2">
      <c r="B17" s="1504"/>
      <c r="C17" s="1551"/>
      <c r="D17" s="1835"/>
      <c r="E17" s="1953"/>
      <c r="F17" s="1895"/>
      <c r="G17" s="1897"/>
      <c r="H17" s="1897"/>
      <c r="I17" s="798">
        <f t="shared" ref="I17:K17" si="40">I16/F16</f>
        <v>2.5673940949935813E-3</v>
      </c>
      <c r="J17" s="798">
        <f t="shared" si="40"/>
        <v>1.221001221001221E-3</v>
      </c>
      <c r="K17" s="799">
        <f t="shared" si="40"/>
        <v>2.1034917963819941E-3</v>
      </c>
      <c r="L17" s="1903"/>
      <c r="M17" s="1915"/>
      <c r="N17" s="1923"/>
      <c r="O17" s="798">
        <f t="shared" ref="O17:Q17" si="41">O16/L16</f>
        <v>0</v>
      </c>
      <c r="P17" s="798">
        <f t="shared" si="41"/>
        <v>0</v>
      </c>
      <c r="Q17" s="799">
        <f t="shared" si="41"/>
        <v>0</v>
      </c>
      <c r="R17" s="1903"/>
      <c r="S17" s="1915"/>
      <c r="T17" s="1923"/>
      <c r="U17" s="798">
        <f t="shared" ref="U17:W17" si="42">U16/R16</f>
        <v>7.575757575757576E-3</v>
      </c>
      <c r="V17" s="798">
        <f t="shared" si="42"/>
        <v>1.7730496453900709E-3</v>
      </c>
      <c r="W17" s="799">
        <f t="shared" si="42"/>
        <v>4.578754578754579E-3</v>
      </c>
      <c r="X17" s="1"/>
      <c r="AB17" s="45"/>
      <c r="AC17" s="45"/>
      <c r="AD17" s="45"/>
      <c r="AE17" s="619"/>
      <c r="AF17" s="619"/>
      <c r="AG17" s="619"/>
      <c r="AH17" s="1372"/>
      <c r="AI17" s="1372"/>
      <c r="AJ17" s="1372"/>
    </row>
    <row r="18" spans="2:36" ht="21.6" customHeight="1" x14ac:dyDescent="0.2">
      <c r="B18" s="1504"/>
      <c r="C18" s="1591" t="s">
        <v>341</v>
      </c>
      <c r="D18" s="1834">
        <f>表13!E27</f>
        <v>8</v>
      </c>
      <c r="E18" s="1972">
        <f>表13!R27</f>
        <v>4</v>
      </c>
      <c r="F18" s="1894">
        <f t="shared" ref="F18:G18" si="43">L18+R18</f>
        <v>1488</v>
      </c>
      <c r="G18" s="1898">
        <f t="shared" si="43"/>
        <v>214</v>
      </c>
      <c r="H18" s="1898">
        <f t="shared" ref="H18:K18" si="44">N18+T18</f>
        <v>1702</v>
      </c>
      <c r="I18" s="71">
        <f t="shared" si="44"/>
        <v>0</v>
      </c>
      <c r="J18" s="71">
        <f t="shared" si="44"/>
        <v>0</v>
      </c>
      <c r="K18" s="265">
        <f t="shared" si="44"/>
        <v>0</v>
      </c>
      <c r="L18" s="1902">
        <f>表2!I30</f>
        <v>633</v>
      </c>
      <c r="M18" s="1914">
        <f>表2!O30</f>
        <v>6</v>
      </c>
      <c r="N18" s="1923">
        <f t="shared" ref="N18" si="45">L18+M18</f>
        <v>639</v>
      </c>
      <c r="O18" s="71">
        <v>0</v>
      </c>
      <c r="P18" s="71">
        <v>0</v>
      </c>
      <c r="Q18" s="265">
        <f t="shared" ref="Q18" si="46">O18+P18</f>
        <v>0</v>
      </c>
      <c r="R18" s="1902">
        <f>表2!J30</f>
        <v>855</v>
      </c>
      <c r="S18" s="1914">
        <f>表2!P30</f>
        <v>208</v>
      </c>
      <c r="T18" s="1923">
        <f t="shared" ref="T18" si="47">R18+S18</f>
        <v>1063</v>
      </c>
      <c r="U18" s="71">
        <v>0</v>
      </c>
      <c r="V18" s="71">
        <v>0</v>
      </c>
      <c r="W18" s="265">
        <f t="shared" ref="W18" si="48">U18+V18</f>
        <v>0</v>
      </c>
      <c r="X18" s="1"/>
      <c r="Y18" s="7">
        <f t="shared" ref="Y18:AD18" si="49">L18+R18</f>
        <v>1488</v>
      </c>
      <c r="Z18" s="7">
        <f t="shared" si="49"/>
        <v>214</v>
      </c>
      <c r="AA18" s="7">
        <f t="shared" si="49"/>
        <v>1702</v>
      </c>
      <c r="AB18" s="7">
        <f t="shared" si="49"/>
        <v>0</v>
      </c>
      <c r="AC18" s="7">
        <f t="shared" si="49"/>
        <v>0</v>
      </c>
      <c r="AD18" s="7">
        <f t="shared" si="49"/>
        <v>0</v>
      </c>
      <c r="AE18" s="1372">
        <f t="shared" ref="AE18:AJ18" si="50">Y18-F18</f>
        <v>0</v>
      </c>
      <c r="AF18" s="1372">
        <f t="shared" si="50"/>
        <v>0</v>
      </c>
      <c r="AG18" s="1372">
        <f t="shared" si="50"/>
        <v>0</v>
      </c>
      <c r="AH18" s="1372">
        <f t="shared" si="50"/>
        <v>0</v>
      </c>
      <c r="AI18" s="1372">
        <f t="shared" si="50"/>
        <v>0</v>
      </c>
      <c r="AJ18" s="1372">
        <f t="shared" si="50"/>
        <v>0</v>
      </c>
    </row>
    <row r="19" spans="2:36" ht="21.6" customHeight="1" x14ac:dyDescent="0.2">
      <c r="B19" s="1504"/>
      <c r="C19" s="1551"/>
      <c r="D19" s="1835"/>
      <c r="E19" s="1953"/>
      <c r="F19" s="1895"/>
      <c r="G19" s="1897"/>
      <c r="H19" s="1897"/>
      <c r="I19" s="798">
        <f t="shared" ref="I19:K19" si="51">I18/F18</f>
        <v>0</v>
      </c>
      <c r="J19" s="798">
        <f t="shared" si="51"/>
        <v>0</v>
      </c>
      <c r="K19" s="799">
        <f t="shared" si="51"/>
        <v>0</v>
      </c>
      <c r="L19" s="1903"/>
      <c r="M19" s="1915"/>
      <c r="N19" s="1923"/>
      <c r="O19" s="798">
        <f t="shared" ref="O19:Q19" si="52">O18/L18</f>
        <v>0</v>
      </c>
      <c r="P19" s="798">
        <f t="shared" si="52"/>
        <v>0</v>
      </c>
      <c r="Q19" s="799">
        <f t="shared" si="52"/>
        <v>0</v>
      </c>
      <c r="R19" s="1903"/>
      <c r="S19" s="1915"/>
      <c r="T19" s="1923"/>
      <c r="U19" s="798">
        <f t="shared" ref="U19:W19" si="53">U18/R18</f>
        <v>0</v>
      </c>
      <c r="V19" s="798">
        <f t="shared" si="53"/>
        <v>0</v>
      </c>
      <c r="W19" s="799">
        <f t="shared" si="53"/>
        <v>0</v>
      </c>
      <c r="X19" s="1"/>
      <c r="AB19" s="45"/>
      <c r="AC19" s="45"/>
      <c r="AD19" s="45"/>
      <c r="AE19" s="619"/>
      <c r="AF19" s="619"/>
      <c r="AG19" s="619"/>
      <c r="AH19" s="1372"/>
      <c r="AI19" s="1372"/>
      <c r="AJ19" s="1372"/>
    </row>
    <row r="20" spans="2:36" ht="21.6" customHeight="1" x14ac:dyDescent="0.2">
      <c r="B20" s="1504"/>
      <c r="C20" s="1591" t="s">
        <v>189</v>
      </c>
      <c r="D20" s="1834">
        <f>表13!E30</f>
        <v>162</v>
      </c>
      <c r="E20" s="1972">
        <f>表13!R30</f>
        <v>145</v>
      </c>
      <c r="F20" s="1894">
        <f t="shared" ref="F20:G20" si="54">L20+R20</f>
        <v>10281</v>
      </c>
      <c r="G20" s="1898">
        <f t="shared" si="54"/>
        <v>4744</v>
      </c>
      <c r="H20" s="1898">
        <f t="shared" ref="H20:K20" si="55">N20+T20</f>
        <v>15025</v>
      </c>
      <c r="I20" s="71">
        <f t="shared" si="55"/>
        <v>8</v>
      </c>
      <c r="J20" s="71">
        <f t="shared" si="55"/>
        <v>0</v>
      </c>
      <c r="K20" s="265">
        <f t="shared" si="55"/>
        <v>8</v>
      </c>
      <c r="L20" s="1902">
        <f>表2!I33</f>
        <v>3930</v>
      </c>
      <c r="M20" s="1914">
        <f>表2!O33</f>
        <v>1363</v>
      </c>
      <c r="N20" s="1923">
        <f t="shared" ref="N20" si="56">L20+M20</f>
        <v>5293</v>
      </c>
      <c r="O20" s="71">
        <v>4</v>
      </c>
      <c r="P20" s="71">
        <v>0</v>
      </c>
      <c r="Q20" s="265">
        <f t="shared" ref="Q20" si="57">O20+P20</f>
        <v>4</v>
      </c>
      <c r="R20" s="1902">
        <f>表2!J33</f>
        <v>6351</v>
      </c>
      <c r="S20" s="1914">
        <f>表2!P33</f>
        <v>3381</v>
      </c>
      <c r="T20" s="1923">
        <f t="shared" ref="T20" si="58">R20+S20</f>
        <v>9732</v>
      </c>
      <c r="U20" s="71">
        <v>4</v>
      </c>
      <c r="V20" s="71">
        <v>0</v>
      </c>
      <c r="W20" s="265">
        <f t="shared" ref="W20" si="59">U20+V20</f>
        <v>4</v>
      </c>
      <c r="X20" s="1"/>
      <c r="Y20" s="7">
        <f t="shared" ref="Y20:AD20" si="60">L20+R20</f>
        <v>10281</v>
      </c>
      <c r="Z20" s="7">
        <f t="shared" si="60"/>
        <v>4744</v>
      </c>
      <c r="AA20" s="7">
        <f t="shared" si="60"/>
        <v>15025</v>
      </c>
      <c r="AB20" s="7">
        <f t="shared" si="60"/>
        <v>8</v>
      </c>
      <c r="AC20" s="7">
        <f t="shared" si="60"/>
        <v>0</v>
      </c>
      <c r="AD20" s="7">
        <f t="shared" si="60"/>
        <v>8</v>
      </c>
      <c r="AE20" s="1372">
        <f t="shared" ref="AE20:AJ20" si="61">Y20-F20</f>
        <v>0</v>
      </c>
      <c r="AF20" s="1372">
        <f t="shared" si="61"/>
        <v>0</v>
      </c>
      <c r="AG20" s="1372">
        <f t="shared" si="61"/>
        <v>0</v>
      </c>
      <c r="AH20" s="1372">
        <f t="shared" si="61"/>
        <v>0</v>
      </c>
      <c r="AI20" s="1372">
        <f t="shared" si="61"/>
        <v>0</v>
      </c>
      <c r="AJ20" s="1372">
        <f t="shared" si="61"/>
        <v>0</v>
      </c>
    </row>
    <row r="21" spans="2:36" ht="21.6" customHeight="1" thickBot="1" x14ac:dyDescent="0.25">
      <c r="B21" s="1505"/>
      <c r="C21" s="1655"/>
      <c r="D21" s="1959"/>
      <c r="E21" s="1955"/>
      <c r="F21" s="1895"/>
      <c r="G21" s="1897"/>
      <c r="H21" s="1897"/>
      <c r="I21" s="798">
        <f t="shared" ref="I21:K21" si="62">I20/F20</f>
        <v>7.781344227215252E-4</v>
      </c>
      <c r="J21" s="798">
        <f t="shared" si="62"/>
        <v>0</v>
      </c>
      <c r="K21" s="799">
        <f t="shared" si="62"/>
        <v>5.3244592346089845E-4</v>
      </c>
      <c r="L21" s="1903"/>
      <c r="M21" s="1915"/>
      <c r="N21" s="1923"/>
      <c r="O21" s="798">
        <f t="shared" ref="O21:Q21" si="63">O20/L20</f>
        <v>1.0178117048346056E-3</v>
      </c>
      <c r="P21" s="798">
        <f t="shared" si="63"/>
        <v>0</v>
      </c>
      <c r="Q21" s="799">
        <f t="shared" si="63"/>
        <v>7.5571509540903084E-4</v>
      </c>
      <c r="R21" s="1903"/>
      <c r="S21" s="1915"/>
      <c r="T21" s="1923"/>
      <c r="U21" s="798">
        <f t="shared" ref="U21:W21" si="64">U20/R20</f>
        <v>6.2982207526373799E-4</v>
      </c>
      <c r="V21" s="798">
        <f t="shared" si="64"/>
        <v>0</v>
      </c>
      <c r="W21" s="799">
        <f t="shared" si="64"/>
        <v>4.1101520756267981E-4</v>
      </c>
      <c r="X21" s="1"/>
      <c r="AB21" s="45"/>
      <c r="AC21" s="45"/>
      <c r="AD21" s="45"/>
      <c r="AE21" s="619"/>
      <c r="AF21" s="619"/>
      <c r="AG21" s="619"/>
      <c r="AH21" s="1372"/>
      <c r="AI21" s="1372"/>
      <c r="AJ21" s="1372"/>
    </row>
    <row r="22" spans="2:36" ht="21.6" customHeight="1" thickTop="1" x14ac:dyDescent="0.2">
      <c r="B22" s="1503" t="s">
        <v>312</v>
      </c>
      <c r="C22" s="1551" t="s">
        <v>282</v>
      </c>
      <c r="D22" s="1840">
        <f>表13!E33</f>
        <v>92</v>
      </c>
      <c r="E22" s="1957">
        <f>表13!R33</f>
        <v>53</v>
      </c>
      <c r="F22" s="1908">
        <f t="shared" ref="F22:G22" si="65">L22+R22</f>
        <v>448</v>
      </c>
      <c r="G22" s="1896">
        <f t="shared" si="65"/>
        <v>204</v>
      </c>
      <c r="H22" s="1896">
        <f t="shared" ref="H22:K22" si="66">N22+T22</f>
        <v>652</v>
      </c>
      <c r="I22" s="800">
        <f t="shared" si="66"/>
        <v>0</v>
      </c>
      <c r="J22" s="800">
        <f t="shared" si="66"/>
        <v>0</v>
      </c>
      <c r="K22" s="801">
        <f t="shared" si="66"/>
        <v>0</v>
      </c>
      <c r="L22" s="1929">
        <f>表2!I36</f>
        <v>246</v>
      </c>
      <c r="M22" s="1920">
        <f>表2!O36</f>
        <v>61</v>
      </c>
      <c r="N22" s="1896">
        <f>L22+M22</f>
        <v>307</v>
      </c>
      <c r="O22" s="800">
        <v>0</v>
      </c>
      <c r="P22" s="800">
        <v>0</v>
      </c>
      <c r="Q22" s="801">
        <f t="shared" ref="Q22" si="67">O22+P22</f>
        <v>0</v>
      </c>
      <c r="R22" s="1929">
        <f>表2!J36</f>
        <v>202</v>
      </c>
      <c r="S22" s="1920">
        <f>表2!P36</f>
        <v>143</v>
      </c>
      <c r="T22" s="1896">
        <f>R22+S22</f>
        <v>345</v>
      </c>
      <c r="U22" s="800">
        <v>0</v>
      </c>
      <c r="V22" s="800">
        <v>0</v>
      </c>
      <c r="W22" s="801">
        <f t="shared" ref="W22" si="68">U22+V22</f>
        <v>0</v>
      </c>
      <c r="X22" s="1"/>
      <c r="Y22" s="7">
        <f t="shared" ref="Y22:AD22" si="69">L22+R22</f>
        <v>448</v>
      </c>
      <c r="Z22" s="7">
        <f t="shared" si="69"/>
        <v>204</v>
      </c>
      <c r="AA22" s="7">
        <f t="shared" si="69"/>
        <v>652</v>
      </c>
      <c r="AB22" s="7">
        <f t="shared" si="69"/>
        <v>0</v>
      </c>
      <c r="AC22" s="7">
        <f t="shared" si="69"/>
        <v>0</v>
      </c>
      <c r="AD22" s="7">
        <f t="shared" si="69"/>
        <v>0</v>
      </c>
      <c r="AE22" s="1372">
        <f t="shared" ref="AE22:AJ22" si="70">Y22-F22</f>
        <v>0</v>
      </c>
      <c r="AF22" s="1372">
        <f t="shared" si="70"/>
        <v>0</v>
      </c>
      <c r="AG22" s="1372">
        <f t="shared" si="70"/>
        <v>0</v>
      </c>
      <c r="AH22" s="1372">
        <f t="shared" si="70"/>
        <v>0</v>
      </c>
      <c r="AI22" s="1372">
        <f t="shared" si="70"/>
        <v>0</v>
      </c>
      <c r="AJ22" s="1372">
        <f t="shared" si="70"/>
        <v>0</v>
      </c>
    </row>
    <row r="23" spans="2:36" ht="21.6" customHeight="1" x14ac:dyDescent="0.2">
      <c r="B23" s="1504"/>
      <c r="C23" s="1551"/>
      <c r="D23" s="1835"/>
      <c r="E23" s="1953"/>
      <c r="F23" s="1895"/>
      <c r="G23" s="1897"/>
      <c r="H23" s="1897"/>
      <c r="I23" s="798">
        <f t="shared" ref="I23:K23" si="71">I22/F22</f>
        <v>0</v>
      </c>
      <c r="J23" s="798">
        <f t="shared" si="71"/>
        <v>0</v>
      </c>
      <c r="K23" s="799">
        <f t="shared" si="71"/>
        <v>0</v>
      </c>
      <c r="L23" s="1903"/>
      <c r="M23" s="1915"/>
      <c r="N23" s="1897"/>
      <c r="O23" s="798">
        <f t="shared" ref="O23:Q23" si="72">O22/L22</f>
        <v>0</v>
      </c>
      <c r="P23" s="798">
        <f t="shared" si="72"/>
        <v>0</v>
      </c>
      <c r="Q23" s="799">
        <f t="shared" si="72"/>
        <v>0</v>
      </c>
      <c r="R23" s="1903"/>
      <c r="S23" s="1915"/>
      <c r="T23" s="1897"/>
      <c r="U23" s="798">
        <f t="shared" ref="U23:W23" si="73">U22/R22</f>
        <v>0</v>
      </c>
      <c r="V23" s="798">
        <f t="shared" si="73"/>
        <v>0</v>
      </c>
      <c r="W23" s="799">
        <f t="shared" si="73"/>
        <v>0</v>
      </c>
      <c r="X23" s="1"/>
      <c r="AB23" s="45"/>
      <c r="AC23" s="45"/>
      <c r="AD23" s="45"/>
      <c r="AE23" s="619"/>
      <c r="AF23" s="619"/>
      <c r="AG23" s="619"/>
      <c r="AH23" s="1372"/>
      <c r="AI23" s="1372"/>
      <c r="AJ23" s="1372"/>
    </row>
    <row r="24" spans="2:36" ht="21.6" customHeight="1" x14ac:dyDescent="0.2">
      <c r="B24" s="1504"/>
      <c r="C24" s="1591" t="s">
        <v>283</v>
      </c>
      <c r="D24" s="1834">
        <f>表13!E36</f>
        <v>163</v>
      </c>
      <c r="E24" s="1972">
        <f>表13!R36</f>
        <v>119</v>
      </c>
      <c r="F24" s="1894">
        <f t="shared" ref="F24:G24" si="74">L24+R24</f>
        <v>1888</v>
      </c>
      <c r="G24" s="1898">
        <f t="shared" si="74"/>
        <v>755</v>
      </c>
      <c r="H24" s="1898">
        <f t="shared" ref="H24:K24" si="75">N24+T24</f>
        <v>2643</v>
      </c>
      <c r="I24" s="71">
        <f t="shared" si="75"/>
        <v>21</v>
      </c>
      <c r="J24" s="71">
        <f t="shared" si="75"/>
        <v>8</v>
      </c>
      <c r="K24" s="265">
        <f t="shared" si="75"/>
        <v>29</v>
      </c>
      <c r="L24" s="1902">
        <f>表2!I39</f>
        <v>1253</v>
      </c>
      <c r="M24" s="1914">
        <f>表2!O39</f>
        <v>227</v>
      </c>
      <c r="N24" s="1898">
        <f>L24+M24</f>
        <v>1480</v>
      </c>
      <c r="O24" s="71">
        <v>10</v>
      </c>
      <c r="P24" s="71">
        <v>3</v>
      </c>
      <c r="Q24" s="265">
        <f t="shared" ref="Q24" si="76">O24+P24</f>
        <v>13</v>
      </c>
      <c r="R24" s="1902">
        <f>表2!J39</f>
        <v>635</v>
      </c>
      <c r="S24" s="1914">
        <f>表2!P39</f>
        <v>528</v>
      </c>
      <c r="T24" s="1898">
        <f>R24+S24</f>
        <v>1163</v>
      </c>
      <c r="U24" s="71">
        <v>11</v>
      </c>
      <c r="V24" s="71">
        <v>5</v>
      </c>
      <c r="W24" s="265">
        <f t="shared" ref="W24" si="77">U24+V24</f>
        <v>16</v>
      </c>
      <c r="X24" s="1"/>
      <c r="Y24" s="7">
        <f t="shared" ref="Y24:AD24" si="78">L24+R24</f>
        <v>1888</v>
      </c>
      <c r="Z24" s="7">
        <f t="shared" si="78"/>
        <v>755</v>
      </c>
      <c r="AA24" s="7">
        <f t="shared" si="78"/>
        <v>2643</v>
      </c>
      <c r="AB24" s="7">
        <f t="shared" si="78"/>
        <v>21</v>
      </c>
      <c r="AC24" s="7">
        <f t="shared" si="78"/>
        <v>8</v>
      </c>
      <c r="AD24" s="7">
        <f t="shared" si="78"/>
        <v>29</v>
      </c>
      <c r="AE24" s="1372">
        <f t="shared" ref="AE24:AJ24" si="79">Y24-F24</f>
        <v>0</v>
      </c>
      <c r="AF24" s="1372">
        <f t="shared" si="79"/>
        <v>0</v>
      </c>
      <c r="AG24" s="1372">
        <f t="shared" si="79"/>
        <v>0</v>
      </c>
      <c r="AH24" s="1372">
        <f t="shared" si="79"/>
        <v>0</v>
      </c>
      <c r="AI24" s="1372">
        <f t="shared" si="79"/>
        <v>0</v>
      </c>
      <c r="AJ24" s="1372">
        <f t="shared" si="79"/>
        <v>0</v>
      </c>
    </row>
    <row r="25" spans="2:36" ht="21.6" customHeight="1" x14ac:dyDescent="0.2">
      <c r="B25" s="1504"/>
      <c r="C25" s="1551"/>
      <c r="D25" s="1835"/>
      <c r="E25" s="1953"/>
      <c r="F25" s="1895"/>
      <c r="G25" s="1897"/>
      <c r="H25" s="1897"/>
      <c r="I25" s="798">
        <f t="shared" ref="I25:K25" si="80">I24/F24</f>
        <v>1.1122881355932203E-2</v>
      </c>
      <c r="J25" s="798">
        <f t="shared" si="80"/>
        <v>1.0596026490066225E-2</v>
      </c>
      <c r="K25" s="799">
        <f t="shared" si="80"/>
        <v>1.0972379871358306E-2</v>
      </c>
      <c r="L25" s="1903"/>
      <c r="M25" s="1915"/>
      <c r="N25" s="1897"/>
      <c r="O25" s="798">
        <f t="shared" ref="O25:Q25" si="81">O24/L24</f>
        <v>7.9808459696727851E-3</v>
      </c>
      <c r="P25" s="798">
        <f t="shared" si="81"/>
        <v>1.3215859030837005E-2</v>
      </c>
      <c r="Q25" s="799">
        <f t="shared" si="81"/>
        <v>8.7837837837837843E-3</v>
      </c>
      <c r="R25" s="1903"/>
      <c r="S25" s="1915"/>
      <c r="T25" s="1897"/>
      <c r="U25" s="798">
        <f t="shared" ref="U25:W25" si="82">U24/R24</f>
        <v>1.7322834645669291E-2</v>
      </c>
      <c r="V25" s="798">
        <f t="shared" si="82"/>
        <v>9.46969696969697E-3</v>
      </c>
      <c r="W25" s="799">
        <f t="shared" si="82"/>
        <v>1.3757523645743766E-2</v>
      </c>
      <c r="X25" s="1"/>
      <c r="AB25" s="45"/>
      <c r="AC25" s="45"/>
      <c r="AD25" s="45"/>
      <c r="AE25" s="619"/>
      <c r="AF25" s="619"/>
      <c r="AG25" s="619"/>
      <c r="AH25" s="1372"/>
      <c r="AI25" s="1372"/>
      <c r="AJ25" s="1372"/>
    </row>
    <row r="26" spans="2:36" ht="21.6" customHeight="1" x14ac:dyDescent="0.2">
      <c r="B26" s="1504"/>
      <c r="C26" s="1591" t="s">
        <v>284</v>
      </c>
      <c r="D26" s="1834">
        <f>表13!E39</f>
        <v>48</v>
      </c>
      <c r="E26" s="1972">
        <f>表13!R39</f>
        <v>42</v>
      </c>
      <c r="F26" s="1894">
        <f t="shared" ref="F26:G26" si="83">L26+R26</f>
        <v>1180</v>
      </c>
      <c r="G26" s="1898">
        <f t="shared" si="83"/>
        <v>643</v>
      </c>
      <c r="H26" s="1898">
        <f t="shared" ref="H26:K26" si="84">N26+T26</f>
        <v>1823</v>
      </c>
      <c r="I26" s="71">
        <f t="shared" si="84"/>
        <v>0</v>
      </c>
      <c r="J26" s="71">
        <f t="shared" si="84"/>
        <v>0</v>
      </c>
      <c r="K26" s="265">
        <f t="shared" si="84"/>
        <v>0</v>
      </c>
      <c r="L26" s="1902">
        <f>表2!I42</f>
        <v>620</v>
      </c>
      <c r="M26" s="1914">
        <f>表2!O42</f>
        <v>242</v>
      </c>
      <c r="N26" s="1898">
        <f t="shared" ref="N26" si="85">L26+M26</f>
        <v>862</v>
      </c>
      <c r="O26" s="71">
        <v>0</v>
      </c>
      <c r="P26" s="71">
        <v>0</v>
      </c>
      <c r="Q26" s="265">
        <f t="shared" ref="Q26" si="86">O26+P26</f>
        <v>0</v>
      </c>
      <c r="R26" s="1902">
        <f>表2!J42</f>
        <v>560</v>
      </c>
      <c r="S26" s="1914">
        <f>表2!P42</f>
        <v>401</v>
      </c>
      <c r="T26" s="1898">
        <f t="shared" ref="T26" si="87">R26+S26</f>
        <v>961</v>
      </c>
      <c r="U26" s="71">
        <v>0</v>
      </c>
      <c r="V26" s="71">
        <v>0</v>
      </c>
      <c r="W26" s="265">
        <f t="shared" ref="W26" si="88">U26+V26</f>
        <v>0</v>
      </c>
      <c r="X26" s="1"/>
      <c r="Y26" s="7">
        <f t="shared" ref="Y26:AD26" si="89">L26+R26</f>
        <v>1180</v>
      </c>
      <c r="Z26" s="7">
        <f t="shared" si="89"/>
        <v>643</v>
      </c>
      <c r="AA26" s="7">
        <f t="shared" si="89"/>
        <v>1823</v>
      </c>
      <c r="AB26" s="7">
        <f t="shared" si="89"/>
        <v>0</v>
      </c>
      <c r="AC26" s="7">
        <f t="shared" si="89"/>
        <v>0</v>
      </c>
      <c r="AD26" s="7">
        <f t="shared" si="89"/>
        <v>0</v>
      </c>
      <c r="AE26" s="1372">
        <f t="shared" ref="AE26:AJ26" si="90">Y26-F26</f>
        <v>0</v>
      </c>
      <c r="AF26" s="1372">
        <f t="shared" si="90"/>
        <v>0</v>
      </c>
      <c r="AG26" s="1372">
        <f t="shared" si="90"/>
        <v>0</v>
      </c>
      <c r="AH26" s="1372">
        <f t="shared" si="90"/>
        <v>0</v>
      </c>
      <c r="AI26" s="1372">
        <f t="shared" si="90"/>
        <v>0</v>
      </c>
      <c r="AJ26" s="1372">
        <f t="shared" si="90"/>
        <v>0</v>
      </c>
    </row>
    <row r="27" spans="2:36" ht="21.6" customHeight="1" x14ac:dyDescent="0.2">
      <c r="B27" s="1504"/>
      <c r="C27" s="1551"/>
      <c r="D27" s="1835"/>
      <c r="E27" s="1953"/>
      <c r="F27" s="1895"/>
      <c r="G27" s="1897"/>
      <c r="H27" s="1897"/>
      <c r="I27" s="798">
        <f t="shared" ref="I27:K27" si="91">I26/F26</f>
        <v>0</v>
      </c>
      <c r="J27" s="798">
        <f t="shared" si="91"/>
        <v>0</v>
      </c>
      <c r="K27" s="799">
        <f t="shared" si="91"/>
        <v>0</v>
      </c>
      <c r="L27" s="1903"/>
      <c r="M27" s="1915"/>
      <c r="N27" s="1897"/>
      <c r="O27" s="798">
        <f t="shared" ref="O27:Q27" si="92">O26/L26</f>
        <v>0</v>
      </c>
      <c r="P27" s="798">
        <f t="shared" si="92"/>
        <v>0</v>
      </c>
      <c r="Q27" s="799">
        <f t="shared" si="92"/>
        <v>0</v>
      </c>
      <c r="R27" s="1903"/>
      <c r="S27" s="1915"/>
      <c r="T27" s="1897"/>
      <c r="U27" s="798">
        <f t="shared" ref="U27:W27" si="93">U26/R26</f>
        <v>0</v>
      </c>
      <c r="V27" s="798">
        <f t="shared" si="93"/>
        <v>0</v>
      </c>
      <c r="W27" s="799">
        <f t="shared" si="93"/>
        <v>0</v>
      </c>
      <c r="X27" s="1"/>
      <c r="AB27" s="45"/>
      <c r="AC27" s="45"/>
      <c r="AD27" s="45"/>
      <c r="AE27" s="619"/>
      <c r="AF27" s="619"/>
      <c r="AG27" s="619"/>
      <c r="AH27" s="1372"/>
      <c r="AI27" s="1372"/>
      <c r="AJ27" s="1372"/>
    </row>
    <row r="28" spans="2:36" ht="21.6" customHeight="1" x14ac:dyDescent="0.2">
      <c r="B28" s="1504"/>
      <c r="C28" s="1591" t="s">
        <v>285</v>
      </c>
      <c r="D28" s="1834">
        <f>表13!E42</f>
        <v>38</v>
      </c>
      <c r="E28" s="1972">
        <f>表13!R42</f>
        <v>36</v>
      </c>
      <c r="F28" s="1894">
        <f t="shared" ref="F28:G28" si="94">L28+R28</f>
        <v>1731</v>
      </c>
      <c r="G28" s="1898">
        <f t="shared" si="94"/>
        <v>881</v>
      </c>
      <c r="H28" s="1898">
        <f t="shared" ref="H28:K28" si="95">N28+T28</f>
        <v>2612</v>
      </c>
      <c r="I28" s="71">
        <f t="shared" si="95"/>
        <v>2</v>
      </c>
      <c r="J28" s="71">
        <f t="shared" si="95"/>
        <v>0</v>
      </c>
      <c r="K28" s="265">
        <f t="shared" si="95"/>
        <v>2</v>
      </c>
      <c r="L28" s="1902">
        <f>表2!I45</f>
        <v>969</v>
      </c>
      <c r="M28" s="1914">
        <f>表2!O45</f>
        <v>379</v>
      </c>
      <c r="N28" s="1898">
        <f t="shared" ref="N28" si="96">L28+M28</f>
        <v>1348</v>
      </c>
      <c r="O28" s="71">
        <v>0</v>
      </c>
      <c r="P28" s="71">
        <v>0</v>
      </c>
      <c r="Q28" s="265">
        <f t="shared" ref="Q28" si="97">O28+P28</f>
        <v>0</v>
      </c>
      <c r="R28" s="1902">
        <f>表2!J45</f>
        <v>762</v>
      </c>
      <c r="S28" s="1914">
        <f>表2!P45</f>
        <v>502</v>
      </c>
      <c r="T28" s="1898">
        <f t="shared" ref="T28" si="98">R28+S28</f>
        <v>1264</v>
      </c>
      <c r="U28" s="71">
        <v>2</v>
      </c>
      <c r="V28" s="71">
        <v>0</v>
      </c>
      <c r="W28" s="265">
        <f t="shared" ref="W28" si="99">U28+V28</f>
        <v>2</v>
      </c>
      <c r="X28" s="1"/>
      <c r="Y28" s="7">
        <f t="shared" ref="Y28:AD28" si="100">L28+R28</f>
        <v>1731</v>
      </c>
      <c r="Z28" s="7">
        <f t="shared" si="100"/>
        <v>881</v>
      </c>
      <c r="AA28" s="7">
        <f t="shared" si="100"/>
        <v>2612</v>
      </c>
      <c r="AB28" s="7">
        <f t="shared" si="100"/>
        <v>2</v>
      </c>
      <c r="AC28" s="7">
        <f t="shared" si="100"/>
        <v>0</v>
      </c>
      <c r="AD28" s="7">
        <f t="shared" si="100"/>
        <v>2</v>
      </c>
      <c r="AE28" s="1372">
        <f t="shared" ref="AE28:AJ28" si="101">Y28-F28</f>
        <v>0</v>
      </c>
      <c r="AF28" s="1372">
        <f t="shared" si="101"/>
        <v>0</v>
      </c>
      <c r="AG28" s="1372">
        <f t="shared" si="101"/>
        <v>0</v>
      </c>
      <c r="AH28" s="1372">
        <f t="shared" si="101"/>
        <v>0</v>
      </c>
      <c r="AI28" s="1372">
        <f t="shared" si="101"/>
        <v>0</v>
      </c>
      <c r="AJ28" s="1372">
        <f t="shared" si="101"/>
        <v>0</v>
      </c>
    </row>
    <row r="29" spans="2:36" ht="21.6" customHeight="1" x14ac:dyDescent="0.2">
      <c r="B29" s="1504"/>
      <c r="C29" s="1551"/>
      <c r="D29" s="1835"/>
      <c r="E29" s="1953"/>
      <c r="F29" s="1895"/>
      <c r="G29" s="1897"/>
      <c r="H29" s="1897"/>
      <c r="I29" s="798">
        <f t="shared" ref="I29:K29" si="102">I28/F28</f>
        <v>1.1554015020219526E-3</v>
      </c>
      <c r="J29" s="798">
        <f t="shared" si="102"/>
        <v>0</v>
      </c>
      <c r="K29" s="799">
        <f t="shared" si="102"/>
        <v>7.6569678407350692E-4</v>
      </c>
      <c r="L29" s="1903"/>
      <c r="M29" s="1915"/>
      <c r="N29" s="1897"/>
      <c r="O29" s="798">
        <f t="shared" ref="O29:Q29" si="103">O28/L28</f>
        <v>0</v>
      </c>
      <c r="P29" s="798">
        <f t="shared" si="103"/>
        <v>0</v>
      </c>
      <c r="Q29" s="799">
        <f t="shared" si="103"/>
        <v>0</v>
      </c>
      <c r="R29" s="1903"/>
      <c r="S29" s="1915"/>
      <c r="T29" s="1897"/>
      <c r="U29" s="798">
        <f t="shared" ref="U29:W29" si="104">U28/R28</f>
        <v>2.6246719160104987E-3</v>
      </c>
      <c r="V29" s="798">
        <f t="shared" si="104"/>
        <v>0</v>
      </c>
      <c r="W29" s="799">
        <f t="shared" si="104"/>
        <v>1.5822784810126582E-3</v>
      </c>
      <c r="X29" s="1"/>
      <c r="AB29" s="45"/>
      <c r="AC29" s="45"/>
      <c r="AD29" s="45"/>
      <c r="AE29" s="619"/>
      <c r="AF29" s="619"/>
      <c r="AG29" s="619"/>
      <c r="AH29" s="1372"/>
      <c r="AI29" s="1372"/>
      <c r="AJ29" s="1372"/>
    </row>
    <row r="30" spans="2:36" ht="21.6" customHeight="1" x14ac:dyDescent="0.2">
      <c r="B30" s="1504"/>
      <c r="C30" s="1591" t="s">
        <v>286</v>
      </c>
      <c r="D30" s="1834">
        <f>表13!E45</f>
        <v>33</v>
      </c>
      <c r="E30" s="1972">
        <f>表13!R45</f>
        <v>26</v>
      </c>
      <c r="F30" s="1894">
        <f t="shared" ref="F30:G30" si="105">L30+R30</f>
        <v>3467</v>
      </c>
      <c r="G30" s="1898">
        <f t="shared" si="105"/>
        <v>990</v>
      </c>
      <c r="H30" s="1898">
        <f t="shared" ref="H30:K30" si="106">N30+T30</f>
        <v>4457</v>
      </c>
      <c r="I30" s="71">
        <f t="shared" si="106"/>
        <v>10</v>
      </c>
      <c r="J30" s="71">
        <f t="shared" si="106"/>
        <v>1</v>
      </c>
      <c r="K30" s="265">
        <f t="shared" si="106"/>
        <v>11</v>
      </c>
      <c r="L30" s="1902">
        <f>表2!I48</f>
        <v>1998</v>
      </c>
      <c r="M30" s="1914">
        <f>表2!O48</f>
        <v>260</v>
      </c>
      <c r="N30" s="1898">
        <f t="shared" ref="N30" si="107">L30+M30</f>
        <v>2258</v>
      </c>
      <c r="O30" s="71">
        <v>0</v>
      </c>
      <c r="P30" s="71">
        <v>0</v>
      </c>
      <c r="Q30" s="265">
        <f t="shared" ref="Q30" si="108">O30+P30</f>
        <v>0</v>
      </c>
      <c r="R30" s="1902">
        <f>表2!J48</f>
        <v>1469</v>
      </c>
      <c r="S30" s="1914">
        <f>表2!P48</f>
        <v>730</v>
      </c>
      <c r="T30" s="1898">
        <f t="shared" ref="T30" si="109">R30+S30</f>
        <v>2199</v>
      </c>
      <c r="U30" s="71">
        <v>10</v>
      </c>
      <c r="V30" s="71">
        <v>1</v>
      </c>
      <c r="W30" s="265">
        <f t="shared" ref="W30" si="110">U30+V30</f>
        <v>11</v>
      </c>
      <c r="X30" s="1"/>
      <c r="Y30" s="7">
        <f t="shared" ref="Y30:AD30" si="111">L30+R30</f>
        <v>3467</v>
      </c>
      <c r="Z30" s="7">
        <f t="shared" si="111"/>
        <v>990</v>
      </c>
      <c r="AA30" s="7">
        <f t="shared" si="111"/>
        <v>4457</v>
      </c>
      <c r="AB30" s="7">
        <f t="shared" si="111"/>
        <v>10</v>
      </c>
      <c r="AC30" s="7">
        <f t="shared" si="111"/>
        <v>1</v>
      </c>
      <c r="AD30" s="7">
        <f t="shared" si="111"/>
        <v>11</v>
      </c>
      <c r="AE30" s="1372">
        <f t="shared" ref="AE30:AJ30" si="112">Y30-F30</f>
        <v>0</v>
      </c>
      <c r="AF30" s="1372">
        <f t="shared" si="112"/>
        <v>0</v>
      </c>
      <c r="AG30" s="1372">
        <f t="shared" si="112"/>
        <v>0</v>
      </c>
      <c r="AH30" s="1372">
        <f t="shared" si="112"/>
        <v>0</v>
      </c>
      <c r="AI30" s="1372">
        <f t="shared" si="112"/>
        <v>0</v>
      </c>
      <c r="AJ30" s="1372">
        <f t="shared" si="112"/>
        <v>0</v>
      </c>
    </row>
    <row r="31" spans="2:36" ht="21.6" customHeight="1" x14ac:dyDescent="0.2">
      <c r="B31" s="1504"/>
      <c r="C31" s="1552"/>
      <c r="D31" s="1835"/>
      <c r="E31" s="1953"/>
      <c r="F31" s="1895"/>
      <c r="G31" s="1897"/>
      <c r="H31" s="1897"/>
      <c r="I31" s="798">
        <f t="shared" ref="I31:K31" si="113">I30/F30</f>
        <v>2.8843380444188061E-3</v>
      </c>
      <c r="J31" s="798">
        <f t="shared" si="113"/>
        <v>1.0101010101010101E-3</v>
      </c>
      <c r="K31" s="799">
        <f t="shared" si="113"/>
        <v>2.4680278214045323E-3</v>
      </c>
      <c r="L31" s="1903"/>
      <c r="M31" s="1915"/>
      <c r="N31" s="1897"/>
      <c r="O31" s="798">
        <f t="shared" ref="O31:Q31" si="114">O30/L30</f>
        <v>0</v>
      </c>
      <c r="P31" s="798">
        <f t="shared" si="114"/>
        <v>0</v>
      </c>
      <c r="Q31" s="799">
        <f t="shared" si="114"/>
        <v>0</v>
      </c>
      <c r="R31" s="1903"/>
      <c r="S31" s="1915"/>
      <c r="T31" s="1897"/>
      <c r="U31" s="798">
        <f t="shared" ref="U31:W31" si="115">U30/R30</f>
        <v>6.8073519400953025E-3</v>
      </c>
      <c r="V31" s="798">
        <f t="shared" si="115"/>
        <v>1.3698630136986301E-3</v>
      </c>
      <c r="W31" s="799">
        <f t="shared" si="115"/>
        <v>5.0022737608003635E-3</v>
      </c>
      <c r="X31" s="1"/>
      <c r="AB31" s="45"/>
      <c r="AC31" s="45"/>
      <c r="AD31" s="45"/>
      <c r="AE31" s="619"/>
      <c r="AF31" s="619"/>
      <c r="AG31" s="619"/>
      <c r="AH31" s="1372"/>
      <c r="AI31" s="1372"/>
      <c r="AJ31" s="1372"/>
    </row>
    <row r="32" spans="2:36" ht="21.6" customHeight="1" x14ac:dyDescent="0.2">
      <c r="B32" s="1504"/>
      <c r="C32" s="1551" t="s">
        <v>287</v>
      </c>
      <c r="D32" s="1834">
        <f>表13!E48</f>
        <v>30</v>
      </c>
      <c r="E32" s="1972">
        <f>表13!R48</f>
        <v>27</v>
      </c>
      <c r="F32" s="1894">
        <f t="shared" ref="F32:G32" si="116">L32+R32</f>
        <v>22317</v>
      </c>
      <c r="G32" s="1898">
        <f t="shared" si="116"/>
        <v>4578</v>
      </c>
      <c r="H32" s="1898">
        <f t="shared" ref="H32:K32" si="117">N32+T32</f>
        <v>26895</v>
      </c>
      <c r="I32" s="71">
        <f t="shared" si="117"/>
        <v>4</v>
      </c>
      <c r="J32" s="71">
        <f t="shared" si="117"/>
        <v>0</v>
      </c>
      <c r="K32" s="265">
        <f t="shared" si="117"/>
        <v>4</v>
      </c>
      <c r="L32" s="1902">
        <f>表2!I51</f>
        <v>14671</v>
      </c>
      <c r="M32" s="1914">
        <f>表2!O51</f>
        <v>1672</v>
      </c>
      <c r="N32" s="1898">
        <f>L32+M32</f>
        <v>16343</v>
      </c>
      <c r="O32" s="71">
        <v>4</v>
      </c>
      <c r="P32" s="71">
        <v>0</v>
      </c>
      <c r="Q32" s="265">
        <f t="shared" ref="Q32" si="118">O32+P32</f>
        <v>4</v>
      </c>
      <c r="R32" s="1902">
        <f>表2!J51</f>
        <v>7646</v>
      </c>
      <c r="S32" s="1914">
        <f>表2!P51</f>
        <v>2906</v>
      </c>
      <c r="T32" s="1898">
        <f>R32+S32</f>
        <v>10552</v>
      </c>
      <c r="U32" s="71">
        <v>0</v>
      </c>
      <c r="V32" s="71">
        <v>0</v>
      </c>
      <c r="W32" s="265">
        <f t="shared" ref="W32" si="119">U32+V32</f>
        <v>0</v>
      </c>
      <c r="X32" s="1"/>
      <c r="Y32" s="7">
        <f t="shared" ref="Y32:AD32" si="120">L32+R32</f>
        <v>22317</v>
      </c>
      <c r="Z32" s="7">
        <f t="shared" si="120"/>
        <v>4578</v>
      </c>
      <c r="AA32" s="7">
        <f t="shared" si="120"/>
        <v>26895</v>
      </c>
      <c r="AB32" s="7">
        <f t="shared" si="120"/>
        <v>4</v>
      </c>
      <c r="AC32" s="7">
        <f t="shared" si="120"/>
        <v>0</v>
      </c>
      <c r="AD32" s="7">
        <f t="shared" si="120"/>
        <v>4</v>
      </c>
      <c r="AE32" s="1372">
        <f t="shared" ref="AE32:AJ32" si="121">Y32-F32</f>
        <v>0</v>
      </c>
      <c r="AF32" s="1372">
        <f t="shared" si="121"/>
        <v>0</v>
      </c>
      <c r="AG32" s="1372">
        <f t="shared" si="121"/>
        <v>0</v>
      </c>
      <c r="AH32" s="1372">
        <f t="shared" si="121"/>
        <v>0</v>
      </c>
      <c r="AI32" s="1372">
        <f t="shared" si="121"/>
        <v>0</v>
      </c>
      <c r="AJ32" s="1372">
        <f t="shared" si="121"/>
        <v>0</v>
      </c>
    </row>
    <row r="33" spans="2:36" ht="21.6" customHeight="1" thickBot="1" x14ac:dyDescent="0.25">
      <c r="B33" s="1504"/>
      <c r="C33" s="1655"/>
      <c r="D33" s="1959"/>
      <c r="E33" s="1955"/>
      <c r="F33" s="1906"/>
      <c r="G33" s="1907"/>
      <c r="H33" s="1907"/>
      <c r="I33" s="796">
        <f t="shared" ref="I33:K33" si="122">I32/F32</f>
        <v>1.7923556033517049E-4</v>
      </c>
      <c r="J33" s="796">
        <f t="shared" si="122"/>
        <v>0</v>
      </c>
      <c r="K33" s="797">
        <f t="shared" si="122"/>
        <v>1.4872652909462725E-4</v>
      </c>
      <c r="L33" s="1918"/>
      <c r="M33" s="1909"/>
      <c r="N33" s="1907"/>
      <c r="O33" s="796">
        <f t="shared" ref="O33:Q33" si="123">O32/L32</f>
        <v>2.7264671801513187E-4</v>
      </c>
      <c r="P33" s="796">
        <f t="shared" si="123"/>
        <v>0</v>
      </c>
      <c r="Q33" s="797">
        <f t="shared" si="123"/>
        <v>2.4475310530502355E-4</v>
      </c>
      <c r="R33" s="1918"/>
      <c r="S33" s="1909"/>
      <c r="T33" s="1907"/>
      <c r="U33" s="796">
        <f t="shared" ref="U33:W33" si="124">U32/R32</f>
        <v>0</v>
      </c>
      <c r="V33" s="796">
        <f t="shared" si="124"/>
        <v>0</v>
      </c>
      <c r="W33" s="797">
        <f t="shared" si="124"/>
        <v>0</v>
      </c>
      <c r="X33" s="1"/>
      <c r="AB33" s="45"/>
      <c r="AC33" s="45"/>
      <c r="AD33" s="45"/>
      <c r="AE33" s="619"/>
      <c r="AF33" s="619"/>
      <c r="AG33" s="619"/>
      <c r="AH33" s="1372"/>
      <c r="AI33" s="1372"/>
      <c r="AJ33" s="1372"/>
    </row>
    <row r="34" spans="2:36" ht="21.6" customHeight="1" thickTop="1" x14ac:dyDescent="0.2">
      <c r="B34" s="1504"/>
      <c r="C34" s="38" t="s">
        <v>288</v>
      </c>
      <c r="D34" s="1840">
        <f>D24+D26+D28+D30</f>
        <v>282</v>
      </c>
      <c r="E34" s="1957">
        <f>E24+E26+E28+E30</f>
        <v>223</v>
      </c>
      <c r="F34" s="1902">
        <f t="shared" ref="F34:G34" si="125">F24+F26+F28+F30</f>
        <v>8266</v>
      </c>
      <c r="G34" s="1914">
        <f t="shared" si="125"/>
        <v>3269</v>
      </c>
      <c r="H34" s="1914">
        <f t="shared" ref="H34:W34" si="126">H24+H26+H28+H30</f>
        <v>11535</v>
      </c>
      <c r="I34" s="71">
        <f t="shared" si="126"/>
        <v>33</v>
      </c>
      <c r="J34" s="71">
        <f t="shared" si="126"/>
        <v>9</v>
      </c>
      <c r="K34" s="265">
        <f t="shared" si="126"/>
        <v>42</v>
      </c>
      <c r="L34" s="1902">
        <f t="shared" si="126"/>
        <v>4840</v>
      </c>
      <c r="M34" s="1914">
        <f t="shared" si="126"/>
        <v>1108</v>
      </c>
      <c r="N34" s="1914">
        <f>L34+M34</f>
        <v>5948</v>
      </c>
      <c r="O34" s="71">
        <f t="shared" si="126"/>
        <v>10</v>
      </c>
      <c r="P34" s="71">
        <f t="shared" si="126"/>
        <v>3</v>
      </c>
      <c r="Q34" s="265">
        <f t="shared" si="126"/>
        <v>13</v>
      </c>
      <c r="R34" s="1902">
        <f t="shared" si="126"/>
        <v>3426</v>
      </c>
      <c r="S34" s="1914">
        <f t="shared" si="126"/>
        <v>2161</v>
      </c>
      <c r="T34" s="1914">
        <f>R34+S34</f>
        <v>5587</v>
      </c>
      <c r="U34" s="71">
        <f>U24+U26+U28+U30</f>
        <v>23</v>
      </c>
      <c r="V34" s="71">
        <f t="shared" si="126"/>
        <v>6</v>
      </c>
      <c r="W34" s="265">
        <f t="shared" si="126"/>
        <v>29</v>
      </c>
      <c r="Y34" s="7">
        <f t="shared" ref="Y34:AD34" si="127">L34+R34</f>
        <v>8266</v>
      </c>
      <c r="Z34" s="7">
        <f t="shared" si="127"/>
        <v>3269</v>
      </c>
      <c r="AA34" s="7">
        <f t="shared" si="127"/>
        <v>11535</v>
      </c>
      <c r="AB34" s="7">
        <f t="shared" si="127"/>
        <v>33</v>
      </c>
      <c r="AC34" s="7">
        <f t="shared" si="127"/>
        <v>9</v>
      </c>
      <c r="AD34" s="7">
        <f t="shared" si="127"/>
        <v>42</v>
      </c>
      <c r="AE34" s="1372">
        <f t="shared" ref="AE34:AJ34" si="128">Y34-F34</f>
        <v>0</v>
      </c>
      <c r="AF34" s="1372">
        <f t="shared" si="128"/>
        <v>0</v>
      </c>
      <c r="AG34" s="1372">
        <f t="shared" si="128"/>
        <v>0</v>
      </c>
      <c r="AH34" s="1372">
        <f t="shared" si="128"/>
        <v>0</v>
      </c>
      <c r="AI34" s="1372">
        <f t="shared" si="128"/>
        <v>0</v>
      </c>
      <c r="AJ34" s="1372">
        <f t="shared" si="128"/>
        <v>0</v>
      </c>
    </row>
    <row r="35" spans="2:36" ht="21.6" customHeight="1" x14ac:dyDescent="0.2">
      <c r="B35" s="1504"/>
      <c r="C35" s="39" t="s">
        <v>289</v>
      </c>
      <c r="D35" s="1835"/>
      <c r="E35" s="1953"/>
      <c r="F35" s="1903"/>
      <c r="G35" s="1915"/>
      <c r="H35" s="1915"/>
      <c r="I35" s="798">
        <f>I34/F34</f>
        <v>3.9922574401161388E-3</v>
      </c>
      <c r="J35" s="798">
        <f>J34/G34</f>
        <v>2.7531355154481493E-3</v>
      </c>
      <c r="K35" s="799">
        <f>K34/H34</f>
        <v>3.6410923276983093E-3</v>
      </c>
      <c r="L35" s="1903"/>
      <c r="M35" s="1915"/>
      <c r="N35" s="1915"/>
      <c r="O35" s="798">
        <f>O34/L34</f>
        <v>2.0661157024793389E-3</v>
      </c>
      <c r="P35" s="798">
        <f>P34/M34</f>
        <v>2.707581227436823E-3</v>
      </c>
      <c r="Q35" s="799">
        <f>Q34/N34</f>
        <v>2.1856086079354406E-3</v>
      </c>
      <c r="R35" s="1903"/>
      <c r="S35" s="1915"/>
      <c r="T35" s="1915"/>
      <c r="U35" s="798">
        <f>U34/R34</f>
        <v>6.7133683596030357E-3</v>
      </c>
      <c r="V35" s="798">
        <f>V34/S34</f>
        <v>2.7764923646459972E-3</v>
      </c>
      <c r="W35" s="799">
        <f>W34/T34</f>
        <v>5.1906210846608195E-3</v>
      </c>
      <c r="AB35" s="45"/>
      <c r="AC35" s="45"/>
      <c r="AD35" s="45"/>
      <c r="AE35" s="619"/>
      <c r="AF35" s="619"/>
      <c r="AG35" s="619"/>
      <c r="AH35" s="1372"/>
      <c r="AI35" s="1372"/>
      <c r="AJ35" s="1372"/>
    </row>
    <row r="36" spans="2:36" ht="21.6" customHeight="1" x14ac:dyDescent="0.2">
      <c r="B36" s="1504"/>
      <c r="C36" s="38" t="s">
        <v>288</v>
      </c>
      <c r="D36" s="1834">
        <f>D26+D28+D30+D32</f>
        <v>149</v>
      </c>
      <c r="E36" s="1972">
        <f>E26+E28+E30+E32</f>
        <v>131</v>
      </c>
      <c r="F36" s="1917">
        <f t="shared" ref="F36:G36" si="129">F26+F28+F30+F32</f>
        <v>28695</v>
      </c>
      <c r="G36" s="1904">
        <f t="shared" si="129"/>
        <v>7092</v>
      </c>
      <c r="H36" s="1904">
        <f t="shared" ref="H36:W36" si="130">H26+H28+H30+H32</f>
        <v>35787</v>
      </c>
      <c r="I36" s="72">
        <f t="shared" si="130"/>
        <v>16</v>
      </c>
      <c r="J36" s="72">
        <f t="shared" si="130"/>
        <v>1</v>
      </c>
      <c r="K36" s="267">
        <f t="shared" si="130"/>
        <v>17</v>
      </c>
      <c r="L36" s="1917">
        <f t="shared" si="130"/>
        <v>18258</v>
      </c>
      <c r="M36" s="1904">
        <f t="shared" si="130"/>
        <v>2553</v>
      </c>
      <c r="N36" s="1904">
        <f>L36+M36</f>
        <v>20811</v>
      </c>
      <c r="O36" s="72">
        <f t="shared" si="130"/>
        <v>4</v>
      </c>
      <c r="P36" s="72">
        <f t="shared" si="130"/>
        <v>0</v>
      </c>
      <c r="Q36" s="267">
        <f t="shared" si="130"/>
        <v>4</v>
      </c>
      <c r="R36" s="1917">
        <f t="shared" si="130"/>
        <v>10437</v>
      </c>
      <c r="S36" s="1904">
        <f t="shared" si="130"/>
        <v>4539</v>
      </c>
      <c r="T36" s="1904">
        <f>R36+S36</f>
        <v>14976</v>
      </c>
      <c r="U36" s="72">
        <f t="shared" si="130"/>
        <v>12</v>
      </c>
      <c r="V36" s="72">
        <f t="shared" si="130"/>
        <v>1</v>
      </c>
      <c r="W36" s="267">
        <f t="shared" si="130"/>
        <v>13</v>
      </c>
      <c r="Y36" s="7">
        <f t="shared" ref="Y36:AD36" si="131">L36+R36</f>
        <v>28695</v>
      </c>
      <c r="Z36" s="7">
        <f t="shared" si="131"/>
        <v>7092</v>
      </c>
      <c r="AA36" s="7">
        <f t="shared" si="131"/>
        <v>35787</v>
      </c>
      <c r="AB36" s="7">
        <f t="shared" si="131"/>
        <v>16</v>
      </c>
      <c r="AC36" s="7">
        <f t="shared" si="131"/>
        <v>1</v>
      </c>
      <c r="AD36" s="7">
        <f t="shared" si="131"/>
        <v>17</v>
      </c>
      <c r="AE36" s="1372">
        <f t="shared" ref="AE36:AJ36" si="132">Y36-F36</f>
        <v>0</v>
      </c>
      <c r="AF36" s="1372">
        <f t="shared" si="132"/>
        <v>0</v>
      </c>
      <c r="AG36" s="1372">
        <f t="shared" si="132"/>
        <v>0</v>
      </c>
      <c r="AH36" s="1372">
        <f t="shared" si="132"/>
        <v>0</v>
      </c>
      <c r="AI36" s="1372">
        <f t="shared" si="132"/>
        <v>0</v>
      </c>
      <c r="AJ36" s="1372">
        <f t="shared" si="132"/>
        <v>0</v>
      </c>
    </row>
    <row r="37" spans="2:36" ht="21.6" customHeight="1" thickBot="1" x14ac:dyDescent="0.25">
      <c r="B37" s="1510"/>
      <c r="C37" s="39" t="s">
        <v>290</v>
      </c>
      <c r="D37" s="1835"/>
      <c r="E37" s="1953"/>
      <c r="F37" s="1939"/>
      <c r="G37" s="1905"/>
      <c r="H37" s="1905"/>
      <c r="I37" s="802">
        <f>I36/F36</f>
        <v>5.5758843004007671E-4</v>
      </c>
      <c r="J37" s="802">
        <f>J36/G36</f>
        <v>1.4100394811054711E-4</v>
      </c>
      <c r="K37" s="803">
        <f>K36/H36</f>
        <v>4.7503283315170313E-4</v>
      </c>
      <c r="L37" s="1939"/>
      <c r="M37" s="1905"/>
      <c r="N37" s="1905"/>
      <c r="O37" s="802">
        <f>O36/L36</f>
        <v>2.1908204622631176E-4</v>
      </c>
      <c r="P37" s="802">
        <f>P36/M36</f>
        <v>0</v>
      </c>
      <c r="Q37" s="803">
        <f>Q36/N36</f>
        <v>1.9220604488011148E-4</v>
      </c>
      <c r="R37" s="1939"/>
      <c r="S37" s="1905"/>
      <c r="T37" s="1905"/>
      <c r="U37" s="802">
        <f>U36/R36</f>
        <v>1.1497556769186547E-3</v>
      </c>
      <c r="V37" s="802">
        <f>V36/S36</f>
        <v>2.2031284423881911E-4</v>
      </c>
      <c r="W37" s="803">
        <f>W36/T36</f>
        <v>8.6805555555555551E-4</v>
      </c>
      <c r="AB37" s="45"/>
      <c r="AC37" s="45"/>
      <c r="AD37" s="45"/>
      <c r="AE37" s="619"/>
      <c r="AF37" s="619"/>
      <c r="AG37" s="619"/>
      <c r="AH37" s="1372"/>
      <c r="AI37" s="1372"/>
      <c r="AJ37" s="1372"/>
    </row>
    <row r="38" spans="2:36" x14ac:dyDescent="0.2">
      <c r="K38" s="1"/>
      <c r="Q38" s="1"/>
      <c r="R38" s="1"/>
      <c r="S38" s="1"/>
      <c r="T38" s="1"/>
      <c r="U38" s="1"/>
      <c r="V38" s="1"/>
      <c r="Y38" s="19"/>
      <c r="Z38" s="19"/>
      <c r="AA38" s="19"/>
      <c r="AB38" s="19"/>
      <c r="AC38" s="19"/>
      <c r="AD38" s="19"/>
      <c r="AE38" s="19"/>
    </row>
    <row r="39" spans="2:36" x14ac:dyDescent="0.2">
      <c r="B39" s="1" t="s">
        <v>599</v>
      </c>
      <c r="D39" s="1">
        <f>D22+D24+D26+D28+D30+D32</f>
        <v>404</v>
      </c>
      <c r="E39" s="1">
        <f t="shared" ref="E39:W39" si="133">E22+E24+E26+E28+E30+E32</f>
        <v>303</v>
      </c>
      <c r="F39" s="1">
        <f t="shared" si="133"/>
        <v>31031</v>
      </c>
      <c r="G39" s="1">
        <f t="shared" si="133"/>
        <v>8051</v>
      </c>
      <c r="H39" s="1">
        <f t="shared" si="133"/>
        <v>39082</v>
      </c>
      <c r="I39" s="1">
        <f t="shared" si="133"/>
        <v>37</v>
      </c>
      <c r="J39" s="1">
        <f t="shared" si="133"/>
        <v>9</v>
      </c>
      <c r="K39" s="1">
        <f t="shared" si="133"/>
        <v>46</v>
      </c>
      <c r="L39" s="1">
        <f t="shared" si="133"/>
        <v>19757</v>
      </c>
      <c r="M39" s="1">
        <f t="shared" si="133"/>
        <v>2841</v>
      </c>
      <c r="N39" s="1">
        <f t="shared" si="133"/>
        <v>22598</v>
      </c>
      <c r="O39" s="1">
        <f t="shared" si="133"/>
        <v>14</v>
      </c>
      <c r="P39" s="1">
        <f t="shared" si="133"/>
        <v>3</v>
      </c>
      <c r="Q39" s="1">
        <f t="shared" si="133"/>
        <v>17</v>
      </c>
      <c r="R39" s="1">
        <f t="shared" si="133"/>
        <v>11274</v>
      </c>
      <c r="S39" s="1">
        <f t="shared" si="133"/>
        <v>5210</v>
      </c>
      <c r="T39" s="1">
        <f t="shared" si="133"/>
        <v>16484</v>
      </c>
      <c r="U39" s="1">
        <f t="shared" si="133"/>
        <v>23</v>
      </c>
      <c r="V39" s="1">
        <f t="shared" si="133"/>
        <v>6</v>
      </c>
      <c r="W39" s="1">
        <f t="shared" si="133"/>
        <v>29</v>
      </c>
      <c r="Y39" s="19"/>
      <c r="Z39" s="19"/>
      <c r="AA39" s="19"/>
      <c r="AB39" s="19"/>
      <c r="AC39" s="19"/>
      <c r="AD39" s="19"/>
      <c r="AE39" s="19"/>
    </row>
    <row r="40" spans="2:36" x14ac:dyDescent="0.2">
      <c r="B40" t="s">
        <v>672</v>
      </c>
      <c r="I40" s="45">
        <f>I39/F39</f>
        <v>1.1923560310657085E-3</v>
      </c>
      <c r="J40" s="45">
        <f>J39/G39</f>
        <v>1.1178735560799901E-3</v>
      </c>
      <c r="K40" s="45">
        <f>K39/H39</f>
        <v>1.1770124353922523E-3</v>
      </c>
      <c r="L40" s="45"/>
      <c r="M40" s="45"/>
      <c r="N40" s="45"/>
      <c r="O40" s="45">
        <f>O39/L39</f>
        <v>7.0860960672166826E-4</v>
      </c>
      <c r="P40" s="45">
        <f>P39/M39</f>
        <v>1.0559662090813093E-3</v>
      </c>
      <c r="Q40" s="45">
        <f>Q39/N39</f>
        <v>7.5227896274006551E-4</v>
      </c>
      <c r="R40" s="45"/>
      <c r="S40" s="45"/>
      <c r="T40" s="45"/>
      <c r="U40" s="45">
        <f>U39/R39</f>
        <v>2.040092247649459E-3</v>
      </c>
      <c r="V40" s="45">
        <f>V39/S39</f>
        <v>1.1516314779270633E-3</v>
      </c>
      <c r="W40" s="45">
        <f>W39/T39</f>
        <v>1.7592817277359864E-3</v>
      </c>
      <c r="Y40" s="19"/>
      <c r="Z40" s="19"/>
      <c r="AA40" s="19"/>
      <c r="AB40" s="19"/>
      <c r="AC40" s="19"/>
      <c r="AD40" s="19"/>
      <c r="AE40" s="19"/>
    </row>
    <row r="41" spans="2:36" x14ac:dyDescent="0.2">
      <c r="B41"/>
      <c r="Y41" s="19"/>
      <c r="Z41" s="19"/>
      <c r="AA41" s="19"/>
      <c r="AB41" s="19"/>
      <c r="AC41" s="19"/>
      <c r="AD41" s="19"/>
      <c r="AE41" s="19"/>
    </row>
    <row r="42" spans="2:36" x14ac:dyDescent="0.2">
      <c r="B42" t="s">
        <v>395</v>
      </c>
      <c r="D42" s="1">
        <f>D34+D32+D22</f>
        <v>404</v>
      </c>
      <c r="E42" s="1">
        <f t="shared" ref="E42:W42" si="134">E34+E32+E22</f>
        <v>303</v>
      </c>
      <c r="F42" s="1">
        <f t="shared" si="134"/>
        <v>31031</v>
      </c>
      <c r="G42" s="1">
        <f t="shared" si="134"/>
        <v>8051</v>
      </c>
      <c r="H42" s="1">
        <f t="shared" si="134"/>
        <v>39082</v>
      </c>
      <c r="I42" s="1">
        <f t="shared" si="134"/>
        <v>37</v>
      </c>
      <c r="J42" s="1">
        <f t="shared" si="134"/>
        <v>9</v>
      </c>
      <c r="K42" s="1">
        <f t="shared" si="134"/>
        <v>46</v>
      </c>
      <c r="L42" s="1">
        <f t="shared" si="134"/>
        <v>19757</v>
      </c>
      <c r="M42" s="1">
        <f t="shared" si="134"/>
        <v>2841</v>
      </c>
      <c r="N42" s="1">
        <f t="shared" si="134"/>
        <v>22598</v>
      </c>
      <c r="O42" s="1">
        <f t="shared" si="134"/>
        <v>14</v>
      </c>
      <c r="P42" s="1">
        <f t="shared" si="134"/>
        <v>3</v>
      </c>
      <c r="Q42" s="1">
        <f t="shared" si="134"/>
        <v>17</v>
      </c>
      <c r="R42" s="1">
        <f t="shared" si="134"/>
        <v>11274</v>
      </c>
      <c r="S42" s="1">
        <f t="shared" si="134"/>
        <v>5210</v>
      </c>
      <c r="T42" s="1">
        <f t="shared" si="134"/>
        <v>16484</v>
      </c>
      <c r="U42" s="1">
        <f t="shared" si="134"/>
        <v>23</v>
      </c>
      <c r="V42" s="1">
        <f t="shared" si="134"/>
        <v>6</v>
      </c>
      <c r="W42" s="1">
        <f t="shared" si="134"/>
        <v>29</v>
      </c>
      <c r="Y42" s="19"/>
      <c r="Z42" s="19"/>
      <c r="AA42" s="19"/>
      <c r="AB42" s="19"/>
      <c r="AC42" s="19"/>
      <c r="AD42" s="19"/>
      <c r="AE42" s="19"/>
    </row>
    <row r="43" spans="2:36" x14ac:dyDescent="0.2">
      <c r="B43"/>
      <c r="D43" s="1">
        <f>D36+D22+D24</f>
        <v>404</v>
      </c>
      <c r="E43" s="1">
        <f t="shared" ref="E43:W43" si="135">E36+E22+E24</f>
        <v>303</v>
      </c>
      <c r="F43" s="1">
        <f t="shared" si="135"/>
        <v>31031</v>
      </c>
      <c r="G43" s="1">
        <f t="shared" si="135"/>
        <v>8051</v>
      </c>
      <c r="H43" s="1">
        <f t="shared" si="135"/>
        <v>39082</v>
      </c>
      <c r="I43" s="1">
        <f t="shared" si="135"/>
        <v>37</v>
      </c>
      <c r="J43" s="1">
        <f t="shared" si="135"/>
        <v>9</v>
      </c>
      <c r="K43" s="1">
        <f t="shared" si="135"/>
        <v>46</v>
      </c>
      <c r="L43" s="1">
        <f t="shared" si="135"/>
        <v>19757</v>
      </c>
      <c r="M43" s="1">
        <f t="shared" si="135"/>
        <v>2841</v>
      </c>
      <c r="N43" s="1">
        <f t="shared" si="135"/>
        <v>22598</v>
      </c>
      <c r="O43" s="1">
        <f t="shared" si="135"/>
        <v>14</v>
      </c>
      <c r="P43" s="1">
        <f t="shared" si="135"/>
        <v>3</v>
      </c>
      <c r="Q43" s="1">
        <f t="shared" si="135"/>
        <v>17</v>
      </c>
      <c r="R43" s="1">
        <f t="shared" si="135"/>
        <v>11274</v>
      </c>
      <c r="S43" s="1">
        <f t="shared" si="135"/>
        <v>5210</v>
      </c>
      <c r="T43" s="1">
        <f t="shared" si="135"/>
        <v>16484</v>
      </c>
      <c r="U43" s="1">
        <f t="shared" si="135"/>
        <v>23</v>
      </c>
      <c r="V43" s="1">
        <f t="shared" si="135"/>
        <v>6</v>
      </c>
      <c r="W43" s="1">
        <f t="shared" si="135"/>
        <v>29</v>
      </c>
      <c r="Y43" s="19"/>
      <c r="Z43" s="19"/>
      <c r="AA43" s="19"/>
      <c r="AB43" s="19"/>
      <c r="AC43" s="19"/>
      <c r="AD43" s="19"/>
      <c r="AE43" s="19"/>
    </row>
    <row r="44" spans="2:36" x14ac:dyDescent="0.2">
      <c r="B44"/>
      <c r="Y44" s="19"/>
      <c r="Z44" s="19"/>
      <c r="AA44" s="19"/>
      <c r="AB44" s="19"/>
      <c r="AC44" s="19"/>
      <c r="AD44" s="19"/>
      <c r="AE44" s="19"/>
    </row>
    <row r="45" spans="2:36" x14ac:dyDescent="0.2">
      <c r="B45" s="380" t="s">
        <v>239</v>
      </c>
      <c r="D45" s="371">
        <f>D39-D8</f>
        <v>0</v>
      </c>
      <c r="E45" s="371">
        <f t="shared" ref="E45:W46" si="136">E39-E8</f>
        <v>0</v>
      </c>
      <c r="F45" s="371">
        <f t="shared" si="136"/>
        <v>0</v>
      </c>
      <c r="G45" s="371">
        <f t="shared" si="136"/>
        <v>0</v>
      </c>
      <c r="H45" s="371">
        <f t="shared" si="136"/>
        <v>0</v>
      </c>
      <c r="I45" s="371">
        <f t="shared" si="136"/>
        <v>0</v>
      </c>
      <c r="J45" s="371">
        <f t="shared" si="136"/>
        <v>0</v>
      </c>
      <c r="K45" s="371">
        <f t="shared" si="136"/>
        <v>0</v>
      </c>
      <c r="L45" s="371">
        <f t="shared" si="136"/>
        <v>0</v>
      </c>
      <c r="M45" s="371">
        <f t="shared" si="136"/>
        <v>0</v>
      </c>
      <c r="N45" s="371">
        <f t="shared" si="136"/>
        <v>0</v>
      </c>
      <c r="O45" s="371">
        <f t="shared" si="136"/>
        <v>0</v>
      </c>
      <c r="P45" s="371">
        <f t="shared" si="136"/>
        <v>0</v>
      </c>
      <c r="Q45" s="371">
        <f t="shared" si="136"/>
        <v>0</v>
      </c>
      <c r="R45" s="371">
        <f t="shared" si="136"/>
        <v>0</v>
      </c>
      <c r="S45" s="371">
        <f t="shared" si="136"/>
        <v>0</v>
      </c>
      <c r="T45" s="371">
        <f t="shared" si="136"/>
        <v>0</v>
      </c>
      <c r="U45" s="371">
        <f t="shared" si="136"/>
        <v>0</v>
      </c>
      <c r="V45" s="371">
        <f t="shared" si="136"/>
        <v>0</v>
      </c>
      <c r="W45" s="371">
        <f t="shared" si="136"/>
        <v>0</v>
      </c>
      <c r="Y45" s="19"/>
      <c r="Z45" s="19"/>
      <c r="AA45" s="19"/>
      <c r="AB45" s="19"/>
      <c r="AC45" s="19"/>
      <c r="AD45" s="19"/>
      <c r="AE45" s="19"/>
    </row>
    <row r="46" spans="2:36" x14ac:dyDescent="0.2">
      <c r="D46" s="371"/>
      <c r="E46" s="371"/>
      <c r="F46" s="371"/>
      <c r="G46" s="371"/>
      <c r="H46" s="371"/>
      <c r="I46" s="371">
        <f t="shared" si="136"/>
        <v>0</v>
      </c>
      <c r="J46" s="371">
        <f t="shared" si="136"/>
        <v>0</v>
      </c>
      <c r="K46" s="371">
        <f t="shared" si="136"/>
        <v>0</v>
      </c>
      <c r="L46" s="371"/>
      <c r="M46" s="371"/>
      <c r="N46" s="371"/>
      <c r="O46" s="371">
        <f t="shared" si="136"/>
        <v>0</v>
      </c>
      <c r="P46" s="371">
        <f t="shared" si="136"/>
        <v>0</v>
      </c>
      <c r="Q46" s="371">
        <f t="shared" si="136"/>
        <v>0</v>
      </c>
      <c r="R46" s="371"/>
      <c r="S46" s="371"/>
      <c r="T46" s="371"/>
      <c r="U46" s="371">
        <f t="shared" si="136"/>
        <v>0</v>
      </c>
      <c r="V46" s="371">
        <f t="shared" si="136"/>
        <v>0</v>
      </c>
      <c r="W46" s="371">
        <f t="shared" si="136"/>
        <v>0</v>
      </c>
      <c r="Y46" s="19"/>
      <c r="Z46" s="19"/>
      <c r="AA46" s="19"/>
      <c r="AB46" s="19"/>
      <c r="AC46" s="19"/>
      <c r="AD46" s="19"/>
      <c r="AE46" s="19"/>
    </row>
    <row r="47" spans="2:36" x14ac:dyDescent="0.2">
      <c r="D47" s="371"/>
      <c r="E47" s="371"/>
      <c r="F47" s="371"/>
      <c r="G47" s="371"/>
      <c r="H47" s="371"/>
      <c r="I47" s="371"/>
      <c r="J47" s="371"/>
      <c r="K47" s="371"/>
      <c r="L47" s="371"/>
      <c r="M47" s="371"/>
      <c r="N47" s="371"/>
      <c r="O47" s="371"/>
      <c r="P47" s="371"/>
      <c r="Q47" s="371"/>
      <c r="R47" s="371"/>
      <c r="S47" s="371"/>
      <c r="T47" s="371"/>
      <c r="U47" s="371"/>
      <c r="V47" s="371"/>
      <c r="W47" s="371"/>
      <c r="Y47" s="19"/>
      <c r="Z47" s="19"/>
      <c r="AA47" s="19"/>
      <c r="AB47" s="19"/>
      <c r="AC47" s="19"/>
      <c r="AD47" s="19"/>
      <c r="AE47" s="19"/>
    </row>
    <row r="48" spans="2:36" x14ac:dyDescent="0.2">
      <c r="D48" s="371">
        <f>D42-D39</f>
        <v>0</v>
      </c>
      <c r="E48" s="371">
        <f t="shared" ref="E48:W48" si="137">E42-E39</f>
        <v>0</v>
      </c>
      <c r="F48" s="371">
        <f t="shared" si="137"/>
        <v>0</v>
      </c>
      <c r="G48" s="371">
        <f t="shared" si="137"/>
        <v>0</v>
      </c>
      <c r="H48" s="371">
        <f t="shared" si="137"/>
        <v>0</v>
      </c>
      <c r="I48" s="371">
        <f t="shared" si="137"/>
        <v>0</v>
      </c>
      <c r="J48" s="371">
        <f t="shared" si="137"/>
        <v>0</v>
      </c>
      <c r="K48" s="371">
        <f t="shared" si="137"/>
        <v>0</v>
      </c>
      <c r="L48" s="371">
        <f t="shared" si="137"/>
        <v>0</v>
      </c>
      <c r="M48" s="371">
        <f t="shared" si="137"/>
        <v>0</v>
      </c>
      <c r="N48" s="371">
        <f t="shared" si="137"/>
        <v>0</v>
      </c>
      <c r="O48" s="371">
        <f t="shared" si="137"/>
        <v>0</v>
      </c>
      <c r="P48" s="371">
        <f t="shared" si="137"/>
        <v>0</v>
      </c>
      <c r="Q48" s="371">
        <f t="shared" si="137"/>
        <v>0</v>
      </c>
      <c r="R48" s="371">
        <f t="shared" si="137"/>
        <v>0</v>
      </c>
      <c r="S48" s="371">
        <f t="shared" si="137"/>
        <v>0</v>
      </c>
      <c r="T48" s="371">
        <f t="shared" si="137"/>
        <v>0</v>
      </c>
      <c r="U48" s="371">
        <f t="shared" si="137"/>
        <v>0</v>
      </c>
      <c r="V48" s="371">
        <f t="shared" si="137"/>
        <v>0</v>
      </c>
      <c r="W48" s="371">
        <f t="shared" si="137"/>
        <v>0</v>
      </c>
      <c r="Y48" s="19"/>
      <c r="Z48" s="19"/>
      <c r="AA48" s="19"/>
      <c r="AB48" s="19"/>
      <c r="AC48" s="19"/>
      <c r="AD48" s="19"/>
      <c r="AE48" s="19"/>
    </row>
    <row r="49" spans="3:31" x14ac:dyDescent="0.2">
      <c r="D49" s="371">
        <f>D43-D39</f>
        <v>0</v>
      </c>
      <c r="E49" s="371">
        <f t="shared" ref="E49:W49" si="138">E43-E39</f>
        <v>0</v>
      </c>
      <c r="F49" s="371">
        <f t="shared" si="138"/>
        <v>0</v>
      </c>
      <c r="G49" s="371">
        <f t="shared" si="138"/>
        <v>0</v>
      </c>
      <c r="H49" s="371">
        <f t="shared" si="138"/>
        <v>0</v>
      </c>
      <c r="I49" s="371">
        <f t="shared" si="138"/>
        <v>0</v>
      </c>
      <c r="J49" s="371">
        <f t="shared" si="138"/>
        <v>0</v>
      </c>
      <c r="K49" s="371">
        <f t="shared" si="138"/>
        <v>0</v>
      </c>
      <c r="L49" s="371">
        <f t="shared" si="138"/>
        <v>0</v>
      </c>
      <c r="M49" s="371">
        <f t="shared" si="138"/>
        <v>0</v>
      </c>
      <c r="N49" s="371">
        <f t="shared" si="138"/>
        <v>0</v>
      </c>
      <c r="O49" s="371">
        <f t="shared" si="138"/>
        <v>0</v>
      </c>
      <c r="P49" s="371">
        <f t="shared" si="138"/>
        <v>0</v>
      </c>
      <c r="Q49" s="371">
        <f t="shared" si="138"/>
        <v>0</v>
      </c>
      <c r="R49" s="371">
        <f t="shared" si="138"/>
        <v>0</v>
      </c>
      <c r="S49" s="371">
        <f t="shared" si="138"/>
        <v>0</v>
      </c>
      <c r="T49" s="371">
        <f t="shared" si="138"/>
        <v>0</v>
      </c>
      <c r="U49" s="371">
        <f t="shared" si="138"/>
        <v>0</v>
      </c>
      <c r="V49" s="371">
        <f t="shared" si="138"/>
        <v>0</v>
      </c>
      <c r="W49" s="371">
        <f t="shared" si="138"/>
        <v>0</v>
      </c>
      <c r="Y49" s="19"/>
      <c r="Z49" s="19"/>
      <c r="AA49" s="19"/>
      <c r="AB49" s="19"/>
      <c r="AC49" s="19"/>
      <c r="AD49" s="19"/>
      <c r="AE49" s="19"/>
    </row>
    <row r="50" spans="3:31" x14ac:dyDescent="0.2">
      <c r="Y50" s="19"/>
      <c r="Z50" s="19"/>
      <c r="AA50" s="19"/>
      <c r="AB50" s="19"/>
      <c r="AC50" s="19"/>
      <c r="AD50" s="19"/>
      <c r="AE50" s="19"/>
    </row>
    <row r="51" spans="3:31" x14ac:dyDescent="0.2">
      <c r="Y51" s="19"/>
      <c r="Z51" s="19"/>
      <c r="AA51" s="19"/>
      <c r="AB51" s="19"/>
      <c r="AC51" s="19"/>
      <c r="AD51" s="19"/>
      <c r="AE51" s="19"/>
    </row>
    <row r="52" spans="3:31" x14ac:dyDescent="0.2">
      <c r="Y52" s="19"/>
      <c r="Z52" s="19"/>
      <c r="AA52" s="19"/>
      <c r="AB52" s="19"/>
      <c r="AC52" s="19"/>
      <c r="AD52" s="19"/>
      <c r="AE52" s="19"/>
    </row>
    <row r="53" spans="3:31" x14ac:dyDescent="0.2">
      <c r="Y53" s="19"/>
      <c r="Z53" s="19"/>
      <c r="AA53" s="19"/>
      <c r="AB53" s="19"/>
      <c r="AC53" s="19"/>
      <c r="AD53" s="19"/>
      <c r="AE53" s="19"/>
    </row>
    <row r="54" spans="3:31" x14ac:dyDescent="0.2">
      <c r="Y54" s="19"/>
      <c r="Z54" s="19"/>
      <c r="AA54" s="19"/>
      <c r="AB54" s="19"/>
      <c r="AC54" s="19"/>
      <c r="AD54" s="19"/>
      <c r="AE54" s="19"/>
    </row>
    <row r="55" spans="3:31" x14ac:dyDescent="0.2">
      <c r="Y55" s="19"/>
      <c r="Z55" s="19"/>
      <c r="AA55" s="19"/>
      <c r="AB55" s="19"/>
      <c r="AC55" s="19"/>
      <c r="AD55" s="19"/>
      <c r="AE55" s="19"/>
    </row>
    <row r="56" spans="3:31" x14ac:dyDescent="0.2">
      <c r="Y56" s="19"/>
      <c r="Z56" s="19"/>
      <c r="AA56" s="19"/>
      <c r="AB56" s="19"/>
      <c r="AC56" s="19"/>
      <c r="AD56" s="19"/>
      <c r="AE56" s="19"/>
    </row>
    <row r="57" spans="3:31" x14ac:dyDescent="0.2">
      <c r="Y57" s="19"/>
      <c r="Z57" s="19"/>
      <c r="AA57" s="19"/>
      <c r="AB57" s="19"/>
      <c r="AC57" s="19"/>
      <c r="AD57" s="19"/>
      <c r="AE57" s="19"/>
    </row>
    <row r="58" spans="3:31" x14ac:dyDescent="0.2">
      <c r="Y58" s="19"/>
      <c r="Z58" s="19"/>
      <c r="AA58" s="19"/>
      <c r="AB58" s="19"/>
      <c r="AC58" s="19"/>
      <c r="AD58" s="19"/>
      <c r="AE58" s="19"/>
    </row>
    <row r="59" spans="3:31" x14ac:dyDescent="0.2">
      <c r="Y59" s="19"/>
      <c r="Z59" s="19"/>
      <c r="AA59" s="19"/>
      <c r="AB59" s="19"/>
      <c r="AC59" s="19"/>
      <c r="AD59" s="19"/>
      <c r="AE59" s="19"/>
    </row>
    <row r="60" spans="3:31" x14ac:dyDescent="0.2">
      <c r="Y60" s="19"/>
      <c r="Z60" s="19"/>
      <c r="AA60" s="19"/>
      <c r="AB60" s="19"/>
      <c r="AC60" s="19"/>
      <c r="AD60" s="19"/>
      <c r="AE60" s="19"/>
    </row>
    <row r="61" spans="3:31" x14ac:dyDescent="0.2">
      <c r="Y61" s="19"/>
      <c r="Z61" s="19"/>
      <c r="AA61" s="19"/>
      <c r="AB61" s="19"/>
      <c r="AC61" s="19"/>
      <c r="AD61" s="19"/>
      <c r="AE61" s="19"/>
    </row>
    <row r="62" spans="3:31" x14ac:dyDescent="0.2">
      <c r="Y62" s="19"/>
      <c r="Z62" s="19"/>
      <c r="AA62" s="19"/>
      <c r="AB62" s="19"/>
      <c r="AC62" s="19"/>
      <c r="AD62" s="19"/>
      <c r="AE62" s="19"/>
    </row>
    <row r="63" spans="3:31" x14ac:dyDescent="0.2">
      <c r="Y63" s="19"/>
      <c r="Z63" s="19"/>
      <c r="AA63" s="19"/>
      <c r="AB63" s="19"/>
      <c r="AC63" s="19"/>
      <c r="AD63" s="19"/>
      <c r="AE63" s="19"/>
    </row>
    <row r="64" spans="3:31" x14ac:dyDescent="0.2">
      <c r="C64" s="25"/>
      <c r="H64" s="25"/>
      <c r="N64" s="25"/>
      <c r="W64" s="19"/>
      <c r="X64" s="1"/>
      <c r="Y64" s="19"/>
      <c r="Z64" s="19"/>
      <c r="AA64" s="19"/>
      <c r="AB64" s="19"/>
      <c r="AC64" s="19"/>
      <c r="AD64" s="19"/>
      <c r="AE64" s="19"/>
    </row>
    <row r="65" spans="9:31" x14ac:dyDescent="0.2">
      <c r="I65" s="1" t="e">
        <f>SUM(#REF!)</f>
        <v>#REF!</v>
      </c>
      <c r="J65" s="1" t="e">
        <f>SUM(#REF!)</f>
        <v>#REF!</v>
      </c>
      <c r="K65" s="1" t="e">
        <f>SUM(#REF!)</f>
        <v>#REF!</v>
      </c>
      <c r="O65" s="1" t="e">
        <f>SUM(#REF!)</f>
        <v>#REF!</v>
      </c>
      <c r="P65" s="1" t="e">
        <f>SUM(#REF!)</f>
        <v>#REF!</v>
      </c>
      <c r="Q65" s="1" t="e">
        <f>SUM(#REF!)</f>
        <v>#REF!</v>
      </c>
      <c r="R65" s="1"/>
      <c r="S65" s="1"/>
      <c r="T65" s="1"/>
      <c r="U65" s="1" t="e">
        <f>SUM(#REF!)</f>
        <v>#REF!</v>
      </c>
      <c r="V65" s="1"/>
      <c r="X65" s="1"/>
      <c r="Y65" s="19"/>
      <c r="Z65" s="19"/>
      <c r="AA65" s="19"/>
      <c r="AB65" s="19"/>
      <c r="AC65" s="19"/>
      <c r="AD65" s="19"/>
      <c r="AE65" s="19"/>
    </row>
  </sheetData>
  <mergeCells count="192">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 ref="N8:N9"/>
    <mergeCell ref="R8:R9"/>
    <mergeCell ref="S8:S9"/>
    <mergeCell ref="T8:T9"/>
    <mergeCell ref="B10:B21"/>
    <mergeCell ref="C10:C11"/>
    <mergeCell ref="D10:D11"/>
    <mergeCell ref="E10:E11"/>
    <mergeCell ref="F10:F11"/>
    <mergeCell ref="G10:G11"/>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R12:R13"/>
    <mergeCell ref="S12:S13"/>
    <mergeCell ref="T12:T13"/>
    <mergeCell ref="C14:C15"/>
    <mergeCell ref="D14:D15"/>
    <mergeCell ref="E14:E15"/>
    <mergeCell ref="F14:F15"/>
    <mergeCell ref="G14:G15"/>
    <mergeCell ref="H14:H15"/>
    <mergeCell ref="L14:L15"/>
    <mergeCell ref="M14:M15"/>
    <mergeCell ref="N14:N15"/>
    <mergeCell ref="R14:R15"/>
    <mergeCell ref="S14:S15"/>
    <mergeCell ref="T14:T15"/>
    <mergeCell ref="C16:C17"/>
    <mergeCell ref="D16:D17"/>
    <mergeCell ref="E16:E17"/>
    <mergeCell ref="F16:F17"/>
    <mergeCell ref="G16:G17"/>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R18:R19"/>
    <mergeCell ref="S18:S19"/>
    <mergeCell ref="T18:T19"/>
    <mergeCell ref="C20:C21"/>
    <mergeCell ref="D20:D21"/>
    <mergeCell ref="E20:E21"/>
    <mergeCell ref="F20:F21"/>
    <mergeCell ref="G20:G21"/>
    <mergeCell ref="H20:H21"/>
    <mergeCell ref="L20:L21"/>
    <mergeCell ref="M20:M21"/>
    <mergeCell ref="N20:N21"/>
    <mergeCell ref="R20:R21"/>
    <mergeCell ref="S20:S21"/>
    <mergeCell ref="T20:T21"/>
    <mergeCell ref="B22:B37"/>
    <mergeCell ref="C22:C23"/>
    <mergeCell ref="D22:D23"/>
    <mergeCell ref="E22:E23"/>
    <mergeCell ref="F22:F23"/>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L26:L27"/>
    <mergeCell ref="M26:M27"/>
    <mergeCell ref="N26:N27"/>
    <mergeCell ref="R26:R27"/>
    <mergeCell ref="S26:S27"/>
    <mergeCell ref="T26:T27"/>
    <mergeCell ref="N24:N25"/>
    <mergeCell ref="R24:R25"/>
    <mergeCell ref="S24:S25"/>
    <mergeCell ref="T24:T25"/>
    <mergeCell ref="L28:L29"/>
    <mergeCell ref="M28:M29"/>
    <mergeCell ref="N28:N29"/>
    <mergeCell ref="R28:R29"/>
    <mergeCell ref="S28:S29"/>
    <mergeCell ref="T28:T29"/>
    <mergeCell ref="C28:C29"/>
    <mergeCell ref="D28:D29"/>
    <mergeCell ref="E28:E29"/>
    <mergeCell ref="F28:F29"/>
    <mergeCell ref="G28:G29"/>
    <mergeCell ref="H28:H29"/>
    <mergeCell ref="L30:L31"/>
    <mergeCell ref="M30:M31"/>
    <mergeCell ref="N30:N31"/>
    <mergeCell ref="R30:R31"/>
    <mergeCell ref="S30:S31"/>
    <mergeCell ref="T30:T31"/>
    <mergeCell ref="C30:C31"/>
    <mergeCell ref="D30:D31"/>
    <mergeCell ref="E30:E31"/>
    <mergeCell ref="F30:F31"/>
    <mergeCell ref="G30:G31"/>
    <mergeCell ref="H30:H31"/>
    <mergeCell ref="L32:L33"/>
    <mergeCell ref="M32:M33"/>
    <mergeCell ref="N32:N33"/>
    <mergeCell ref="R32:R33"/>
    <mergeCell ref="S32:S33"/>
    <mergeCell ref="T32:T33"/>
    <mergeCell ref="C32:C33"/>
    <mergeCell ref="D32:D33"/>
    <mergeCell ref="E32:E33"/>
    <mergeCell ref="F32:F33"/>
    <mergeCell ref="G32:G33"/>
    <mergeCell ref="H32:H33"/>
    <mergeCell ref="D36:D37"/>
    <mergeCell ref="E36:E37"/>
    <mergeCell ref="F36:F37"/>
    <mergeCell ref="G36:G37"/>
    <mergeCell ref="H36:H37"/>
    <mergeCell ref="D34:D35"/>
    <mergeCell ref="E34:E35"/>
    <mergeCell ref="F34:F35"/>
    <mergeCell ref="G34:G35"/>
    <mergeCell ref="H34:H35"/>
    <mergeCell ref="L36:L37"/>
    <mergeCell ref="M36:M37"/>
    <mergeCell ref="N36:N37"/>
    <mergeCell ref="R36:R37"/>
    <mergeCell ref="S36:S37"/>
    <mergeCell ref="T36:T37"/>
    <mergeCell ref="M34:M35"/>
    <mergeCell ref="N34:N35"/>
    <mergeCell ref="R34:R35"/>
    <mergeCell ref="S34:S35"/>
    <mergeCell ref="T34:T35"/>
    <mergeCell ref="L34:L35"/>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00B0F0"/>
    <pageSetUpPr fitToPage="1"/>
  </sheetPr>
  <dimension ref="B2:AJ65"/>
  <sheetViews>
    <sheetView view="pageBreakPreview" zoomScaleNormal="100" zoomScaleSheetLayoutView="100" workbookViewId="0">
      <pane xSplit="3" ySplit="9" topLeftCell="D10" activePane="bottomRight" state="frozen"/>
      <selection activeCell="B2" sqref="B2"/>
      <selection pane="topRight" activeCell="B2" sqref="B2"/>
      <selection pane="bottomLeft" activeCell="B2" sqref="B2"/>
      <selection pane="bottomRight" activeCell="B2" sqref="B2"/>
    </sheetView>
  </sheetViews>
  <sheetFormatPr defaultColWidth="9" defaultRowHeight="13.2" x14ac:dyDescent="0.2"/>
  <cols>
    <col min="1" max="2" width="4.6640625" style="1" customWidth="1"/>
    <col min="3" max="3" width="19.33203125" style="1" customWidth="1"/>
    <col min="4" max="10" width="8.6640625" style="1" customWidth="1"/>
    <col min="11" max="11" width="8.6640625" style="19" customWidth="1"/>
    <col min="12" max="16" width="8.6640625" style="1" customWidth="1"/>
    <col min="17" max="22" width="8.6640625" style="19" customWidth="1"/>
    <col min="23" max="23" width="8.6640625" style="1" customWidth="1"/>
    <col min="24" max="24" width="8" style="19" customWidth="1"/>
    <col min="25" max="25" width="7.33203125" style="1" customWidth="1"/>
    <col min="26" max="26" width="6.33203125" style="1" customWidth="1"/>
    <col min="27" max="27" width="7.33203125" style="1" customWidth="1"/>
    <col min="28" max="30" width="6.33203125" style="1" customWidth="1"/>
    <col min="31" max="36" width="6.109375" style="1" customWidth="1"/>
    <col min="37" max="49" width="8.6640625" style="1" customWidth="1"/>
    <col min="50" max="69" width="4.6640625" style="1" customWidth="1"/>
    <col min="70" max="16384" width="9" style="1"/>
  </cols>
  <sheetData>
    <row r="2" spans="2:36" ht="14.4" x14ac:dyDescent="0.2">
      <c r="B2" s="26" t="s">
        <v>681</v>
      </c>
    </row>
    <row r="4" spans="2:36" ht="13.8" thickBot="1" x14ac:dyDescent="0.25">
      <c r="W4" s="2" t="s">
        <v>588</v>
      </c>
    </row>
    <row r="5" spans="2:36" ht="21.6" customHeight="1" x14ac:dyDescent="0.2">
      <c r="B5" s="1576"/>
      <c r="C5" s="1577"/>
      <c r="D5" s="1591" t="s">
        <v>416</v>
      </c>
      <c r="E5" s="1507" t="s">
        <v>417</v>
      </c>
      <c r="F5" s="1964" t="s">
        <v>589</v>
      </c>
      <c r="G5" s="1965"/>
      <c r="H5" s="1965"/>
      <c r="I5" s="1965"/>
      <c r="J5" s="1965"/>
      <c r="K5" s="1966"/>
      <c r="L5" s="1964" t="s">
        <v>387</v>
      </c>
      <c r="M5" s="1965"/>
      <c r="N5" s="1965"/>
      <c r="O5" s="1965"/>
      <c r="P5" s="1965"/>
      <c r="Q5" s="1966"/>
      <c r="R5" s="1964" t="s">
        <v>388</v>
      </c>
      <c r="S5" s="1965"/>
      <c r="T5" s="1965"/>
      <c r="U5" s="1965"/>
      <c r="V5" s="1965"/>
      <c r="W5" s="1966"/>
    </row>
    <row r="6" spans="2:36" s="154" customFormat="1" ht="39" customHeight="1" x14ac:dyDescent="0.2">
      <c r="B6" s="1578"/>
      <c r="C6" s="1579"/>
      <c r="D6" s="1551"/>
      <c r="E6" s="1508"/>
      <c r="F6" s="1925" t="s">
        <v>590</v>
      </c>
      <c r="G6" s="1743"/>
      <c r="H6" s="1744"/>
      <c r="I6" s="1976" t="s">
        <v>682</v>
      </c>
      <c r="J6" s="1977"/>
      <c r="K6" s="1978"/>
      <c r="L6" s="1925" t="s">
        <v>590</v>
      </c>
      <c r="M6" s="1743"/>
      <c r="N6" s="1744"/>
      <c r="O6" s="1976" t="s">
        <v>682</v>
      </c>
      <c r="P6" s="1977"/>
      <c r="Q6" s="1978"/>
      <c r="R6" s="1738" t="s">
        <v>590</v>
      </c>
      <c r="S6" s="1930"/>
      <c r="T6" s="1931"/>
      <c r="U6" s="1976" t="s">
        <v>682</v>
      </c>
      <c r="V6" s="1977"/>
      <c r="W6" s="1978"/>
      <c r="AB6" s="154" t="s">
        <v>671</v>
      </c>
    </row>
    <row r="7" spans="2:36" ht="21.6" customHeight="1" x14ac:dyDescent="0.2">
      <c r="B7" s="1580"/>
      <c r="C7" s="1967"/>
      <c r="D7" s="1552"/>
      <c r="E7" s="1610"/>
      <c r="F7" s="269" t="s">
        <v>425</v>
      </c>
      <c r="G7" s="32" t="s">
        <v>426</v>
      </c>
      <c r="H7" s="21" t="s">
        <v>273</v>
      </c>
      <c r="I7" s="20" t="s">
        <v>592</v>
      </c>
      <c r="J7" s="20" t="s">
        <v>593</v>
      </c>
      <c r="K7" s="264" t="s">
        <v>455</v>
      </c>
      <c r="L7" s="263" t="s">
        <v>425</v>
      </c>
      <c r="M7" s="32" t="s">
        <v>426</v>
      </c>
      <c r="N7" s="21" t="s">
        <v>273</v>
      </c>
      <c r="O7" s="20" t="s">
        <v>592</v>
      </c>
      <c r="P7" s="20" t="s">
        <v>593</v>
      </c>
      <c r="Q7" s="264" t="s">
        <v>455</v>
      </c>
      <c r="R7" s="263" t="s">
        <v>425</v>
      </c>
      <c r="S7" s="32" t="s">
        <v>426</v>
      </c>
      <c r="T7" s="21" t="s">
        <v>273</v>
      </c>
      <c r="U7" s="20" t="s">
        <v>592</v>
      </c>
      <c r="V7" s="20" t="s">
        <v>593</v>
      </c>
      <c r="W7" s="264" t="s">
        <v>455</v>
      </c>
      <c r="X7" s="1"/>
      <c r="Y7" s="1" t="s">
        <v>425</v>
      </c>
      <c r="Z7" s="1" t="s">
        <v>426</v>
      </c>
      <c r="AA7" s="1" t="s">
        <v>596</v>
      </c>
      <c r="AB7" s="1" t="s">
        <v>425</v>
      </c>
      <c r="AC7" s="1" t="s">
        <v>426</v>
      </c>
      <c r="AD7" s="1" t="s">
        <v>596</v>
      </c>
      <c r="AE7" s="360" t="s">
        <v>328</v>
      </c>
    </row>
    <row r="8" spans="2:36" ht="21.6" customHeight="1" x14ac:dyDescent="0.2">
      <c r="B8" s="1603" t="s">
        <v>597</v>
      </c>
      <c r="C8" s="1628"/>
      <c r="D8" s="1960">
        <f>SUM(D10:D21)</f>
        <v>404</v>
      </c>
      <c r="E8" s="1962">
        <f>SUM(E10:E21)</f>
        <v>303</v>
      </c>
      <c r="F8" s="1894">
        <f t="shared" ref="F8:G8" si="0">F10+F12+F14+F16+F18+F20</f>
        <v>31031</v>
      </c>
      <c r="G8" s="1898">
        <f t="shared" si="0"/>
        <v>8051</v>
      </c>
      <c r="H8" s="1898">
        <f t="shared" ref="H8:W8" si="1">H10+H12+H14+H16+H18+H20</f>
        <v>39082</v>
      </c>
      <c r="I8" s="71">
        <f t="shared" si="1"/>
        <v>125</v>
      </c>
      <c r="J8" s="71">
        <f t="shared" si="1"/>
        <v>30</v>
      </c>
      <c r="K8" s="265">
        <f t="shared" si="1"/>
        <v>155</v>
      </c>
      <c r="L8" s="1968">
        <f>SUM(L10:L21)</f>
        <v>19757</v>
      </c>
      <c r="M8" s="1970">
        <f t="shared" ref="M8" si="2">SUM(M10:M21)</f>
        <v>2841</v>
      </c>
      <c r="N8" s="1898">
        <f>SUM(N10:N21)</f>
        <v>22598</v>
      </c>
      <c r="O8" s="71">
        <f t="shared" si="1"/>
        <v>16</v>
      </c>
      <c r="P8" s="71">
        <f t="shared" si="1"/>
        <v>4</v>
      </c>
      <c r="Q8" s="265">
        <f t="shared" si="1"/>
        <v>20</v>
      </c>
      <c r="R8" s="1968">
        <f>SUM(R10:R21)</f>
        <v>11274</v>
      </c>
      <c r="S8" s="1970">
        <f t="shared" ref="S8" si="3">SUM(S10:S21)</f>
        <v>5210</v>
      </c>
      <c r="T8" s="1898">
        <f>SUM(T10:T21)</f>
        <v>16484</v>
      </c>
      <c r="U8" s="71">
        <f t="shared" si="1"/>
        <v>109</v>
      </c>
      <c r="V8" s="71">
        <f t="shared" si="1"/>
        <v>26</v>
      </c>
      <c r="W8" s="265">
        <f t="shared" si="1"/>
        <v>135</v>
      </c>
      <c r="X8" s="1"/>
      <c r="Y8" s="7">
        <f>L8+R8</f>
        <v>31031</v>
      </c>
      <c r="Z8" s="7">
        <f>M8+S8</f>
        <v>8051</v>
      </c>
      <c r="AA8" s="7">
        <f t="shared" ref="AA8" si="4">N8+T8</f>
        <v>39082</v>
      </c>
      <c r="AB8" s="7">
        <f>O8+U8</f>
        <v>125</v>
      </c>
      <c r="AC8" s="7">
        <f t="shared" ref="AC8:AD8" si="5">P8+V8</f>
        <v>30</v>
      </c>
      <c r="AD8" s="7">
        <f t="shared" si="5"/>
        <v>155</v>
      </c>
      <c r="AE8" s="1372">
        <f>Y8-F8</f>
        <v>0</v>
      </c>
      <c r="AF8" s="1372">
        <f t="shared" ref="AF8:AG8" si="6">Z8-G8</f>
        <v>0</v>
      </c>
      <c r="AG8" s="1372">
        <f t="shared" si="6"/>
        <v>0</v>
      </c>
      <c r="AH8" s="1372">
        <f>AB8-I8</f>
        <v>0</v>
      </c>
      <c r="AI8" s="1372">
        <f t="shared" ref="AI8:AJ8" si="7">AC8-J8</f>
        <v>0</v>
      </c>
      <c r="AJ8" s="1372">
        <f t="shared" si="7"/>
        <v>0</v>
      </c>
    </row>
    <row r="9" spans="2:36" ht="21.6" customHeight="1" thickBot="1" x14ac:dyDescent="0.25">
      <c r="B9" s="1607"/>
      <c r="C9" s="1669"/>
      <c r="D9" s="1961"/>
      <c r="E9" s="1963"/>
      <c r="F9" s="1906"/>
      <c r="G9" s="1907"/>
      <c r="H9" s="1907"/>
      <c r="I9" s="796">
        <f>I8/F8</f>
        <v>4.0282298346814476E-3</v>
      </c>
      <c r="J9" s="796">
        <f>J8/G8</f>
        <v>3.7262451869333004E-3</v>
      </c>
      <c r="K9" s="797">
        <f>K8/H8</f>
        <v>3.966020162734763E-3</v>
      </c>
      <c r="L9" s="1969"/>
      <c r="M9" s="1971"/>
      <c r="N9" s="1907"/>
      <c r="O9" s="796">
        <f>O8/L8</f>
        <v>8.0983955053904948E-4</v>
      </c>
      <c r="P9" s="796">
        <f>P8/M8</f>
        <v>1.4079549454417458E-3</v>
      </c>
      <c r="Q9" s="797">
        <f>Q8/N8</f>
        <v>8.8503407381184177E-4</v>
      </c>
      <c r="R9" s="1969"/>
      <c r="S9" s="1971"/>
      <c r="T9" s="1907"/>
      <c r="U9" s="796">
        <f>U8/R8</f>
        <v>9.6682632605996095E-3</v>
      </c>
      <c r="V9" s="796">
        <f>V8/S8</f>
        <v>4.9904030710172746E-3</v>
      </c>
      <c r="W9" s="797">
        <f>W8/T8</f>
        <v>8.1897597670468336E-3</v>
      </c>
      <c r="X9" s="1"/>
      <c r="AB9" s="45"/>
      <c r="AC9" s="45"/>
      <c r="AD9" s="45"/>
      <c r="AE9" s="619"/>
      <c r="AF9" s="619"/>
      <c r="AG9" s="619"/>
      <c r="AH9" s="1372"/>
      <c r="AI9" s="1372"/>
      <c r="AJ9" s="1372"/>
    </row>
    <row r="10" spans="2:36" ht="21.6" customHeight="1" thickTop="1" x14ac:dyDescent="0.2">
      <c r="B10" s="1503" t="s">
        <v>274</v>
      </c>
      <c r="C10" s="1551" t="s">
        <v>184</v>
      </c>
      <c r="D10" s="1840">
        <f>表13!E15</f>
        <v>49</v>
      </c>
      <c r="E10" s="1957">
        <f>表13!R15</f>
        <v>20</v>
      </c>
      <c r="F10" s="1908">
        <f t="shared" ref="F10:G10" si="8">L10+R10</f>
        <v>1007</v>
      </c>
      <c r="G10" s="1896">
        <f t="shared" si="8"/>
        <v>45</v>
      </c>
      <c r="H10" s="1896">
        <f t="shared" ref="H10:K10" si="9">N10+T10</f>
        <v>1052</v>
      </c>
      <c r="I10" s="72">
        <f t="shared" si="9"/>
        <v>6</v>
      </c>
      <c r="J10" s="72">
        <f t="shared" si="9"/>
        <v>6</v>
      </c>
      <c r="K10" s="267">
        <f t="shared" si="9"/>
        <v>12</v>
      </c>
      <c r="L10" s="1929">
        <f>表2!I18</f>
        <v>835</v>
      </c>
      <c r="M10" s="1920">
        <f>表2!O18</f>
        <v>21</v>
      </c>
      <c r="N10" s="1928">
        <f>L10+M10</f>
        <v>856</v>
      </c>
      <c r="O10" s="72">
        <v>3</v>
      </c>
      <c r="P10" s="72">
        <v>3</v>
      </c>
      <c r="Q10" s="267">
        <f>O10+P10</f>
        <v>6</v>
      </c>
      <c r="R10" s="1929">
        <f>表2!J18</f>
        <v>172</v>
      </c>
      <c r="S10" s="1920">
        <f>表2!P18</f>
        <v>24</v>
      </c>
      <c r="T10" s="1928">
        <f>R10+S10</f>
        <v>196</v>
      </c>
      <c r="U10" s="72">
        <v>3</v>
      </c>
      <c r="V10" s="72">
        <v>3</v>
      </c>
      <c r="W10" s="267">
        <f>U10+V10</f>
        <v>6</v>
      </c>
      <c r="X10" s="1"/>
      <c r="Y10" s="7">
        <f t="shared" ref="Y10:AD10" si="10">L10+R10</f>
        <v>1007</v>
      </c>
      <c r="Z10" s="7">
        <f t="shared" si="10"/>
        <v>45</v>
      </c>
      <c r="AA10" s="7">
        <f t="shared" si="10"/>
        <v>1052</v>
      </c>
      <c r="AB10" s="7">
        <f t="shared" si="10"/>
        <v>6</v>
      </c>
      <c r="AC10" s="7">
        <f t="shared" si="10"/>
        <v>6</v>
      </c>
      <c r="AD10" s="7">
        <f t="shared" si="10"/>
        <v>12</v>
      </c>
      <c r="AE10" s="1372">
        <f t="shared" ref="AE10:AJ10" si="11">Y10-F10</f>
        <v>0</v>
      </c>
      <c r="AF10" s="1372">
        <f t="shared" si="11"/>
        <v>0</v>
      </c>
      <c r="AG10" s="1372">
        <f t="shared" si="11"/>
        <v>0</v>
      </c>
      <c r="AH10" s="1372">
        <f t="shared" si="11"/>
        <v>0</v>
      </c>
      <c r="AI10" s="1372">
        <f t="shared" si="11"/>
        <v>0</v>
      </c>
      <c r="AJ10" s="1372">
        <f t="shared" si="11"/>
        <v>0</v>
      </c>
    </row>
    <row r="11" spans="2:36" ht="21.6" customHeight="1" x14ac:dyDescent="0.2">
      <c r="B11" s="1504"/>
      <c r="C11" s="1551"/>
      <c r="D11" s="1835"/>
      <c r="E11" s="1953"/>
      <c r="F11" s="1895"/>
      <c r="G11" s="1897"/>
      <c r="H11" s="1897"/>
      <c r="I11" s="798">
        <f>I10/F10</f>
        <v>5.9582919563058593E-3</v>
      </c>
      <c r="J11" s="798">
        <f>J10/G10</f>
        <v>0.13333333333333333</v>
      </c>
      <c r="K11" s="799">
        <f>K10/H10</f>
        <v>1.1406844106463879E-2</v>
      </c>
      <c r="L11" s="1903"/>
      <c r="M11" s="1915"/>
      <c r="N11" s="1923"/>
      <c r="O11" s="798">
        <f>O10/L10</f>
        <v>3.592814371257485E-3</v>
      </c>
      <c r="P11" s="798">
        <f>P10/M10</f>
        <v>0.14285714285714285</v>
      </c>
      <c r="Q11" s="799">
        <f>Q10/N10</f>
        <v>7.0093457943925233E-3</v>
      </c>
      <c r="R11" s="1903"/>
      <c r="S11" s="1915"/>
      <c r="T11" s="1923"/>
      <c r="U11" s="798">
        <f>U10/R10</f>
        <v>1.7441860465116279E-2</v>
      </c>
      <c r="V11" s="798">
        <f>V10/S10</f>
        <v>0.125</v>
      </c>
      <c r="W11" s="799">
        <f>W10/T10</f>
        <v>3.0612244897959183E-2</v>
      </c>
      <c r="X11" s="1"/>
      <c r="AB11" s="45"/>
      <c r="AC11" s="45"/>
      <c r="AD11" s="45"/>
      <c r="AE11" s="619"/>
      <c r="AF11" s="619"/>
      <c r="AG11" s="619"/>
      <c r="AH11" s="1372"/>
      <c r="AI11" s="1372"/>
      <c r="AJ11" s="1372"/>
    </row>
    <row r="12" spans="2:36" ht="21.6" customHeight="1" x14ac:dyDescent="0.2">
      <c r="B12" s="1504"/>
      <c r="C12" s="1591" t="s">
        <v>185</v>
      </c>
      <c r="D12" s="1834">
        <f>表13!E18</f>
        <v>85</v>
      </c>
      <c r="E12" s="1972">
        <f>表13!R18</f>
        <v>64</v>
      </c>
      <c r="F12" s="1894">
        <f t="shared" ref="F12:G12" si="12">L12+R12</f>
        <v>14482</v>
      </c>
      <c r="G12" s="1898">
        <f t="shared" si="12"/>
        <v>2067</v>
      </c>
      <c r="H12" s="1898">
        <f t="shared" ref="H12:K12" si="13">N12+T12</f>
        <v>16549</v>
      </c>
      <c r="I12" s="71">
        <f t="shared" si="13"/>
        <v>3</v>
      </c>
      <c r="J12" s="71">
        <f t="shared" si="13"/>
        <v>0</v>
      </c>
      <c r="K12" s="265">
        <f t="shared" si="13"/>
        <v>3</v>
      </c>
      <c r="L12" s="1902">
        <f>表2!I21</f>
        <v>11291</v>
      </c>
      <c r="M12" s="1914">
        <f>表2!O21</f>
        <v>1092</v>
      </c>
      <c r="N12" s="1923">
        <f>L12+M12</f>
        <v>12383</v>
      </c>
      <c r="O12" s="71">
        <v>0</v>
      </c>
      <c r="P12" s="71">
        <v>0</v>
      </c>
      <c r="Q12" s="265">
        <f t="shared" ref="Q12" si="14">O12+P12</f>
        <v>0</v>
      </c>
      <c r="R12" s="1902">
        <f>表2!J21</f>
        <v>3191</v>
      </c>
      <c r="S12" s="1914">
        <f>表2!P21</f>
        <v>975</v>
      </c>
      <c r="T12" s="1923">
        <f>R12+S12</f>
        <v>4166</v>
      </c>
      <c r="U12" s="71">
        <v>3</v>
      </c>
      <c r="V12" s="71">
        <v>0</v>
      </c>
      <c r="W12" s="265">
        <f t="shared" ref="W12" si="15">U12+V12</f>
        <v>3</v>
      </c>
      <c r="X12" s="1"/>
      <c r="Y12" s="7">
        <f t="shared" ref="Y12:AD12" si="16">L12+R12</f>
        <v>14482</v>
      </c>
      <c r="Z12" s="7">
        <f t="shared" si="16"/>
        <v>2067</v>
      </c>
      <c r="AA12" s="7">
        <f t="shared" si="16"/>
        <v>16549</v>
      </c>
      <c r="AB12" s="7">
        <f t="shared" si="16"/>
        <v>3</v>
      </c>
      <c r="AC12" s="7">
        <f t="shared" si="16"/>
        <v>0</v>
      </c>
      <c r="AD12" s="7">
        <f t="shared" si="16"/>
        <v>3</v>
      </c>
      <c r="AE12" s="1372">
        <f t="shared" ref="AE12:AJ12" si="17">Y12-F12</f>
        <v>0</v>
      </c>
      <c r="AF12" s="1372">
        <f t="shared" si="17"/>
        <v>0</v>
      </c>
      <c r="AG12" s="1372">
        <f t="shared" si="17"/>
        <v>0</v>
      </c>
      <c r="AH12" s="1372">
        <f t="shared" si="17"/>
        <v>0</v>
      </c>
      <c r="AI12" s="1372">
        <f t="shared" si="17"/>
        <v>0</v>
      </c>
      <c r="AJ12" s="1372">
        <f t="shared" si="17"/>
        <v>0</v>
      </c>
    </row>
    <row r="13" spans="2:36" ht="21.6" customHeight="1" x14ac:dyDescent="0.2">
      <c r="B13" s="1504"/>
      <c r="C13" s="1551"/>
      <c r="D13" s="1835"/>
      <c r="E13" s="1953"/>
      <c r="F13" s="1895"/>
      <c r="G13" s="1897"/>
      <c r="H13" s="1897"/>
      <c r="I13" s="798">
        <f t="shared" ref="I13:K13" si="18">I12/F12</f>
        <v>2.0715370805137411E-4</v>
      </c>
      <c r="J13" s="798">
        <f t="shared" si="18"/>
        <v>0</v>
      </c>
      <c r="K13" s="799">
        <f t="shared" si="18"/>
        <v>1.8127983563961567E-4</v>
      </c>
      <c r="L13" s="1903"/>
      <c r="M13" s="1915"/>
      <c r="N13" s="1923"/>
      <c r="O13" s="798">
        <f t="shared" ref="O13:Q13" si="19">O12/L12</f>
        <v>0</v>
      </c>
      <c r="P13" s="798">
        <f t="shared" si="19"/>
        <v>0</v>
      </c>
      <c r="Q13" s="799">
        <f t="shared" si="19"/>
        <v>0</v>
      </c>
      <c r="R13" s="1903"/>
      <c r="S13" s="1915"/>
      <c r="T13" s="1923"/>
      <c r="U13" s="798">
        <f t="shared" ref="U13:W13" si="20">U12/R12</f>
        <v>9.4014415543716701E-4</v>
      </c>
      <c r="V13" s="798">
        <f t="shared" si="20"/>
        <v>0</v>
      </c>
      <c r="W13" s="799">
        <f t="shared" si="20"/>
        <v>7.2011521843494961E-4</v>
      </c>
      <c r="X13" s="1"/>
      <c r="AB13" s="45"/>
      <c r="AC13" s="45"/>
      <c r="AD13" s="45"/>
      <c r="AE13" s="619"/>
      <c r="AF13" s="619"/>
      <c r="AG13" s="619"/>
      <c r="AH13" s="1372"/>
      <c r="AI13" s="1372"/>
      <c r="AJ13" s="1372"/>
    </row>
    <row r="14" spans="2:36" ht="21.6" customHeight="1" x14ac:dyDescent="0.2">
      <c r="B14" s="1504"/>
      <c r="C14" s="1591" t="s">
        <v>277</v>
      </c>
      <c r="D14" s="1834">
        <f>表13!E21</f>
        <v>25</v>
      </c>
      <c r="E14" s="1972">
        <f>表13!R21</f>
        <v>16</v>
      </c>
      <c r="F14" s="1894">
        <f t="shared" ref="F14:G14" si="21">L14+R14</f>
        <v>2215</v>
      </c>
      <c r="G14" s="1898">
        <f t="shared" si="21"/>
        <v>162</v>
      </c>
      <c r="H14" s="1898">
        <f t="shared" ref="H14:K14" si="22">N14+T14</f>
        <v>2377</v>
      </c>
      <c r="I14" s="71">
        <f t="shared" si="22"/>
        <v>0</v>
      </c>
      <c r="J14" s="71">
        <f t="shared" si="22"/>
        <v>0</v>
      </c>
      <c r="K14" s="265">
        <f t="shared" si="22"/>
        <v>0</v>
      </c>
      <c r="L14" s="1902">
        <f>表2!I24</f>
        <v>2038</v>
      </c>
      <c r="M14" s="1914">
        <f>表2!O24</f>
        <v>104</v>
      </c>
      <c r="N14" s="1923">
        <f t="shared" ref="N14" si="23">L14+M14</f>
        <v>2142</v>
      </c>
      <c r="O14" s="71">
        <v>0</v>
      </c>
      <c r="P14" s="71">
        <v>0</v>
      </c>
      <c r="Q14" s="265">
        <f t="shared" ref="Q14" si="24">O14+P14</f>
        <v>0</v>
      </c>
      <c r="R14" s="1902">
        <f>表2!J24</f>
        <v>177</v>
      </c>
      <c r="S14" s="1914">
        <f>表2!P24</f>
        <v>58</v>
      </c>
      <c r="T14" s="1923">
        <f t="shared" ref="T14" si="25">R14+S14</f>
        <v>235</v>
      </c>
      <c r="U14" s="71">
        <v>0</v>
      </c>
      <c r="V14" s="71">
        <v>0</v>
      </c>
      <c r="W14" s="265">
        <f t="shared" ref="W14" si="26">U14+V14</f>
        <v>0</v>
      </c>
      <c r="X14" s="1"/>
      <c r="Y14" s="7">
        <f t="shared" ref="Y14:AD14" si="27">L14+R14</f>
        <v>2215</v>
      </c>
      <c r="Z14" s="7">
        <f t="shared" si="27"/>
        <v>162</v>
      </c>
      <c r="AA14" s="7">
        <f t="shared" si="27"/>
        <v>2377</v>
      </c>
      <c r="AB14" s="7">
        <f t="shared" si="27"/>
        <v>0</v>
      </c>
      <c r="AC14" s="7">
        <f t="shared" si="27"/>
        <v>0</v>
      </c>
      <c r="AD14" s="7">
        <f t="shared" si="27"/>
        <v>0</v>
      </c>
      <c r="AE14" s="1372">
        <f t="shared" ref="AE14:AJ14" si="28">Y14-F14</f>
        <v>0</v>
      </c>
      <c r="AF14" s="1372">
        <f t="shared" si="28"/>
        <v>0</v>
      </c>
      <c r="AG14" s="1372">
        <f t="shared" si="28"/>
        <v>0</v>
      </c>
      <c r="AH14" s="1372">
        <f t="shared" si="28"/>
        <v>0</v>
      </c>
      <c r="AI14" s="1372">
        <f t="shared" si="28"/>
        <v>0</v>
      </c>
      <c r="AJ14" s="1372">
        <f t="shared" si="28"/>
        <v>0</v>
      </c>
    </row>
    <row r="15" spans="2:36" ht="21.6" customHeight="1" x14ac:dyDescent="0.2">
      <c r="B15" s="1504"/>
      <c r="C15" s="1552"/>
      <c r="D15" s="1835"/>
      <c r="E15" s="1953"/>
      <c r="F15" s="1895"/>
      <c r="G15" s="1897"/>
      <c r="H15" s="1897"/>
      <c r="I15" s="798">
        <f t="shared" ref="I15:K15" si="29">I14/F14</f>
        <v>0</v>
      </c>
      <c r="J15" s="798">
        <f t="shared" si="29"/>
        <v>0</v>
      </c>
      <c r="K15" s="799">
        <f t="shared" si="29"/>
        <v>0</v>
      </c>
      <c r="L15" s="1903"/>
      <c r="M15" s="1915"/>
      <c r="N15" s="1923"/>
      <c r="O15" s="798">
        <f t="shared" ref="O15:Q15" si="30">O14/L14</f>
        <v>0</v>
      </c>
      <c r="P15" s="798">
        <f t="shared" si="30"/>
        <v>0</v>
      </c>
      <c r="Q15" s="799">
        <f t="shared" si="30"/>
        <v>0</v>
      </c>
      <c r="R15" s="1903"/>
      <c r="S15" s="1915"/>
      <c r="T15" s="1923"/>
      <c r="U15" s="798">
        <f t="shared" ref="U15:W15" si="31">U14/R14</f>
        <v>0</v>
      </c>
      <c r="V15" s="798">
        <f t="shared" si="31"/>
        <v>0</v>
      </c>
      <c r="W15" s="799">
        <f t="shared" si="31"/>
        <v>0</v>
      </c>
      <c r="X15" s="1"/>
      <c r="AB15" s="45"/>
      <c r="AC15" s="45"/>
      <c r="AD15" s="45"/>
      <c r="AE15" s="619"/>
      <c r="AF15" s="619"/>
      <c r="AG15" s="619"/>
      <c r="AH15" s="1372"/>
      <c r="AI15" s="1372"/>
      <c r="AJ15" s="1372"/>
    </row>
    <row r="16" spans="2:36" ht="21.6" customHeight="1" x14ac:dyDescent="0.2">
      <c r="B16" s="1504"/>
      <c r="C16" s="1591" t="s">
        <v>598</v>
      </c>
      <c r="D16" s="1834">
        <f>表13!E24</f>
        <v>75</v>
      </c>
      <c r="E16" s="1972">
        <f>表13!R24</f>
        <v>54</v>
      </c>
      <c r="F16" s="1894">
        <f>L16+R16</f>
        <v>1558</v>
      </c>
      <c r="G16" s="1898">
        <f t="shared" ref="G16" si="32">M16+S16</f>
        <v>819</v>
      </c>
      <c r="H16" s="1898">
        <f t="shared" ref="H16:K16" si="33">N16+T16</f>
        <v>2377</v>
      </c>
      <c r="I16" s="71">
        <f t="shared" si="33"/>
        <v>2</v>
      </c>
      <c r="J16" s="71">
        <f t="shared" si="33"/>
        <v>1</v>
      </c>
      <c r="K16" s="265">
        <f t="shared" si="33"/>
        <v>3</v>
      </c>
      <c r="L16" s="1902">
        <f>表2!I27</f>
        <v>1030</v>
      </c>
      <c r="M16" s="1914">
        <f>表2!O27</f>
        <v>255</v>
      </c>
      <c r="N16" s="1923">
        <f t="shared" ref="N16" si="34">L16+M16</f>
        <v>1285</v>
      </c>
      <c r="O16" s="71">
        <v>0</v>
      </c>
      <c r="P16" s="71">
        <v>0</v>
      </c>
      <c r="Q16" s="265">
        <f t="shared" ref="Q16" si="35">O16+P16</f>
        <v>0</v>
      </c>
      <c r="R16" s="1902">
        <f>表2!J27</f>
        <v>528</v>
      </c>
      <c r="S16" s="1914">
        <f>表2!P27</f>
        <v>564</v>
      </c>
      <c r="T16" s="1923">
        <f t="shared" ref="T16" si="36">R16+S16</f>
        <v>1092</v>
      </c>
      <c r="U16" s="71">
        <v>2</v>
      </c>
      <c r="V16" s="71">
        <v>1</v>
      </c>
      <c r="W16" s="265">
        <f t="shared" ref="W16" si="37">U16+V16</f>
        <v>3</v>
      </c>
      <c r="X16" s="1"/>
      <c r="Y16" s="7">
        <f t="shared" ref="Y16:AD16" si="38">L16+R16</f>
        <v>1558</v>
      </c>
      <c r="Z16" s="7">
        <f t="shared" si="38"/>
        <v>819</v>
      </c>
      <c r="AA16" s="7">
        <f t="shared" si="38"/>
        <v>2377</v>
      </c>
      <c r="AB16" s="7">
        <f t="shared" si="38"/>
        <v>2</v>
      </c>
      <c r="AC16" s="7">
        <f t="shared" si="38"/>
        <v>1</v>
      </c>
      <c r="AD16" s="7">
        <f t="shared" si="38"/>
        <v>3</v>
      </c>
      <c r="AE16" s="1372">
        <f t="shared" ref="AE16:AJ16" si="39">Y16-F16</f>
        <v>0</v>
      </c>
      <c r="AF16" s="1372">
        <f t="shared" si="39"/>
        <v>0</v>
      </c>
      <c r="AG16" s="1372">
        <f t="shared" si="39"/>
        <v>0</v>
      </c>
      <c r="AH16" s="1372">
        <f t="shared" si="39"/>
        <v>0</v>
      </c>
      <c r="AI16" s="1372">
        <f t="shared" si="39"/>
        <v>0</v>
      </c>
      <c r="AJ16" s="1372">
        <f t="shared" si="39"/>
        <v>0</v>
      </c>
    </row>
    <row r="17" spans="2:36" ht="21.6" customHeight="1" x14ac:dyDescent="0.2">
      <c r="B17" s="1504"/>
      <c r="C17" s="1551"/>
      <c r="D17" s="1835"/>
      <c r="E17" s="1953"/>
      <c r="F17" s="1895"/>
      <c r="G17" s="1897"/>
      <c r="H17" s="1897"/>
      <c r="I17" s="798">
        <f t="shared" ref="I17:K17" si="40">I16/F16</f>
        <v>1.2836970474967907E-3</v>
      </c>
      <c r="J17" s="798">
        <f t="shared" si="40"/>
        <v>1.221001221001221E-3</v>
      </c>
      <c r="K17" s="799">
        <f t="shared" si="40"/>
        <v>1.2620950778291964E-3</v>
      </c>
      <c r="L17" s="1903"/>
      <c r="M17" s="1915"/>
      <c r="N17" s="1923"/>
      <c r="O17" s="798">
        <f t="shared" ref="O17:Q17" si="41">O16/L16</f>
        <v>0</v>
      </c>
      <c r="P17" s="798">
        <f t="shared" si="41"/>
        <v>0</v>
      </c>
      <c r="Q17" s="799">
        <f t="shared" si="41"/>
        <v>0</v>
      </c>
      <c r="R17" s="1903"/>
      <c r="S17" s="1915"/>
      <c r="T17" s="1923"/>
      <c r="U17" s="798">
        <f t="shared" ref="U17:W17" si="42">U16/R16</f>
        <v>3.787878787878788E-3</v>
      </c>
      <c r="V17" s="798">
        <f t="shared" si="42"/>
        <v>1.7730496453900709E-3</v>
      </c>
      <c r="W17" s="799">
        <f t="shared" si="42"/>
        <v>2.7472527472527475E-3</v>
      </c>
      <c r="X17" s="1"/>
      <c r="AB17" s="45"/>
      <c r="AC17" s="45"/>
      <c r="AD17" s="45"/>
      <c r="AE17" s="619"/>
      <c r="AF17" s="619"/>
      <c r="AG17" s="619"/>
      <c r="AH17" s="1372"/>
      <c r="AI17" s="1372"/>
      <c r="AJ17" s="1372"/>
    </row>
    <row r="18" spans="2:36" ht="21.6" customHeight="1" x14ac:dyDescent="0.2">
      <c r="B18" s="1504"/>
      <c r="C18" s="1591" t="s">
        <v>341</v>
      </c>
      <c r="D18" s="1834">
        <f>表13!E27</f>
        <v>8</v>
      </c>
      <c r="E18" s="1972">
        <f>表13!R27</f>
        <v>4</v>
      </c>
      <c r="F18" s="1894">
        <f t="shared" ref="F18:G18" si="43">L18+R18</f>
        <v>1488</v>
      </c>
      <c r="G18" s="1898">
        <f t="shared" si="43"/>
        <v>214</v>
      </c>
      <c r="H18" s="1898">
        <f t="shared" ref="H18:K18" si="44">N18+T18</f>
        <v>1702</v>
      </c>
      <c r="I18" s="71">
        <f t="shared" si="44"/>
        <v>0</v>
      </c>
      <c r="J18" s="71">
        <f t="shared" si="44"/>
        <v>0</v>
      </c>
      <c r="K18" s="265">
        <f t="shared" si="44"/>
        <v>0</v>
      </c>
      <c r="L18" s="1902">
        <f>表2!I30</f>
        <v>633</v>
      </c>
      <c r="M18" s="1914">
        <f>表2!O30</f>
        <v>6</v>
      </c>
      <c r="N18" s="1923">
        <f t="shared" ref="N18" si="45">L18+M18</f>
        <v>639</v>
      </c>
      <c r="O18" s="71">
        <v>0</v>
      </c>
      <c r="P18" s="71">
        <v>0</v>
      </c>
      <c r="Q18" s="265">
        <f t="shared" ref="Q18" si="46">O18+P18</f>
        <v>0</v>
      </c>
      <c r="R18" s="1902">
        <f>表2!J30</f>
        <v>855</v>
      </c>
      <c r="S18" s="1914">
        <f>表2!P30</f>
        <v>208</v>
      </c>
      <c r="T18" s="1923">
        <f t="shared" ref="T18" si="47">R18+S18</f>
        <v>1063</v>
      </c>
      <c r="U18" s="71">
        <v>0</v>
      </c>
      <c r="V18" s="71">
        <v>0</v>
      </c>
      <c r="W18" s="265">
        <f t="shared" ref="W18" si="48">U18+V18</f>
        <v>0</v>
      </c>
      <c r="X18" s="1"/>
      <c r="Y18" s="7">
        <f t="shared" ref="Y18:AD18" si="49">L18+R18</f>
        <v>1488</v>
      </c>
      <c r="Z18" s="7">
        <f t="shared" si="49"/>
        <v>214</v>
      </c>
      <c r="AA18" s="7">
        <f t="shared" si="49"/>
        <v>1702</v>
      </c>
      <c r="AB18" s="7">
        <f t="shared" si="49"/>
        <v>0</v>
      </c>
      <c r="AC18" s="7">
        <f t="shared" si="49"/>
        <v>0</v>
      </c>
      <c r="AD18" s="7">
        <f t="shared" si="49"/>
        <v>0</v>
      </c>
      <c r="AE18" s="1372">
        <f t="shared" ref="AE18:AJ18" si="50">Y18-F18</f>
        <v>0</v>
      </c>
      <c r="AF18" s="1372">
        <f t="shared" si="50"/>
        <v>0</v>
      </c>
      <c r="AG18" s="1372">
        <f t="shared" si="50"/>
        <v>0</v>
      </c>
      <c r="AH18" s="1372">
        <f t="shared" si="50"/>
        <v>0</v>
      </c>
      <c r="AI18" s="1372">
        <f t="shared" si="50"/>
        <v>0</v>
      </c>
      <c r="AJ18" s="1372">
        <f t="shared" si="50"/>
        <v>0</v>
      </c>
    </row>
    <row r="19" spans="2:36" ht="21.6" customHeight="1" x14ac:dyDescent="0.2">
      <c r="B19" s="1504"/>
      <c r="C19" s="1551"/>
      <c r="D19" s="1835"/>
      <c r="E19" s="1953"/>
      <c r="F19" s="1895"/>
      <c r="G19" s="1897"/>
      <c r="H19" s="1897"/>
      <c r="I19" s="798">
        <f t="shared" ref="I19:K19" si="51">I18/F18</f>
        <v>0</v>
      </c>
      <c r="J19" s="798">
        <f t="shared" si="51"/>
        <v>0</v>
      </c>
      <c r="K19" s="799">
        <f t="shared" si="51"/>
        <v>0</v>
      </c>
      <c r="L19" s="1903"/>
      <c r="M19" s="1915"/>
      <c r="N19" s="1923"/>
      <c r="O19" s="798">
        <f t="shared" ref="O19:Q19" si="52">O18/L18</f>
        <v>0</v>
      </c>
      <c r="P19" s="798">
        <f t="shared" si="52"/>
        <v>0</v>
      </c>
      <c r="Q19" s="799">
        <f t="shared" si="52"/>
        <v>0</v>
      </c>
      <c r="R19" s="1903"/>
      <c r="S19" s="1915"/>
      <c r="T19" s="1923"/>
      <c r="U19" s="798">
        <f t="shared" ref="U19:W19" si="53">U18/R18</f>
        <v>0</v>
      </c>
      <c r="V19" s="798">
        <f t="shared" si="53"/>
        <v>0</v>
      </c>
      <c r="W19" s="799">
        <f t="shared" si="53"/>
        <v>0</v>
      </c>
      <c r="X19" s="1"/>
      <c r="AB19" s="45"/>
      <c r="AC19" s="45"/>
      <c r="AD19" s="45"/>
      <c r="AE19" s="619"/>
      <c r="AF19" s="619"/>
      <c r="AG19" s="619"/>
      <c r="AH19" s="1372"/>
      <c r="AI19" s="1372"/>
      <c r="AJ19" s="1372"/>
    </row>
    <row r="20" spans="2:36" ht="21.6" customHeight="1" x14ac:dyDescent="0.2">
      <c r="B20" s="1504"/>
      <c r="C20" s="1591" t="s">
        <v>189</v>
      </c>
      <c r="D20" s="1834">
        <f>表13!E30</f>
        <v>162</v>
      </c>
      <c r="E20" s="1972">
        <f>表13!R30</f>
        <v>145</v>
      </c>
      <c r="F20" s="1894">
        <f t="shared" ref="F20:G20" si="54">L20+R20</f>
        <v>10281</v>
      </c>
      <c r="G20" s="1898">
        <f t="shared" si="54"/>
        <v>4744</v>
      </c>
      <c r="H20" s="1898">
        <f t="shared" ref="H20:K20" si="55">N20+T20</f>
        <v>15025</v>
      </c>
      <c r="I20" s="71">
        <f t="shared" si="55"/>
        <v>114</v>
      </c>
      <c r="J20" s="71">
        <f t="shared" si="55"/>
        <v>23</v>
      </c>
      <c r="K20" s="265">
        <f t="shared" si="55"/>
        <v>137</v>
      </c>
      <c r="L20" s="1902">
        <f>表2!I33</f>
        <v>3930</v>
      </c>
      <c r="M20" s="1914">
        <f>表2!O33</f>
        <v>1363</v>
      </c>
      <c r="N20" s="1923">
        <f t="shared" ref="N20" si="56">L20+M20</f>
        <v>5293</v>
      </c>
      <c r="O20" s="71">
        <v>13</v>
      </c>
      <c r="P20" s="71">
        <v>1</v>
      </c>
      <c r="Q20" s="265">
        <f t="shared" ref="Q20" si="57">O20+P20</f>
        <v>14</v>
      </c>
      <c r="R20" s="1902">
        <f>表2!J33</f>
        <v>6351</v>
      </c>
      <c r="S20" s="1914">
        <f>表2!P33</f>
        <v>3381</v>
      </c>
      <c r="T20" s="1923">
        <f t="shared" ref="T20" si="58">R20+S20</f>
        <v>9732</v>
      </c>
      <c r="U20" s="71">
        <v>101</v>
      </c>
      <c r="V20" s="71">
        <v>22</v>
      </c>
      <c r="W20" s="265">
        <f t="shared" ref="W20" si="59">U20+V20</f>
        <v>123</v>
      </c>
      <c r="X20" s="1"/>
      <c r="Y20" s="7">
        <f t="shared" ref="Y20:AD20" si="60">L20+R20</f>
        <v>10281</v>
      </c>
      <c r="Z20" s="7">
        <f t="shared" si="60"/>
        <v>4744</v>
      </c>
      <c r="AA20" s="7">
        <f t="shared" si="60"/>
        <v>15025</v>
      </c>
      <c r="AB20" s="7">
        <f t="shared" si="60"/>
        <v>114</v>
      </c>
      <c r="AC20" s="7">
        <f t="shared" si="60"/>
        <v>23</v>
      </c>
      <c r="AD20" s="7">
        <f t="shared" si="60"/>
        <v>137</v>
      </c>
      <c r="AE20" s="1372">
        <f t="shared" ref="AE20:AJ20" si="61">Y20-F20</f>
        <v>0</v>
      </c>
      <c r="AF20" s="1372">
        <f t="shared" si="61"/>
        <v>0</v>
      </c>
      <c r="AG20" s="1372">
        <f t="shared" si="61"/>
        <v>0</v>
      </c>
      <c r="AH20" s="1372">
        <f t="shared" si="61"/>
        <v>0</v>
      </c>
      <c r="AI20" s="1372">
        <f t="shared" si="61"/>
        <v>0</v>
      </c>
      <c r="AJ20" s="1372">
        <f t="shared" si="61"/>
        <v>0</v>
      </c>
    </row>
    <row r="21" spans="2:36" ht="21.6" customHeight="1" thickBot="1" x14ac:dyDescent="0.25">
      <c r="B21" s="1505"/>
      <c r="C21" s="1655"/>
      <c r="D21" s="1959"/>
      <c r="E21" s="1955"/>
      <c r="F21" s="1895"/>
      <c r="G21" s="1897"/>
      <c r="H21" s="1897"/>
      <c r="I21" s="798">
        <f t="shared" ref="I21:K21" si="62">I20/F20</f>
        <v>1.1088415523781734E-2</v>
      </c>
      <c r="J21" s="798">
        <f t="shared" si="62"/>
        <v>4.84822934232715E-3</v>
      </c>
      <c r="K21" s="799">
        <f t="shared" si="62"/>
        <v>9.1181364392678866E-3</v>
      </c>
      <c r="L21" s="1903"/>
      <c r="M21" s="1915"/>
      <c r="N21" s="1923"/>
      <c r="O21" s="798">
        <f t="shared" ref="O21:Q21" si="63">O20/L20</f>
        <v>3.3078880407124683E-3</v>
      </c>
      <c r="P21" s="798">
        <f t="shared" si="63"/>
        <v>7.3367571533382249E-4</v>
      </c>
      <c r="Q21" s="799">
        <f t="shared" si="63"/>
        <v>2.6450028339316078E-3</v>
      </c>
      <c r="R21" s="1903"/>
      <c r="S21" s="1915"/>
      <c r="T21" s="1923"/>
      <c r="U21" s="798">
        <f t="shared" ref="U21:W21" si="64">U20/R20</f>
        <v>1.5903007400409383E-2</v>
      </c>
      <c r="V21" s="798">
        <f t="shared" si="64"/>
        <v>6.5069506063294884E-3</v>
      </c>
      <c r="W21" s="799">
        <f t="shared" si="64"/>
        <v>1.2638717632552405E-2</v>
      </c>
      <c r="X21" s="1"/>
      <c r="AB21" s="45"/>
      <c r="AC21" s="45"/>
      <c r="AD21" s="45"/>
      <c r="AE21" s="619"/>
      <c r="AF21" s="619"/>
      <c r="AG21" s="619"/>
      <c r="AH21" s="1372"/>
      <c r="AI21" s="1372"/>
      <c r="AJ21" s="1372"/>
    </row>
    <row r="22" spans="2:36" ht="21.6" customHeight="1" thickTop="1" x14ac:dyDescent="0.2">
      <c r="B22" s="1503" t="s">
        <v>312</v>
      </c>
      <c r="C22" s="1551" t="s">
        <v>282</v>
      </c>
      <c r="D22" s="1840">
        <f>表13!E33</f>
        <v>92</v>
      </c>
      <c r="E22" s="1957">
        <f>表13!R33</f>
        <v>53</v>
      </c>
      <c r="F22" s="1908">
        <f t="shared" ref="F22:G22" si="65">L22+R22</f>
        <v>448</v>
      </c>
      <c r="G22" s="1896">
        <f t="shared" si="65"/>
        <v>204</v>
      </c>
      <c r="H22" s="1896">
        <f t="shared" ref="H22:K22" si="66">N22+T22</f>
        <v>652</v>
      </c>
      <c r="I22" s="800">
        <f t="shared" si="66"/>
        <v>1</v>
      </c>
      <c r="J22" s="800">
        <f t="shared" si="66"/>
        <v>0</v>
      </c>
      <c r="K22" s="801">
        <f t="shared" si="66"/>
        <v>1</v>
      </c>
      <c r="L22" s="1929">
        <f>表2!I36</f>
        <v>246</v>
      </c>
      <c r="M22" s="1920">
        <f>表2!O36</f>
        <v>61</v>
      </c>
      <c r="N22" s="1896">
        <f>L22+M22</f>
        <v>307</v>
      </c>
      <c r="O22" s="800">
        <v>0</v>
      </c>
      <c r="P22" s="800">
        <v>0</v>
      </c>
      <c r="Q22" s="801">
        <f t="shared" ref="Q22" si="67">O22+P22</f>
        <v>0</v>
      </c>
      <c r="R22" s="1929">
        <f>表2!J36</f>
        <v>202</v>
      </c>
      <c r="S22" s="1920">
        <f>表2!P36</f>
        <v>143</v>
      </c>
      <c r="T22" s="1896">
        <f>R22+S22</f>
        <v>345</v>
      </c>
      <c r="U22" s="800">
        <v>1</v>
      </c>
      <c r="V22" s="800">
        <v>0</v>
      </c>
      <c r="W22" s="801">
        <f t="shared" ref="W22" si="68">U22+V22</f>
        <v>1</v>
      </c>
      <c r="X22" s="1"/>
      <c r="Y22" s="7">
        <f t="shared" ref="Y22:AD22" si="69">L22+R22</f>
        <v>448</v>
      </c>
      <c r="Z22" s="7">
        <f t="shared" si="69"/>
        <v>204</v>
      </c>
      <c r="AA22" s="7">
        <f t="shared" si="69"/>
        <v>652</v>
      </c>
      <c r="AB22" s="7">
        <f t="shared" si="69"/>
        <v>1</v>
      </c>
      <c r="AC22" s="7">
        <f t="shared" si="69"/>
        <v>0</v>
      </c>
      <c r="AD22" s="7">
        <f t="shared" si="69"/>
        <v>1</v>
      </c>
      <c r="AE22" s="1372">
        <f t="shared" ref="AE22:AJ22" si="70">Y22-F22</f>
        <v>0</v>
      </c>
      <c r="AF22" s="1372">
        <f t="shared" si="70"/>
        <v>0</v>
      </c>
      <c r="AG22" s="1372">
        <f t="shared" si="70"/>
        <v>0</v>
      </c>
      <c r="AH22" s="1372">
        <f t="shared" si="70"/>
        <v>0</v>
      </c>
      <c r="AI22" s="1372">
        <f t="shared" si="70"/>
        <v>0</v>
      </c>
      <c r="AJ22" s="1372">
        <f t="shared" si="70"/>
        <v>0</v>
      </c>
    </row>
    <row r="23" spans="2:36" ht="21.6" customHeight="1" x14ac:dyDescent="0.2">
      <c r="B23" s="1504"/>
      <c r="C23" s="1551"/>
      <c r="D23" s="1835"/>
      <c r="E23" s="1953"/>
      <c r="F23" s="1895"/>
      <c r="G23" s="1897"/>
      <c r="H23" s="1897"/>
      <c r="I23" s="798">
        <f t="shared" ref="I23:K23" si="71">I22/F22</f>
        <v>2.232142857142857E-3</v>
      </c>
      <c r="J23" s="798">
        <f t="shared" si="71"/>
        <v>0</v>
      </c>
      <c r="K23" s="799">
        <f t="shared" si="71"/>
        <v>1.5337423312883436E-3</v>
      </c>
      <c r="L23" s="1903"/>
      <c r="M23" s="1915"/>
      <c r="N23" s="1897"/>
      <c r="O23" s="798">
        <f t="shared" ref="O23:Q23" si="72">O22/L22</f>
        <v>0</v>
      </c>
      <c r="P23" s="798">
        <f t="shared" si="72"/>
        <v>0</v>
      </c>
      <c r="Q23" s="799">
        <f t="shared" si="72"/>
        <v>0</v>
      </c>
      <c r="R23" s="1903"/>
      <c r="S23" s="1915"/>
      <c r="T23" s="1897"/>
      <c r="U23" s="798">
        <f t="shared" ref="U23:W23" si="73">U22/R22</f>
        <v>4.9504950495049506E-3</v>
      </c>
      <c r="V23" s="798">
        <f t="shared" si="73"/>
        <v>0</v>
      </c>
      <c r="W23" s="799">
        <f t="shared" si="73"/>
        <v>2.8985507246376812E-3</v>
      </c>
      <c r="X23" s="1"/>
      <c r="AB23" s="45"/>
      <c r="AC23" s="45"/>
      <c r="AD23" s="45"/>
      <c r="AE23" s="619"/>
      <c r="AF23" s="619"/>
      <c r="AG23" s="619"/>
      <c r="AH23" s="1372"/>
      <c r="AI23" s="1372"/>
      <c r="AJ23" s="1372"/>
    </row>
    <row r="24" spans="2:36" ht="21.6" customHeight="1" x14ac:dyDescent="0.2">
      <c r="B24" s="1504"/>
      <c r="C24" s="1591" t="s">
        <v>283</v>
      </c>
      <c r="D24" s="1834">
        <f>表13!E36</f>
        <v>163</v>
      </c>
      <c r="E24" s="1972">
        <f>表13!R36</f>
        <v>119</v>
      </c>
      <c r="F24" s="1894">
        <f t="shared" ref="F24:G24" si="74">L24+R24</f>
        <v>1888</v>
      </c>
      <c r="G24" s="1898">
        <f t="shared" si="74"/>
        <v>755</v>
      </c>
      <c r="H24" s="1898">
        <f t="shared" ref="H24:K24" si="75">N24+T24</f>
        <v>2643</v>
      </c>
      <c r="I24" s="71">
        <f t="shared" si="75"/>
        <v>6</v>
      </c>
      <c r="J24" s="71">
        <f t="shared" si="75"/>
        <v>7</v>
      </c>
      <c r="K24" s="265">
        <f t="shared" si="75"/>
        <v>13</v>
      </c>
      <c r="L24" s="1902">
        <f>表2!I39</f>
        <v>1253</v>
      </c>
      <c r="M24" s="1914">
        <f>表2!O39</f>
        <v>227</v>
      </c>
      <c r="N24" s="1898">
        <f>L24+M24</f>
        <v>1480</v>
      </c>
      <c r="O24" s="71">
        <v>3</v>
      </c>
      <c r="P24" s="71">
        <v>3</v>
      </c>
      <c r="Q24" s="265">
        <f t="shared" ref="Q24" si="76">O24+P24</f>
        <v>6</v>
      </c>
      <c r="R24" s="1902">
        <f>表2!J39</f>
        <v>635</v>
      </c>
      <c r="S24" s="1914">
        <f>表2!P39</f>
        <v>528</v>
      </c>
      <c r="T24" s="1898">
        <f>R24+S24</f>
        <v>1163</v>
      </c>
      <c r="U24" s="71">
        <v>3</v>
      </c>
      <c r="V24" s="71">
        <v>4</v>
      </c>
      <c r="W24" s="265">
        <f t="shared" ref="W24" si="77">U24+V24</f>
        <v>7</v>
      </c>
      <c r="X24" s="1"/>
      <c r="Y24" s="7">
        <f t="shared" ref="Y24:AD24" si="78">L24+R24</f>
        <v>1888</v>
      </c>
      <c r="Z24" s="7">
        <f t="shared" si="78"/>
        <v>755</v>
      </c>
      <c r="AA24" s="7">
        <f t="shared" si="78"/>
        <v>2643</v>
      </c>
      <c r="AB24" s="7">
        <f t="shared" si="78"/>
        <v>6</v>
      </c>
      <c r="AC24" s="7">
        <f t="shared" si="78"/>
        <v>7</v>
      </c>
      <c r="AD24" s="7">
        <f t="shared" si="78"/>
        <v>13</v>
      </c>
      <c r="AE24" s="1372">
        <f t="shared" ref="AE24:AJ24" si="79">Y24-F24</f>
        <v>0</v>
      </c>
      <c r="AF24" s="1372">
        <f t="shared" si="79"/>
        <v>0</v>
      </c>
      <c r="AG24" s="1372">
        <f t="shared" si="79"/>
        <v>0</v>
      </c>
      <c r="AH24" s="1372">
        <f t="shared" si="79"/>
        <v>0</v>
      </c>
      <c r="AI24" s="1372">
        <f t="shared" si="79"/>
        <v>0</v>
      </c>
      <c r="AJ24" s="1372">
        <f t="shared" si="79"/>
        <v>0</v>
      </c>
    </row>
    <row r="25" spans="2:36" ht="21.6" customHeight="1" x14ac:dyDescent="0.2">
      <c r="B25" s="1504"/>
      <c r="C25" s="1551"/>
      <c r="D25" s="1835"/>
      <c r="E25" s="1953"/>
      <c r="F25" s="1895"/>
      <c r="G25" s="1897"/>
      <c r="H25" s="1897"/>
      <c r="I25" s="798">
        <f t="shared" ref="I25:K25" si="80">I24/F24</f>
        <v>3.1779661016949155E-3</v>
      </c>
      <c r="J25" s="798">
        <f t="shared" si="80"/>
        <v>9.2715231788079479E-3</v>
      </c>
      <c r="K25" s="799">
        <f t="shared" si="80"/>
        <v>4.9186530457813087E-3</v>
      </c>
      <c r="L25" s="1903"/>
      <c r="M25" s="1915"/>
      <c r="N25" s="1897"/>
      <c r="O25" s="798">
        <f t="shared" ref="O25:Q25" si="81">O24/L24</f>
        <v>2.3942537909018356E-3</v>
      </c>
      <c r="P25" s="798">
        <f t="shared" si="81"/>
        <v>1.3215859030837005E-2</v>
      </c>
      <c r="Q25" s="799">
        <f t="shared" si="81"/>
        <v>4.0540540540540543E-3</v>
      </c>
      <c r="R25" s="1903"/>
      <c r="S25" s="1915"/>
      <c r="T25" s="1897"/>
      <c r="U25" s="798">
        <f t="shared" ref="U25:W25" si="82">U24/R24</f>
        <v>4.7244094488188976E-3</v>
      </c>
      <c r="V25" s="798">
        <f t="shared" si="82"/>
        <v>7.575757575757576E-3</v>
      </c>
      <c r="W25" s="799">
        <f t="shared" si="82"/>
        <v>6.0189165950128975E-3</v>
      </c>
      <c r="X25" s="1"/>
      <c r="AB25" s="45"/>
      <c r="AC25" s="45"/>
      <c r="AD25" s="45"/>
      <c r="AE25" s="619"/>
      <c r="AF25" s="619"/>
      <c r="AG25" s="619"/>
      <c r="AH25" s="1372"/>
      <c r="AI25" s="1372"/>
      <c r="AJ25" s="1372"/>
    </row>
    <row r="26" spans="2:36" ht="21.6" customHeight="1" x14ac:dyDescent="0.2">
      <c r="B26" s="1504"/>
      <c r="C26" s="1591" t="s">
        <v>284</v>
      </c>
      <c r="D26" s="1834">
        <f>表13!E39</f>
        <v>48</v>
      </c>
      <c r="E26" s="1972">
        <f>表13!R39</f>
        <v>42</v>
      </c>
      <c r="F26" s="1894">
        <f t="shared" ref="F26:G26" si="83">L26+R26</f>
        <v>1180</v>
      </c>
      <c r="G26" s="1898">
        <f t="shared" si="83"/>
        <v>643</v>
      </c>
      <c r="H26" s="1898">
        <f t="shared" ref="H26:K26" si="84">N26+T26</f>
        <v>1823</v>
      </c>
      <c r="I26" s="71">
        <f t="shared" si="84"/>
        <v>0</v>
      </c>
      <c r="J26" s="71">
        <f t="shared" si="84"/>
        <v>1</v>
      </c>
      <c r="K26" s="265">
        <f t="shared" si="84"/>
        <v>1</v>
      </c>
      <c r="L26" s="1902">
        <f>表2!I42</f>
        <v>620</v>
      </c>
      <c r="M26" s="1914">
        <f>表2!O42</f>
        <v>242</v>
      </c>
      <c r="N26" s="1898">
        <f t="shared" ref="N26" si="85">L26+M26</f>
        <v>862</v>
      </c>
      <c r="O26" s="71">
        <v>0</v>
      </c>
      <c r="P26" s="71">
        <v>0</v>
      </c>
      <c r="Q26" s="265">
        <f t="shared" ref="Q26" si="86">O26+P26</f>
        <v>0</v>
      </c>
      <c r="R26" s="1902">
        <f>表2!J42</f>
        <v>560</v>
      </c>
      <c r="S26" s="1914">
        <f>表2!P42</f>
        <v>401</v>
      </c>
      <c r="T26" s="1898">
        <f t="shared" ref="T26" si="87">R26+S26</f>
        <v>961</v>
      </c>
      <c r="U26" s="71">
        <v>0</v>
      </c>
      <c r="V26" s="71">
        <v>1</v>
      </c>
      <c r="W26" s="265">
        <f t="shared" ref="W26" si="88">U26+V26</f>
        <v>1</v>
      </c>
      <c r="X26" s="1"/>
      <c r="Y26" s="7">
        <f t="shared" ref="Y26:AD26" si="89">L26+R26</f>
        <v>1180</v>
      </c>
      <c r="Z26" s="7">
        <f t="shared" si="89"/>
        <v>643</v>
      </c>
      <c r="AA26" s="7">
        <f t="shared" si="89"/>
        <v>1823</v>
      </c>
      <c r="AB26" s="7">
        <f t="shared" si="89"/>
        <v>0</v>
      </c>
      <c r="AC26" s="7">
        <f t="shared" si="89"/>
        <v>1</v>
      </c>
      <c r="AD26" s="7">
        <f t="shared" si="89"/>
        <v>1</v>
      </c>
      <c r="AE26" s="1372">
        <f t="shared" ref="AE26:AJ26" si="90">Y26-F26</f>
        <v>0</v>
      </c>
      <c r="AF26" s="1372">
        <f t="shared" si="90"/>
        <v>0</v>
      </c>
      <c r="AG26" s="1372">
        <f t="shared" si="90"/>
        <v>0</v>
      </c>
      <c r="AH26" s="1372">
        <f t="shared" si="90"/>
        <v>0</v>
      </c>
      <c r="AI26" s="1372">
        <f t="shared" si="90"/>
        <v>0</v>
      </c>
      <c r="AJ26" s="1372">
        <f t="shared" si="90"/>
        <v>0</v>
      </c>
    </row>
    <row r="27" spans="2:36" ht="21.6" customHeight="1" x14ac:dyDescent="0.2">
      <c r="B27" s="1504"/>
      <c r="C27" s="1551"/>
      <c r="D27" s="1835"/>
      <c r="E27" s="1953"/>
      <c r="F27" s="1895"/>
      <c r="G27" s="1897"/>
      <c r="H27" s="1897"/>
      <c r="I27" s="798">
        <f t="shared" ref="I27:K27" si="91">I26/F26</f>
        <v>0</v>
      </c>
      <c r="J27" s="798">
        <f t="shared" si="91"/>
        <v>1.5552099533437014E-3</v>
      </c>
      <c r="K27" s="799">
        <f t="shared" si="91"/>
        <v>5.4854635216675812E-4</v>
      </c>
      <c r="L27" s="1903"/>
      <c r="M27" s="1915"/>
      <c r="N27" s="1897"/>
      <c r="O27" s="798">
        <f t="shared" ref="O27:Q27" si="92">O26/L26</f>
        <v>0</v>
      </c>
      <c r="P27" s="798">
        <f t="shared" si="92"/>
        <v>0</v>
      </c>
      <c r="Q27" s="799">
        <f t="shared" si="92"/>
        <v>0</v>
      </c>
      <c r="R27" s="1903"/>
      <c r="S27" s="1915"/>
      <c r="T27" s="1897"/>
      <c r="U27" s="798">
        <f t="shared" ref="U27:W27" si="93">U26/R26</f>
        <v>0</v>
      </c>
      <c r="V27" s="798">
        <f t="shared" si="93"/>
        <v>2.4937655860349127E-3</v>
      </c>
      <c r="W27" s="799">
        <f t="shared" si="93"/>
        <v>1.0405827263267431E-3</v>
      </c>
      <c r="X27" s="1"/>
      <c r="AB27" s="45"/>
      <c r="AC27" s="45"/>
      <c r="AD27" s="45"/>
      <c r="AE27" s="619"/>
      <c r="AF27" s="619"/>
      <c r="AG27" s="619"/>
      <c r="AH27" s="1372"/>
      <c r="AI27" s="1372"/>
      <c r="AJ27" s="1372"/>
    </row>
    <row r="28" spans="2:36" ht="21.6" customHeight="1" x14ac:dyDescent="0.2">
      <c r="B28" s="1504"/>
      <c r="C28" s="1591" t="s">
        <v>285</v>
      </c>
      <c r="D28" s="1834">
        <f>表13!E42</f>
        <v>38</v>
      </c>
      <c r="E28" s="1972">
        <f>表13!R42</f>
        <v>36</v>
      </c>
      <c r="F28" s="1894">
        <f t="shared" ref="F28:G28" si="94">L28+R28</f>
        <v>1731</v>
      </c>
      <c r="G28" s="1898">
        <f t="shared" si="94"/>
        <v>881</v>
      </c>
      <c r="H28" s="1898">
        <f t="shared" ref="H28:K28" si="95">N28+T28</f>
        <v>2612</v>
      </c>
      <c r="I28" s="71">
        <f t="shared" si="95"/>
        <v>0</v>
      </c>
      <c r="J28" s="71">
        <f t="shared" si="95"/>
        <v>0</v>
      </c>
      <c r="K28" s="265">
        <f t="shared" si="95"/>
        <v>0</v>
      </c>
      <c r="L28" s="1902">
        <f>表2!I45</f>
        <v>969</v>
      </c>
      <c r="M28" s="1914">
        <f>表2!O45</f>
        <v>379</v>
      </c>
      <c r="N28" s="1898">
        <f t="shared" ref="N28" si="96">L28+M28</f>
        <v>1348</v>
      </c>
      <c r="O28" s="71">
        <v>0</v>
      </c>
      <c r="P28" s="71">
        <v>0</v>
      </c>
      <c r="Q28" s="265">
        <f t="shared" ref="Q28" si="97">O28+P28</f>
        <v>0</v>
      </c>
      <c r="R28" s="1902">
        <f>表2!J45</f>
        <v>762</v>
      </c>
      <c r="S28" s="1914">
        <f>表2!P45</f>
        <v>502</v>
      </c>
      <c r="T28" s="1898">
        <f t="shared" ref="T28" si="98">R28+S28</f>
        <v>1264</v>
      </c>
      <c r="U28" s="71">
        <v>0</v>
      </c>
      <c r="V28" s="71">
        <v>0</v>
      </c>
      <c r="W28" s="265">
        <f t="shared" ref="W28" si="99">U28+V28</f>
        <v>0</v>
      </c>
      <c r="X28" s="1"/>
      <c r="Y28" s="7">
        <f t="shared" ref="Y28:AD28" si="100">L28+R28</f>
        <v>1731</v>
      </c>
      <c r="Z28" s="7">
        <f t="shared" si="100"/>
        <v>881</v>
      </c>
      <c r="AA28" s="7">
        <f t="shared" si="100"/>
        <v>2612</v>
      </c>
      <c r="AB28" s="7">
        <f t="shared" si="100"/>
        <v>0</v>
      </c>
      <c r="AC28" s="7">
        <f t="shared" si="100"/>
        <v>0</v>
      </c>
      <c r="AD28" s="7">
        <f t="shared" si="100"/>
        <v>0</v>
      </c>
      <c r="AE28" s="1372">
        <f t="shared" ref="AE28:AJ28" si="101">Y28-F28</f>
        <v>0</v>
      </c>
      <c r="AF28" s="1372">
        <f t="shared" si="101"/>
        <v>0</v>
      </c>
      <c r="AG28" s="1372">
        <f t="shared" si="101"/>
        <v>0</v>
      </c>
      <c r="AH28" s="1372">
        <f t="shared" si="101"/>
        <v>0</v>
      </c>
      <c r="AI28" s="1372">
        <f t="shared" si="101"/>
        <v>0</v>
      </c>
      <c r="AJ28" s="1372">
        <f t="shared" si="101"/>
        <v>0</v>
      </c>
    </row>
    <row r="29" spans="2:36" ht="21.6" customHeight="1" x14ac:dyDescent="0.2">
      <c r="B29" s="1504"/>
      <c r="C29" s="1551"/>
      <c r="D29" s="1835"/>
      <c r="E29" s="1953"/>
      <c r="F29" s="1895"/>
      <c r="G29" s="1897"/>
      <c r="H29" s="1897"/>
      <c r="I29" s="798">
        <f t="shared" ref="I29:K29" si="102">I28/F28</f>
        <v>0</v>
      </c>
      <c r="J29" s="798">
        <f t="shared" si="102"/>
        <v>0</v>
      </c>
      <c r="K29" s="799">
        <f t="shared" si="102"/>
        <v>0</v>
      </c>
      <c r="L29" s="1903"/>
      <c r="M29" s="1915"/>
      <c r="N29" s="1897"/>
      <c r="O29" s="798">
        <f t="shared" ref="O29:Q29" si="103">O28/L28</f>
        <v>0</v>
      </c>
      <c r="P29" s="798">
        <f t="shared" si="103"/>
        <v>0</v>
      </c>
      <c r="Q29" s="799">
        <f t="shared" si="103"/>
        <v>0</v>
      </c>
      <c r="R29" s="1903"/>
      <c r="S29" s="1915"/>
      <c r="T29" s="1897"/>
      <c r="U29" s="798">
        <f t="shared" ref="U29:W29" si="104">U28/R28</f>
        <v>0</v>
      </c>
      <c r="V29" s="798">
        <f t="shared" si="104"/>
        <v>0</v>
      </c>
      <c r="W29" s="799">
        <f t="shared" si="104"/>
        <v>0</v>
      </c>
      <c r="X29" s="1"/>
      <c r="AB29" s="45"/>
      <c r="AC29" s="45"/>
      <c r="AD29" s="45"/>
      <c r="AE29" s="619"/>
      <c r="AF29" s="619"/>
      <c r="AG29" s="619"/>
      <c r="AH29" s="1372"/>
      <c r="AI29" s="1372"/>
      <c r="AJ29" s="1372"/>
    </row>
    <row r="30" spans="2:36" ht="21.6" customHeight="1" x14ac:dyDescent="0.2">
      <c r="B30" s="1504"/>
      <c r="C30" s="1591" t="s">
        <v>286</v>
      </c>
      <c r="D30" s="1834">
        <f>表13!E45</f>
        <v>33</v>
      </c>
      <c r="E30" s="1972">
        <f>表13!R45</f>
        <v>26</v>
      </c>
      <c r="F30" s="1894">
        <f t="shared" ref="F30:G30" si="105">L30+R30</f>
        <v>3467</v>
      </c>
      <c r="G30" s="1898">
        <f t="shared" si="105"/>
        <v>990</v>
      </c>
      <c r="H30" s="1898">
        <f t="shared" ref="H30:K30" si="106">N30+T30</f>
        <v>4457</v>
      </c>
      <c r="I30" s="71">
        <f t="shared" si="106"/>
        <v>5</v>
      </c>
      <c r="J30" s="71">
        <f t="shared" si="106"/>
        <v>0</v>
      </c>
      <c r="K30" s="265">
        <f t="shared" si="106"/>
        <v>5</v>
      </c>
      <c r="L30" s="1902">
        <f>表2!I48</f>
        <v>1998</v>
      </c>
      <c r="M30" s="1914">
        <f>表2!O48</f>
        <v>260</v>
      </c>
      <c r="N30" s="1898">
        <f t="shared" ref="N30" si="107">L30+M30</f>
        <v>2258</v>
      </c>
      <c r="O30" s="71">
        <v>0</v>
      </c>
      <c r="P30" s="71">
        <v>0</v>
      </c>
      <c r="Q30" s="265">
        <f t="shared" ref="Q30" si="108">O30+P30</f>
        <v>0</v>
      </c>
      <c r="R30" s="1902">
        <f>表2!J48</f>
        <v>1469</v>
      </c>
      <c r="S30" s="1914">
        <f>表2!P48</f>
        <v>730</v>
      </c>
      <c r="T30" s="1898">
        <f t="shared" ref="T30" si="109">R30+S30</f>
        <v>2199</v>
      </c>
      <c r="U30" s="71">
        <v>5</v>
      </c>
      <c r="V30" s="71">
        <v>0</v>
      </c>
      <c r="W30" s="265">
        <f t="shared" ref="W30" si="110">U30+V30</f>
        <v>5</v>
      </c>
      <c r="X30" s="1"/>
      <c r="Y30" s="7">
        <f t="shared" ref="Y30:AD30" si="111">L30+R30</f>
        <v>3467</v>
      </c>
      <c r="Z30" s="7">
        <f t="shared" si="111"/>
        <v>990</v>
      </c>
      <c r="AA30" s="7">
        <f t="shared" si="111"/>
        <v>4457</v>
      </c>
      <c r="AB30" s="7">
        <f t="shared" si="111"/>
        <v>5</v>
      </c>
      <c r="AC30" s="7">
        <f t="shared" si="111"/>
        <v>0</v>
      </c>
      <c r="AD30" s="7">
        <f t="shared" si="111"/>
        <v>5</v>
      </c>
      <c r="AE30" s="1372">
        <f t="shared" ref="AE30:AJ30" si="112">Y30-F30</f>
        <v>0</v>
      </c>
      <c r="AF30" s="1372">
        <f t="shared" si="112"/>
        <v>0</v>
      </c>
      <c r="AG30" s="1372">
        <f t="shared" si="112"/>
        <v>0</v>
      </c>
      <c r="AH30" s="1372">
        <f t="shared" si="112"/>
        <v>0</v>
      </c>
      <c r="AI30" s="1372">
        <f t="shared" si="112"/>
        <v>0</v>
      </c>
      <c r="AJ30" s="1372">
        <f t="shared" si="112"/>
        <v>0</v>
      </c>
    </row>
    <row r="31" spans="2:36" ht="21.6" customHeight="1" x14ac:dyDescent="0.2">
      <c r="B31" s="1504"/>
      <c r="C31" s="1552"/>
      <c r="D31" s="1835"/>
      <c r="E31" s="1953"/>
      <c r="F31" s="1895"/>
      <c r="G31" s="1897"/>
      <c r="H31" s="1897"/>
      <c r="I31" s="798">
        <f t="shared" ref="I31:K31" si="113">I30/F30</f>
        <v>1.442169022209403E-3</v>
      </c>
      <c r="J31" s="798">
        <f t="shared" si="113"/>
        <v>0</v>
      </c>
      <c r="K31" s="799">
        <f t="shared" si="113"/>
        <v>1.121830827911151E-3</v>
      </c>
      <c r="L31" s="1903"/>
      <c r="M31" s="1915"/>
      <c r="N31" s="1897"/>
      <c r="O31" s="798">
        <f t="shared" ref="O31:Q31" si="114">O30/L30</f>
        <v>0</v>
      </c>
      <c r="P31" s="798">
        <f t="shared" si="114"/>
        <v>0</v>
      </c>
      <c r="Q31" s="799">
        <f t="shared" si="114"/>
        <v>0</v>
      </c>
      <c r="R31" s="1903"/>
      <c r="S31" s="1915"/>
      <c r="T31" s="1897"/>
      <c r="U31" s="798">
        <f t="shared" ref="U31:W31" si="115">U30/R30</f>
        <v>3.4036759700476512E-3</v>
      </c>
      <c r="V31" s="798">
        <f t="shared" si="115"/>
        <v>0</v>
      </c>
      <c r="W31" s="799">
        <f t="shared" si="115"/>
        <v>2.2737608003638018E-3</v>
      </c>
      <c r="X31" s="1"/>
      <c r="AB31" s="45"/>
      <c r="AC31" s="45"/>
      <c r="AD31" s="45"/>
      <c r="AE31" s="619"/>
      <c r="AF31" s="619"/>
      <c r="AG31" s="619"/>
      <c r="AH31" s="1372"/>
      <c r="AI31" s="1372"/>
      <c r="AJ31" s="1372"/>
    </row>
    <row r="32" spans="2:36" ht="21.6" customHeight="1" x14ac:dyDescent="0.2">
      <c r="B32" s="1504"/>
      <c r="C32" s="1551" t="s">
        <v>287</v>
      </c>
      <c r="D32" s="1834">
        <f>表13!E48</f>
        <v>30</v>
      </c>
      <c r="E32" s="1972">
        <f>表13!R48</f>
        <v>27</v>
      </c>
      <c r="F32" s="1894">
        <f t="shared" ref="F32:G32" si="116">L32+R32</f>
        <v>22317</v>
      </c>
      <c r="G32" s="1898">
        <f t="shared" si="116"/>
        <v>4578</v>
      </c>
      <c r="H32" s="1898">
        <f t="shared" ref="H32:K32" si="117">N32+T32</f>
        <v>26895</v>
      </c>
      <c r="I32" s="71">
        <f t="shared" si="117"/>
        <v>113</v>
      </c>
      <c r="J32" s="71">
        <f t="shared" si="117"/>
        <v>22</v>
      </c>
      <c r="K32" s="265">
        <f t="shared" si="117"/>
        <v>135</v>
      </c>
      <c r="L32" s="1902">
        <f>表2!I51</f>
        <v>14671</v>
      </c>
      <c r="M32" s="1914">
        <f>表2!O51</f>
        <v>1672</v>
      </c>
      <c r="N32" s="1898">
        <f>L32+M32</f>
        <v>16343</v>
      </c>
      <c r="O32" s="71">
        <v>13</v>
      </c>
      <c r="P32" s="71">
        <v>1</v>
      </c>
      <c r="Q32" s="265">
        <f t="shared" ref="Q32" si="118">O32+P32</f>
        <v>14</v>
      </c>
      <c r="R32" s="1902">
        <f>表2!J51</f>
        <v>7646</v>
      </c>
      <c r="S32" s="1914">
        <f>表2!P51</f>
        <v>2906</v>
      </c>
      <c r="T32" s="1898">
        <f>R32+S32</f>
        <v>10552</v>
      </c>
      <c r="U32" s="71">
        <v>100</v>
      </c>
      <c r="V32" s="71">
        <v>21</v>
      </c>
      <c r="W32" s="265">
        <f t="shared" ref="W32" si="119">U32+V32</f>
        <v>121</v>
      </c>
      <c r="X32" s="1"/>
      <c r="Y32" s="7">
        <f t="shared" ref="Y32:AD32" si="120">L32+R32</f>
        <v>22317</v>
      </c>
      <c r="Z32" s="7">
        <f t="shared" si="120"/>
        <v>4578</v>
      </c>
      <c r="AA32" s="7">
        <f t="shared" si="120"/>
        <v>26895</v>
      </c>
      <c r="AB32" s="7">
        <f t="shared" si="120"/>
        <v>113</v>
      </c>
      <c r="AC32" s="7">
        <f t="shared" si="120"/>
        <v>22</v>
      </c>
      <c r="AD32" s="7">
        <f t="shared" si="120"/>
        <v>135</v>
      </c>
      <c r="AE32" s="1372">
        <f t="shared" ref="AE32:AJ32" si="121">Y32-F32</f>
        <v>0</v>
      </c>
      <c r="AF32" s="1372">
        <f t="shared" si="121"/>
        <v>0</v>
      </c>
      <c r="AG32" s="1372">
        <f t="shared" si="121"/>
        <v>0</v>
      </c>
      <c r="AH32" s="1372">
        <f t="shared" si="121"/>
        <v>0</v>
      </c>
      <c r="AI32" s="1372">
        <f t="shared" si="121"/>
        <v>0</v>
      </c>
      <c r="AJ32" s="1372">
        <f t="shared" si="121"/>
        <v>0</v>
      </c>
    </row>
    <row r="33" spans="2:36" ht="21.6" customHeight="1" thickBot="1" x14ac:dyDescent="0.25">
      <c r="B33" s="1504"/>
      <c r="C33" s="1655"/>
      <c r="D33" s="1959"/>
      <c r="E33" s="1955"/>
      <c r="F33" s="1906"/>
      <c r="G33" s="1907"/>
      <c r="H33" s="1907"/>
      <c r="I33" s="796">
        <f t="shared" ref="I33:K33" si="122">I32/F32</f>
        <v>5.0634045794685665E-3</v>
      </c>
      <c r="J33" s="796">
        <f t="shared" si="122"/>
        <v>4.8055919615552639E-3</v>
      </c>
      <c r="K33" s="797">
        <f t="shared" si="122"/>
        <v>5.0195203569436695E-3</v>
      </c>
      <c r="L33" s="1918"/>
      <c r="M33" s="1909"/>
      <c r="N33" s="1907"/>
      <c r="O33" s="796">
        <f t="shared" ref="O33:Q33" si="123">O32/L32</f>
        <v>8.8610183354917861E-4</v>
      </c>
      <c r="P33" s="796">
        <f t="shared" si="123"/>
        <v>5.9808612440191385E-4</v>
      </c>
      <c r="Q33" s="797">
        <f t="shared" si="123"/>
        <v>8.5663586856758245E-4</v>
      </c>
      <c r="R33" s="1918"/>
      <c r="S33" s="1909"/>
      <c r="T33" s="1907"/>
      <c r="U33" s="796">
        <f t="shared" ref="U33:W33" si="124">U32/R32</f>
        <v>1.3078733978550876E-2</v>
      </c>
      <c r="V33" s="796">
        <f t="shared" si="124"/>
        <v>7.2264280798348245E-3</v>
      </c>
      <c r="W33" s="797">
        <f t="shared" si="124"/>
        <v>1.1467020470053071E-2</v>
      </c>
      <c r="X33" s="1"/>
      <c r="AB33" s="45"/>
      <c r="AC33" s="45"/>
      <c r="AD33" s="45"/>
      <c r="AE33" s="619"/>
      <c r="AF33" s="619"/>
      <c r="AG33" s="619"/>
      <c r="AH33" s="1372"/>
      <c r="AI33" s="1372"/>
      <c r="AJ33" s="1372"/>
    </row>
    <row r="34" spans="2:36" ht="21.6" customHeight="1" thickTop="1" x14ac:dyDescent="0.2">
      <c r="B34" s="1504"/>
      <c r="C34" s="38" t="s">
        <v>288</v>
      </c>
      <c r="D34" s="1840">
        <f>D24+D26+D28+D30</f>
        <v>282</v>
      </c>
      <c r="E34" s="1957">
        <f>E24+E26+E28+E30</f>
        <v>223</v>
      </c>
      <c r="F34" s="1902">
        <f t="shared" ref="F34:G34" si="125">F24+F26+F28+F30</f>
        <v>8266</v>
      </c>
      <c r="G34" s="1914">
        <f t="shared" si="125"/>
        <v>3269</v>
      </c>
      <c r="H34" s="1914">
        <f t="shared" ref="H34:W34" si="126">H24+H26+H28+H30</f>
        <v>11535</v>
      </c>
      <c r="I34" s="71">
        <f t="shared" si="126"/>
        <v>11</v>
      </c>
      <c r="J34" s="71">
        <f t="shared" si="126"/>
        <v>8</v>
      </c>
      <c r="K34" s="265">
        <f t="shared" si="126"/>
        <v>19</v>
      </c>
      <c r="L34" s="1902">
        <f t="shared" si="126"/>
        <v>4840</v>
      </c>
      <c r="M34" s="1914">
        <f t="shared" si="126"/>
        <v>1108</v>
      </c>
      <c r="N34" s="1914">
        <f>L34+M34</f>
        <v>5948</v>
      </c>
      <c r="O34" s="71">
        <f t="shared" si="126"/>
        <v>3</v>
      </c>
      <c r="P34" s="71">
        <f t="shared" si="126"/>
        <v>3</v>
      </c>
      <c r="Q34" s="265">
        <f t="shared" si="126"/>
        <v>6</v>
      </c>
      <c r="R34" s="1902">
        <f t="shared" si="126"/>
        <v>3426</v>
      </c>
      <c r="S34" s="1914">
        <f t="shared" si="126"/>
        <v>2161</v>
      </c>
      <c r="T34" s="1914">
        <f>R34+S34</f>
        <v>5587</v>
      </c>
      <c r="U34" s="71">
        <f t="shared" si="126"/>
        <v>8</v>
      </c>
      <c r="V34" s="71">
        <f t="shared" si="126"/>
        <v>5</v>
      </c>
      <c r="W34" s="265">
        <f t="shared" si="126"/>
        <v>13</v>
      </c>
      <c r="Y34" s="7">
        <f t="shared" ref="Y34:AD34" si="127">L34+R34</f>
        <v>8266</v>
      </c>
      <c r="Z34" s="7">
        <f t="shared" si="127"/>
        <v>3269</v>
      </c>
      <c r="AA34" s="7">
        <f t="shared" si="127"/>
        <v>11535</v>
      </c>
      <c r="AB34" s="7">
        <f t="shared" si="127"/>
        <v>11</v>
      </c>
      <c r="AC34" s="7">
        <f t="shared" si="127"/>
        <v>8</v>
      </c>
      <c r="AD34" s="7">
        <f t="shared" si="127"/>
        <v>19</v>
      </c>
      <c r="AE34" s="1372">
        <f t="shared" ref="AE34:AJ34" si="128">Y34-F34</f>
        <v>0</v>
      </c>
      <c r="AF34" s="1372">
        <f t="shared" si="128"/>
        <v>0</v>
      </c>
      <c r="AG34" s="1372">
        <f t="shared" si="128"/>
        <v>0</v>
      </c>
      <c r="AH34" s="1372">
        <f t="shared" si="128"/>
        <v>0</v>
      </c>
      <c r="AI34" s="1372">
        <f t="shared" si="128"/>
        <v>0</v>
      </c>
      <c r="AJ34" s="1372">
        <f t="shared" si="128"/>
        <v>0</v>
      </c>
    </row>
    <row r="35" spans="2:36" ht="21.6" customHeight="1" x14ac:dyDescent="0.2">
      <c r="B35" s="1504"/>
      <c r="C35" s="39" t="s">
        <v>289</v>
      </c>
      <c r="D35" s="1835"/>
      <c r="E35" s="1953"/>
      <c r="F35" s="1903"/>
      <c r="G35" s="1915"/>
      <c r="H35" s="1915"/>
      <c r="I35" s="798">
        <f>I34/F34</f>
        <v>1.3307524800387127E-3</v>
      </c>
      <c r="J35" s="798">
        <f>J34/G34</f>
        <v>2.4472315692872439E-3</v>
      </c>
      <c r="K35" s="799">
        <f>K34/H34</f>
        <v>1.64716081491114E-3</v>
      </c>
      <c r="L35" s="1903"/>
      <c r="M35" s="1915"/>
      <c r="N35" s="1915"/>
      <c r="O35" s="798">
        <f>O34/L34</f>
        <v>6.1983471074380169E-4</v>
      </c>
      <c r="P35" s="798">
        <f>P34/M34</f>
        <v>2.707581227436823E-3</v>
      </c>
      <c r="Q35" s="799">
        <f>Q34/N34</f>
        <v>1.0087424344317419E-3</v>
      </c>
      <c r="R35" s="1903"/>
      <c r="S35" s="1915"/>
      <c r="T35" s="1915"/>
      <c r="U35" s="798">
        <f>U34/R34</f>
        <v>2.3350846468184472E-3</v>
      </c>
      <c r="V35" s="798">
        <f>V34/S34</f>
        <v>2.3137436372049976E-3</v>
      </c>
      <c r="W35" s="799">
        <f>W34/T34</f>
        <v>2.3268301413996778E-3</v>
      </c>
      <c r="AB35" s="45"/>
      <c r="AC35" s="45"/>
      <c r="AD35" s="45"/>
      <c r="AE35" s="619"/>
      <c r="AF35" s="619"/>
      <c r="AG35" s="619"/>
      <c r="AH35" s="1372"/>
      <c r="AI35" s="1372"/>
      <c r="AJ35" s="1372"/>
    </row>
    <row r="36" spans="2:36" ht="21.6" customHeight="1" x14ac:dyDescent="0.2">
      <c r="B36" s="1504"/>
      <c r="C36" s="38" t="s">
        <v>288</v>
      </c>
      <c r="D36" s="1834">
        <f>D26+D28+D30+D32</f>
        <v>149</v>
      </c>
      <c r="E36" s="1972">
        <f>E26+E28+E30+E32</f>
        <v>131</v>
      </c>
      <c r="F36" s="1917">
        <f t="shared" ref="F36:G36" si="129">F26+F28+F30+F32</f>
        <v>28695</v>
      </c>
      <c r="G36" s="1904">
        <f t="shared" si="129"/>
        <v>7092</v>
      </c>
      <c r="H36" s="1904">
        <f t="shared" ref="H36:W36" si="130">H26+H28+H30+H32</f>
        <v>35787</v>
      </c>
      <c r="I36" s="72">
        <f t="shared" si="130"/>
        <v>118</v>
      </c>
      <c r="J36" s="72">
        <f t="shared" si="130"/>
        <v>23</v>
      </c>
      <c r="K36" s="267">
        <f t="shared" si="130"/>
        <v>141</v>
      </c>
      <c r="L36" s="1917">
        <f t="shared" si="130"/>
        <v>18258</v>
      </c>
      <c r="M36" s="1904">
        <f t="shared" si="130"/>
        <v>2553</v>
      </c>
      <c r="N36" s="1904">
        <f>L36+M36</f>
        <v>20811</v>
      </c>
      <c r="O36" s="72">
        <f t="shared" si="130"/>
        <v>13</v>
      </c>
      <c r="P36" s="72">
        <f t="shared" si="130"/>
        <v>1</v>
      </c>
      <c r="Q36" s="267">
        <f t="shared" si="130"/>
        <v>14</v>
      </c>
      <c r="R36" s="1917">
        <f t="shared" si="130"/>
        <v>10437</v>
      </c>
      <c r="S36" s="1904">
        <f t="shared" si="130"/>
        <v>4539</v>
      </c>
      <c r="T36" s="1904">
        <f>R36+S36</f>
        <v>14976</v>
      </c>
      <c r="U36" s="72">
        <f t="shared" si="130"/>
        <v>105</v>
      </c>
      <c r="V36" s="72">
        <f t="shared" si="130"/>
        <v>22</v>
      </c>
      <c r="W36" s="267">
        <f t="shared" si="130"/>
        <v>127</v>
      </c>
      <c r="Y36" s="7">
        <f t="shared" ref="Y36:AD36" si="131">L36+R36</f>
        <v>28695</v>
      </c>
      <c r="Z36" s="7">
        <f t="shared" si="131"/>
        <v>7092</v>
      </c>
      <c r="AA36" s="7">
        <f t="shared" si="131"/>
        <v>35787</v>
      </c>
      <c r="AB36" s="7">
        <f t="shared" si="131"/>
        <v>118</v>
      </c>
      <c r="AC36" s="7">
        <f t="shared" si="131"/>
        <v>23</v>
      </c>
      <c r="AD36" s="7">
        <f t="shared" si="131"/>
        <v>141</v>
      </c>
      <c r="AE36" s="1372">
        <f t="shared" ref="AE36:AJ36" si="132">Y36-F36</f>
        <v>0</v>
      </c>
      <c r="AF36" s="1372">
        <f t="shared" si="132"/>
        <v>0</v>
      </c>
      <c r="AG36" s="1372">
        <f t="shared" si="132"/>
        <v>0</v>
      </c>
      <c r="AH36" s="1372">
        <f t="shared" si="132"/>
        <v>0</v>
      </c>
      <c r="AI36" s="1372">
        <f t="shared" si="132"/>
        <v>0</v>
      </c>
      <c r="AJ36" s="1372">
        <f t="shared" si="132"/>
        <v>0</v>
      </c>
    </row>
    <row r="37" spans="2:36" ht="21.6" customHeight="1" thickBot="1" x14ac:dyDescent="0.25">
      <c r="B37" s="1510"/>
      <c r="C37" s="39" t="s">
        <v>290</v>
      </c>
      <c r="D37" s="1835"/>
      <c r="E37" s="1953"/>
      <c r="F37" s="1939"/>
      <c r="G37" s="1905"/>
      <c r="H37" s="1905"/>
      <c r="I37" s="802">
        <f>I36/F36</f>
        <v>4.1122146715455651E-3</v>
      </c>
      <c r="J37" s="802">
        <f>J36/G36</f>
        <v>3.2430908065425833E-3</v>
      </c>
      <c r="K37" s="803">
        <f>K36/H36</f>
        <v>3.9399782043758906E-3</v>
      </c>
      <c r="L37" s="1939"/>
      <c r="M37" s="1905"/>
      <c r="N37" s="1905"/>
      <c r="O37" s="802">
        <f>O36/L36</f>
        <v>7.1201665023551321E-4</v>
      </c>
      <c r="P37" s="802">
        <f>P36/M36</f>
        <v>3.916960438699569E-4</v>
      </c>
      <c r="Q37" s="803">
        <f>Q36/N36</f>
        <v>6.7272115708039018E-4</v>
      </c>
      <c r="R37" s="1939"/>
      <c r="S37" s="1905"/>
      <c r="T37" s="1905"/>
      <c r="U37" s="802">
        <f>U36/R36</f>
        <v>1.0060362173038229E-2</v>
      </c>
      <c r="V37" s="802">
        <f>V36/S36</f>
        <v>4.8468825732540209E-3</v>
      </c>
      <c r="W37" s="803">
        <f>W36/T36</f>
        <v>8.4802350427350421E-3</v>
      </c>
      <c r="AB37" s="45"/>
      <c r="AC37" s="45"/>
      <c r="AD37" s="45"/>
      <c r="AH37" s="366"/>
      <c r="AI37" s="366"/>
      <c r="AJ37" s="366"/>
    </row>
    <row r="38" spans="2:36" x14ac:dyDescent="0.2">
      <c r="K38" s="1"/>
      <c r="Q38" s="1"/>
      <c r="R38" s="1"/>
      <c r="S38" s="1"/>
      <c r="T38" s="1"/>
      <c r="U38" s="1"/>
      <c r="V38" s="1"/>
      <c r="Y38" s="19"/>
      <c r="Z38" s="19"/>
      <c r="AA38" s="19"/>
      <c r="AB38" s="19"/>
      <c r="AC38" s="19"/>
      <c r="AD38" s="19"/>
      <c r="AE38" s="19"/>
    </row>
    <row r="39" spans="2:36" x14ac:dyDescent="0.2">
      <c r="B39" s="1" t="s">
        <v>599</v>
      </c>
      <c r="D39" s="1">
        <f>D22+D24+D26+D28+D30+D32</f>
        <v>404</v>
      </c>
      <c r="E39" s="1">
        <f t="shared" ref="E39:W39" si="133">E22+E24+E26+E28+E30+E32</f>
        <v>303</v>
      </c>
      <c r="F39" s="1">
        <f t="shared" si="133"/>
        <v>31031</v>
      </c>
      <c r="G39" s="1">
        <f t="shared" si="133"/>
        <v>8051</v>
      </c>
      <c r="H39" s="1">
        <f t="shared" si="133"/>
        <v>39082</v>
      </c>
      <c r="I39" s="1">
        <f t="shared" si="133"/>
        <v>125</v>
      </c>
      <c r="J39" s="1">
        <f t="shared" si="133"/>
        <v>30</v>
      </c>
      <c r="K39" s="1">
        <f t="shared" si="133"/>
        <v>155</v>
      </c>
      <c r="L39" s="1">
        <f t="shared" si="133"/>
        <v>19757</v>
      </c>
      <c r="M39" s="1">
        <f t="shared" si="133"/>
        <v>2841</v>
      </c>
      <c r="N39" s="1">
        <f t="shared" si="133"/>
        <v>22598</v>
      </c>
      <c r="O39" s="1">
        <f t="shared" si="133"/>
        <v>16</v>
      </c>
      <c r="P39" s="1">
        <f t="shared" si="133"/>
        <v>4</v>
      </c>
      <c r="Q39" s="1">
        <f t="shared" si="133"/>
        <v>20</v>
      </c>
      <c r="R39" s="1">
        <f t="shared" si="133"/>
        <v>11274</v>
      </c>
      <c r="S39" s="1">
        <f t="shared" si="133"/>
        <v>5210</v>
      </c>
      <c r="T39" s="1">
        <f t="shared" si="133"/>
        <v>16484</v>
      </c>
      <c r="U39" s="1">
        <f t="shared" si="133"/>
        <v>109</v>
      </c>
      <c r="V39" s="1">
        <f t="shared" si="133"/>
        <v>26</v>
      </c>
      <c r="W39" s="1">
        <f t="shared" si="133"/>
        <v>135</v>
      </c>
      <c r="Y39" s="19"/>
      <c r="Z39" s="19"/>
      <c r="AA39" s="19"/>
      <c r="AB39" s="19"/>
      <c r="AC39" s="19"/>
      <c r="AD39" s="19"/>
      <c r="AE39" s="19"/>
    </row>
    <row r="40" spans="2:36" x14ac:dyDescent="0.2">
      <c r="B40" t="s">
        <v>672</v>
      </c>
      <c r="I40" s="45">
        <f>I39/F39</f>
        <v>4.0282298346814476E-3</v>
      </c>
      <c r="J40" s="45">
        <f>J39/G39</f>
        <v>3.7262451869333004E-3</v>
      </c>
      <c r="K40" s="45">
        <f>K39/H39</f>
        <v>3.966020162734763E-3</v>
      </c>
      <c r="L40" s="45"/>
      <c r="M40" s="45"/>
      <c r="N40" s="45"/>
      <c r="O40" s="45">
        <f>O39/L39</f>
        <v>8.0983955053904948E-4</v>
      </c>
      <c r="P40" s="45">
        <f>P39/M39</f>
        <v>1.4079549454417458E-3</v>
      </c>
      <c r="Q40" s="45">
        <f>Q39/N39</f>
        <v>8.8503407381184177E-4</v>
      </c>
      <c r="R40" s="45"/>
      <c r="S40" s="45"/>
      <c r="T40" s="45"/>
      <c r="U40" s="45">
        <f>U39/R39</f>
        <v>9.6682632605996095E-3</v>
      </c>
      <c r="V40" s="45">
        <f>V39/S39</f>
        <v>4.9904030710172746E-3</v>
      </c>
      <c r="W40" s="45">
        <f>W39/T39</f>
        <v>8.1897597670468336E-3</v>
      </c>
      <c r="Y40" s="19"/>
      <c r="Z40" s="19"/>
      <c r="AA40" s="19"/>
      <c r="AB40" s="19"/>
      <c r="AC40" s="19"/>
      <c r="AD40" s="19"/>
      <c r="AE40" s="19"/>
    </row>
    <row r="41" spans="2:36" x14ac:dyDescent="0.2">
      <c r="B41"/>
      <c r="Y41" s="19"/>
      <c r="Z41" s="19"/>
      <c r="AA41" s="19"/>
      <c r="AB41" s="19"/>
      <c r="AC41" s="19"/>
      <c r="AD41" s="19"/>
      <c r="AE41" s="19"/>
    </row>
    <row r="42" spans="2:36" x14ac:dyDescent="0.2">
      <c r="B42" t="s">
        <v>395</v>
      </c>
      <c r="D42" s="1">
        <f>D34+D32+D22</f>
        <v>404</v>
      </c>
      <c r="E42" s="1">
        <f t="shared" ref="E42:W42" si="134">E34+E32+E22</f>
        <v>303</v>
      </c>
      <c r="F42" s="1">
        <f t="shared" si="134"/>
        <v>31031</v>
      </c>
      <c r="G42" s="1">
        <f t="shared" si="134"/>
        <v>8051</v>
      </c>
      <c r="H42" s="1">
        <f t="shared" si="134"/>
        <v>39082</v>
      </c>
      <c r="I42" s="1">
        <f t="shared" si="134"/>
        <v>125</v>
      </c>
      <c r="J42" s="1">
        <f t="shared" si="134"/>
        <v>30</v>
      </c>
      <c r="K42" s="1">
        <f t="shared" si="134"/>
        <v>155</v>
      </c>
      <c r="L42" s="1">
        <f t="shared" si="134"/>
        <v>19757</v>
      </c>
      <c r="M42" s="1">
        <f t="shared" si="134"/>
        <v>2841</v>
      </c>
      <c r="N42" s="1">
        <f t="shared" si="134"/>
        <v>22598</v>
      </c>
      <c r="O42" s="1">
        <f t="shared" si="134"/>
        <v>16</v>
      </c>
      <c r="P42" s="1">
        <f t="shared" si="134"/>
        <v>4</v>
      </c>
      <c r="Q42" s="1">
        <f t="shared" si="134"/>
        <v>20</v>
      </c>
      <c r="R42" s="1">
        <f t="shared" si="134"/>
        <v>11274</v>
      </c>
      <c r="S42" s="1">
        <f t="shared" si="134"/>
        <v>5210</v>
      </c>
      <c r="T42" s="1">
        <f t="shared" si="134"/>
        <v>16484</v>
      </c>
      <c r="U42" s="1">
        <f t="shared" si="134"/>
        <v>109</v>
      </c>
      <c r="V42" s="1">
        <f t="shared" si="134"/>
        <v>26</v>
      </c>
      <c r="W42" s="1">
        <f t="shared" si="134"/>
        <v>135</v>
      </c>
      <c r="Y42" s="19"/>
      <c r="Z42" s="19"/>
      <c r="AA42" s="19"/>
      <c r="AB42" s="19"/>
      <c r="AC42" s="19"/>
      <c r="AD42" s="19"/>
      <c r="AE42" s="19"/>
    </row>
    <row r="43" spans="2:36" x14ac:dyDescent="0.2">
      <c r="B43"/>
      <c r="D43" s="1">
        <f>D36+D22+D24</f>
        <v>404</v>
      </c>
      <c r="E43" s="1">
        <f t="shared" ref="E43:W43" si="135">E36+E22+E24</f>
        <v>303</v>
      </c>
      <c r="F43" s="1">
        <f t="shared" si="135"/>
        <v>31031</v>
      </c>
      <c r="G43" s="1">
        <f t="shared" si="135"/>
        <v>8051</v>
      </c>
      <c r="H43" s="1">
        <f t="shared" si="135"/>
        <v>39082</v>
      </c>
      <c r="I43" s="1">
        <f t="shared" si="135"/>
        <v>125</v>
      </c>
      <c r="J43" s="1">
        <f t="shared" si="135"/>
        <v>30</v>
      </c>
      <c r="K43" s="1">
        <f t="shared" si="135"/>
        <v>155</v>
      </c>
      <c r="L43" s="1">
        <f t="shared" si="135"/>
        <v>19757</v>
      </c>
      <c r="M43" s="1">
        <f t="shared" si="135"/>
        <v>2841</v>
      </c>
      <c r="N43" s="1">
        <f t="shared" si="135"/>
        <v>22598</v>
      </c>
      <c r="O43" s="1">
        <f t="shared" si="135"/>
        <v>16</v>
      </c>
      <c r="P43" s="1">
        <f t="shared" si="135"/>
        <v>4</v>
      </c>
      <c r="Q43" s="1">
        <f t="shared" si="135"/>
        <v>20</v>
      </c>
      <c r="R43" s="1">
        <f t="shared" si="135"/>
        <v>11274</v>
      </c>
      <c r="S43" s="1">
        <f t="shared" si="135"/>
        <v>5210</v>
      </c>
      <c r="T43" s="1">
        <f t="shared" si="135"/>
        <v>16484</v>
      </c>
      <c r="U43" s="1">
        <f t="shared" si="135"/>
        <v>109</v>
      </c>
      <c r="V43" s="1">
        <f t="shared" si="135"/>
        <v>26</v>
      </c>
      <c r="W43" s="1">
        <f t="shared" si="135"/>
        <v>135</v>
      </c>
      <c r="Y43" s="19"/>
      <c r="Z43" s="19"/>
      <c r="AA43" s="19"/>
      <c r="AB43" s="19"/>
      <c r="AC43" s="19"/>
      <c r="AD43" s="19"/>
      <c r="AE43" s="19"/>
    </row>
    <row r="44" spans="2:36" x14ac:dyDescent="0.2">
      <c r="B44"/>
      <c r="Y44" s="19"/>
      <c r="Z44" s="19"/>
      <c r="AA44" s="19"/>
      <c r="AB44" s="19"/>
      <c r="AC44" s="19"/>
      <c r="AD44" s="19"/>
      <c r="AE44" s="19"/>
    </row>
    <row r="45" spans="2:36" x14ac:dyDescent="0.2">
      <c r="B45" s="380" t="s">
        <v>239</v>
      </c>
      <c r="D45" s="371">
        <f>D39-D8</f>
        <v>0</v>
      </c>
      <c r="E45" s="371">
        <f t="shared" ref="E45:W46" si="136">E39-E8</f>
        <v>0</v>
      </c>
      <c r="F45" s="371">
        <f t="shared" si="136"/>
        <v>0</v>
      </c>
      <c r="G45" s="371">
        <f t="shared" si="136"/>
        <v>0</v>
      </c>
      <c r="H45" s="371">
        <f t="shared" si="136"/>
        <v>0</v>
      </c>
      <c r="I45" s="371">
        <f t="shared" si="136"/>
        <v>0</v>
      </c>
      <c r="J45" s="371">
        <f t="shared" si="136"/>
        <v>0</v>
      </c>
      <c r="K45" s="371">
        <f t="shared" si="136"/>
        <v>0</v>
      </c>
      <c r="L45" s="371">
        <f t="shared" si="136"/>
        <v>0</v>
      </c>
      <c r="M45" s="371">
        <f t="shared" si="136"/>
        <v>0</v>
      </c>
      <c r="N45" s="371">
        <f t="shared" si="136"/>
        <v>0</v>
      </c>
      <c r="O45" s="371">
        <f t="shared" si="136"/>
        <v>0</v>
      </c>
      <c r="P45" s="371">
        <f t="shared" si="136"/>
        <v>0</v>
      </c>
      <c r="Q45" s="371">
        <f t="shared" si="136"/>
        <v>0</v>
      </c>
      <c r="R45" s="371">
        <f t="shared" si="136"/>
        <v>0</v>
      </c>
      <c r="S45" s="371">
        <f t="shared" si="136"/>
        <v>0</v>
      </c>
      <c r="T45" s="371">
        <f t="shared" si="136"/>
        <v>0</v>
      </c>
      <c r="U45" s="371">
        <f t="shared" si="136"/>
        <v>0</v>
      </c>
      <c r="V45" s="371">
        <f t="shared" si="136"/>
        <v>0</v>
      </c>
      <c r="W45" s="371">
        <f t="shared" si="136"/>
        <v>0</v>
      </c>
      <c r="Y45" s="19"/>
      <c r="Z45" s="19"/>
      <c r="AA45" s="19"/>
      <c r="AB45" s="19"/>
      <c r="AC45" s="19"/>
      <c r="AD45" s="19"/>
      <c r="AE45" s="19"/>
    </row>
    <row r="46" spans="2:36" x14ac:dyDescent="0.2">
      <c r="D46" s="371"/>
      <c r="E46" s="371"/>
      <c r="F46" s="371"/>
      <c r="G46" s="371"/>
      <c r="H46" s="371"/>
      <c r="I46" s="371">
        <f t="shared" si="136"/>
        <v>0</v>
      </c>
      <c r="J46" s="371">
        <f t="shared" si="136"/>
        <v>0</v>
      </c>
      <c r="K46" s="371">
        <f t="shared" si="136"/>
        <v>0</v>
      </c>
      <c r="L46" s="371"/>
      <c r="M46" s="371"/>
      <c r="N46" s="371"/>
      <c r="O46" s="371">
        <f t="shared" si="136"/>
        <v>0</v>
      </c>
      <c r="P46" s="371">
        <f t="shared" si="136"/>
        <v>0</v>
      </c>
      <c r="Q46" s="371">
        <f t="shared" si="136"/>
        <v>0</v>
      </c>
      <c r="R46" s="371"/>
      <c r="S46" s="371"/>
      <c r="T46" s="371"/>
      <c r="U46" s="371">
        <f t="shared" si="136"/>
        <v>0</v>
      </c>
      <c r="V46" s="371">
        <f t="shared" si="136"/>
        <v>0</v>
      </c>
      <c r="W46" s="371">
        <f t="shared" si="136"/>
        <v>0</v>
      </c>
      <c r="Y46" s="19"/>
      <c r="Z46" s="19"/>
      <c r="AA46" s="19"/>
      <c r="AB46" s="19"/>
      <c r="AC46" s="19"/>
      <c r="AD46" s="19"/>
      <c r="AE46" s="19"/>
    </row>
    <row r="47" spans="2:36" x14ac:dyDescent="0.2">
      <c r="D47" s="371"/>
      <c r="E47" s="371"/>
      <c r="F47" s="371"/>
      <c r="G47" s="371"/>
      <c r="H47" s="371"/>
      <c r="I47" s="371"/>
      <c r="J47" s="371"/>
      <c r="K47" s="371"/>
      <c r="L47" s="371"/>
      <c r="M47" s="371"/>
      <c r="N47" s="371"/>
      <c r="O47" s="371"/>
      <c r="P47" s="371"/>
      <c r="Q47" s="371"/>
      <c r="R47" s="371"/>
      <c r="S47" s="371"/>
      <c r="T47" s="371"/>
      <c r="U47" s="371"/>
      <c r="V47" s="371"/>
      <c r="W47" s="371"/>
      <c r="Y47" s="19"/>
      <c r="Z47" s="19"/>
      <c r="AA47" s="19"/>
      <c r="AB47" s="19"/>
      <c r="AC47" s="19"/>
      <c r="AD47" s="19"/>
      <c r="AE47" s="19"/>
    </row>
    <row r="48" spans="2:36" x14ac:dyDescent="0.2">
      <c r="D48" s="371">
        <f>D42-D39</f>
        <v>0</v>
      </c>
      <c r="E48" s="371">
        <f t="shared" ref="E48:W48" si="137">E42-E39</f>
        <v>0</v>
      </c>
      <c r="F48" s="371">
        <f t="shared" si="137"/>
        <v>0</v>
      </c>
      <c r="G48" s="371">
        <f t="shared" si="137"/>
        <v>0</v>
      </c>
      <c r="H48" s="371">
        <f t="shared" si="137"/>
        <v>0</v>
      </c>
      <c r="I48" s="371">
        <f t="shared" si="137"/>
        <v>0</v>
      </c>
      <c r="J48" s="371">
        <f t="shared" si="137"/>
        <v>0</v>
      </c>
      <c r="K48" s="371">
        <f t="shared" si="137"/>
        <v>0</v>
      </c>
      <c r="L48" s="371">
        <f t="shared" si="137"/>
        <v>0</v>
      </c>
      <c r="M48" s="371">
        <f t="shared" si="137"/>
        <v>0</v>
      </c>
      <c r="N48" s="371">
        <f t="shared" si="137"/>
        <v>0</v>
      </c>
      <c r="O48" s="371">
        <f t="shared" si="137"/>
        <v>0</v>
      </c>
      <c r="P48" s="371">
        <f t="shared" si="137"/>
        <v>0</v>
      </c>
      <c r="Q48" s="371">
        <f t="shared" si="137"/>
        <v>0</v>
      </c>
      <c r="R48" s="371">
        <f t="shared" si="137"/>
        <v>0</v>
      </c>
      <c r="S48" s="371">
        <f t="shared" si="137"/>
        <v>0</v>
      </c>
      <c r="T48" s="371">
        <f t="shared" si="137"/>
        <v>0</v>
      </c>
      <c r="U48" s="371">
        <f t="shared" si="137"/>
        <v>0</v>
      </c>
      <c r="V48" s="371">
        <f t="shared" si="137"/>
        <v>0</v>
      </c>
      <c r="W48" s="371">
        <f t="shared" si="137"/>
        <v>0</v>
      </c>
      <c r="Y48" s="19"/>
      <c r="Z48" s="19"/>
      <c r="AA48" s="19"/>
      <c r="AB48" s="19"/>
      <c r="AC48" s="19"/>
      <c r="AD48" s="19"/>
      <c r="AE48" s="19"/>
    </row>
    <row r="49" spans="3:31" x14ac:dyDescent="0.2">
      <c r="D49" s="371">
        <f>D43-D39</f>
        <v>0</v>
      </c>
      <c r="E49" s="371">
        <f t="shared" ref="E49:W49" si="138">E43-E39</f>
        <v>0</v>
      </c>
      <c r="F49" s="371">
        <f t="shared" si="138"/>
        <v>0</v>
      </c>
      <c r="G49" s="371">
        <f t="shared" si="138"/>
        <v>0</v>
      </c>
      <c r="H49" s="371">
        <f t="shared" si="138"/>
        <v>0</v>
      </c>
      <c r="I49" s="371">
        <f t="shared" si="138"/>
        <v>0</v>
      </c>
      <c r="J49" s="371">
        <f t="shared" si="138"/>
        <v>0</v>
      </c>
      <c r="K49" s="371">
        <f t="shared" si="138"/>
        <v>0</v>
      </c>
      <c r="L49" s="371">
        <f t="shared" si="138"/>
        <v>0</v>
      </c>
      <c r="M49" s="371">
        <f t="shared" si="138"/>
        <v>0</v>
      </c>
      <c r="N49" s="371">
        <f t="shared" si="138"/>
        <v>0</v>
      </c>
      <c r="O49" s="371">
        <f t="shared" si="138"/>
        <v>0</v>
      </c>
      <c r="P49" s="371">
        <f t="shared" si="138"/>
        <v>0</v>
      </c>
      <c r="Q49" s="371">
        <f t="shared" si="138"/>
        <v>0</v>
      </c>
      <c r="R49" s="371">
        <f t="shared" si="138"/>
        <v>0</v>
      </c>
      <c r="S49" s="371">
        <f t="shared" si="138"/>
        <v>0</v>
      </c>
      <c r="T49" s="371">
        <f t="shared" si="138"/>
        <v>0</v>
      </c>
      <c r="U49" s="371">
        <f t="shared" si="138"/>
        <v>0</v>
      </c>
      <c r="V49" s="371">
        <f t="shared" si="138"/>
        <v>0</v>
      </c>
      <c r="W49" s="371">
        <f t="shared" si="138"/>
        <v>0</v>
      </c>
      <c r="Y49" s="19"/>
      <c r="Z49" s="19"/>
      <c r="AA49" s="19"/>
      <c r="AB49" s="19"/>
      <c r="AC49" s="19"/>
      <c r="AD49" s="19"/>
      <c r="AE49" s="19"/>
    </row>
    <row r="50" spans="3:31" x14ac:dyDescent="0.2">
      <c r="Y50" s="19"/>
      <c r="Z50" s="19"/>
      <c r="AA50" s="19"/>
      <c r="AB50" s="19"/>
      <c r="AC50" s="19"/>
      <c r="AD50" s="19"/>
      <c r="AE50" s="19"/>
    </row>
    <row r="51" spans="3:31" x14ac:dyDescent="0.2">
      <c r="Y51" s="19"/>
      <c r="Z51" s="19"/>
      <c r="AA51" s="19"/>
      <c r="AB51" s="19"/>
      <c r="AC51" s="19"/>
      <c r="AD51" s="19"/>
      <c r="AE51" s="19"/>
    </row>
    <row r="52" spans="3:31" x14ac:dyDescent="0.2">
      <c r="Y52" s="19"/>
      <c r="Z52" s="19"/>
      <c r="AA52" s="19"/>
      <c r="AB52" s="19"/>
      <c r="AC52" s="19"/>
      <c r="AD52" s="19"/>
      <c r="AE52" s="19"/>
    </row>
    <row r="53" spans="3:31" x14ac:dyDescent="0.2">
      <c r="Y53" s="19"/>
      <c r="Z53" s="19"/>
      <c r="AA53" s="19"/>
      <c r="AB53" s="19"/>
      <c r="AC53" s="19"/>
      <c r="AD53" s="19"/>
      <c r="AE53" s="19"/>
    </row>
    <row r="54" spans="3:31" x14ac:dyDescent="0.2">
      <c r="Y54" s="19"/>
      <c r="Z54" s="19"/>
      <c r="AA54" s="19"/>
      <c r="AB54" s="19"/>
      <c r="AC54" s="19"/>
      <c r="AD54" s="19"/>
      <c r="AE54" s="19"/>
    </row>
    <row r="55" spans="3:31" x14ac:dyDescent="0.2">
      <c r="Y55" s="19"/>
      <c r="Z55" s="19"/>
      <c r="AA55" s="19"/>
      <c r="AB55" s="19"/>
      <c r="AC55" s="19"/>
      <c r="AD55" s="19"/>
      <c r="AE55" s="19"/>
    </row>
    <row r="56" spans="3:31" x14ac:dyDescent="0.2">
      <c r="Y56" s="19"/>
      <c r="Z56" s="19"/>
      <c r="AA56" s="19"/>
      <c r="AB56" s="19"/>
      <c r="AC56" s="19"/>
      <c r="AD56" s="19"/>
      <c r="AE56" s="19"/>
    </row>
    <row r="57" spans="3:31" x14ac:dyDescent="0.2">
      <c r="Y57" s="19"/>
      <c r="Z57" s="19"/>
      <c r="AA57" s="19"/>
      <c r="AB57" s="19"/>
      <c r="AC57" s="19"/>
      <c r="AD57" s="19"/>
      <c r="AE57" s="19"/>
    </row>
    <row r="58" spans="3:31" x14ac:dyDescent="0.2">
      <c r="Y58" s="19"/>
      <c r="Z58" s="19"/>
      <c r="AA58" s="19"/>
      <c r="AB58" s="19"/>
      <c r="AC58" s="19"/>
      <c r="AD58" s="19"/>
      <c r="AE58" s="19"/>
    </row>
    <row r="59" spans="3:31" x14ac:dyDescent="0.2">
      <c r="Y59" s="19"/>
      <c r="Z59" s="19"/>
      <c r="AA59" s="19"/>
      <c r="AB59" s="19"/>
      <c r="AC59" s="19"/>
      <c r="AD59" s="19"/>
      <c r="AE59" s="19"/>
    </row>
    <row r="60" spans="3:31" x14ac:dyDescent="0.2">
      <c r="Y60" s="19"/>
      <c r="Z60" s="19"/>
      <c r="AA60" s="19"/>
      <c r="AB60" s="19"/>
      <c r="AC60" s="19"/>
      <c r="AD60" s="19"/>
      <c r="AE60" s="19"/>
    </row>
    <row r="61" spans="3:31" x14ac:dyDescent="0.2">
      <c r="Y61" s="19"/>
      <c r="Z61" s="19"/>
      <c r="AA61" s="19"/>
      <c r="AB61" s="19"/>
      <c r="AC61" s="19"/>
      <c r="AD61" s="19"/>
      <c r="AE61" s="19"/>
    </row>
    <row r="62" spans="3:31" x14ac:dyDescent="0.2">
      <c r="Y62" s="19"/>
      <c r="Z62" s="19"/>
      <c r="AA62" s="19"/>
      <c r="AB62" s="19"/>
      <c r="AC62" s="19"/>
      <c r="AD62" s="19"/>
      <c r="AE62" s="19"/>
    </row>
    <row r="63" spans="3:31" x14ac:dyDescent="0.2">
      <c r="Y63" s="19"/>
      <c r="Z63" s="19"/>
      <c r="AA63" s="19"/>
      <c r="AB63" s="19"/>
      <c r="AC63" s="19"/>
      <c r="AD63" s="19"/>
      <c r="AE63" s="19"/>
    </row>
    <row r="64" spans="3:31" x14ac:dyDescent="0.2">
      <c r="C64" s="25"/>
      <c r="H64" s="25"/>
      <c r="N64" s="25"/>
      <c r="W64" s="19"/>
      <c r="X64" s="1"/>
      <c r="Y64" s="19"/>
      <c r="Z64" s="19"/>
      <c r="AA64" s="19"/>
      <c r="AB64" s="19"/>
      <c r="AC64" s="19"/>
      <c r="AD64" s="19"/>
      <c r="AE64" s="19"/>
    </row>
    <row r="65" spans="9:31" x14ac:dyDescent="0.2">
      <c r="I65" s="1" t="e">
        <f>SUM(#REF!)</f>
        <v>#REF!</v>
      </c>
      <c r="J65" s="1" t="e">
        <f>SUM(#REF!)</f>
        <v>#REF!</v>
      </c>
      <c r="K65" s="1" t="e">
        <f>SUM(#REF!)</f>
        <v>#REF!</v>
      </c>
      <c r="O65" s="1" t="e">
        <f>SUM(#REF!)</f>
        <v>#REF!</v>
      </c>
      <c r="P65" s="1" t="e">
        <f>SUM(#REF!)</f>
        <v>#REF!</v>
      </c>
      <c r="Q65" s="1" t="e">
        <f>SUM(#REF!)</f>
        <v>#REF!</v>
      </c>
      <c r="R65" s="1"/>
      <c r="S65" s="1"/>
      <c r="T65" s="1"/>
      <c r="U65" s="1" t="e">
        <f>SUM(#REF!)</f>
        <v>#REF!</v>
      </c>
      <c r="V65" s="1"/>
      <c r="X65" s="1"/>
      <c r="Y65" s="19"/>
      <c r="Z65" s="19"/>
      <c r="AA65" s="19"/>
      <c r="AB65" s="19"/>
      <c r="AC65" s="19"/>
      <c r="AD65" s="19"/>
      <c r="AE65" s="19"/>
    </row>
  </sheetData>
  <mergeCells count="192">
    <mergeCell ref="B22:B37"/>
    <mergeCell ref="C14:C15"/>
    <mergeCell ref="L34:L35"/>
    <mergeCell ref="H36:H37"/>
    <mergeCell ref="C22:C23"/>
    <mergeCell ref="C24:C25"/>
    <mergeCell ref="C26:C27"/>
    <mergeCell ref="C28:C29"/>
    <mergeCell ref="C30:C31"/>
    <mergeCell ref="C32:C33"/>
    <mergeCell ref="D24:D25"/>
    <mergeCell ref="E24:E25"/>
    <mergeCell ref="D26:D27"/>
    <mergeCell ref="E26:E27"/>
    <mergeCell ref="E32:E33"/>
    <mergeCell ref="D28:D29"/>
    <mergeCell ref="E28:E29"/>
    <mergeCell ref="D30:D31"/>
    <mergeCell ref="L14:L15"/>
    <mergeCell ref="L20:L21"/>
    <mergeCell ref="C18:C19"/>
    <mergeCell ref="D18:D19"/>
    <mergeCell ref="E18:E19"/>
    <mergeCell ref="D20:D21"/>
    <mergeCell ref="R5:W5"/>
    <mergeCell ref="R10:R11"/>
    <mergeCell ref="S10:S11"/>
    <mergeCell ref="R6:T6"/>
    <mergeCell ref="R8:R9"/>
    <mergeCell ref="M28:M29"/>
    <mergeCell ref="N28:N29"/>
    <mergeCell ref="T24:T25"/>
    <mergeCell ref="R20:R21"/>
    <mergeCell ref="T22:T23"/>
    <mergeCell ref="S28:S29"/>
    <mergeCell ref="R24:R25"/>
    <mergeCell ref="N26:N27"/>
    <mergeCell ref="R28:R29"/>
    <mergeCell ref="R26:R27"/>
    <mergeCell ref="S26:S27"/>
    <mergeCell ref="M26:M27"/>
    <mergeCell ref="S8:S9"/>
    <mergeCell ref="T8:T9"/>
    <mergeCell ref="U6:W6"/>
    <mergeCell ref="T10:T11"/>
    <mergeCell ref="R12:R13"/>
    <mergeCell ref="S12:S13"/>
    <mergeCell ref="T12:T13"/>
    <mergeCell ref="R14:R15"/>
    <mergeCell ref="S14:S15"/>
    <mergeCell ref="S20:S21"/>
    <mergeCell ref="R22:R23"/>
    <mergeCell ref="S22:S23"/>
    <mergeCell ref="T14:T15"/>
    <mergeCell ref="R16:R17"/>
    <mergeCell ref="S16:S17"/>
    <mergeCell ref="T16:T17"/>
    <mergeCell ref="B10:B21"/>
    <mergeCell ref="B5:C7"/>
    <mergeCell ref="C20:C21"/>
    <mergeCell ref="H12:H13"/>
    <mergeCell ref="H14:H15"/>
    <mergeCell ref="L12:L13"/>
    <mergeCell ref="B8:C9"/>
    <mergeCell ref="C12:C13"/>
    <mergeCell ref="D12:D13"/>
    <mergeCell ref="E12:E13"/>
    <mergeCell ref="D14:D15"/>
    <mergeCell ref="E14:E15"/>
    <mergeCell ref="F14:F15"/>
    <mergeCell ref="L5:Q5"/>
    <mergeCell ref="N8:N9"/>
    <mergeCell ref="L10:L11"/>
    <mergeCell ref="M10:M11"/>
    <mergeCell ref="L6:N6"/>
    <mergeCell ref="L8:L9"/>
    <mergeCell ref="M8:M9"/>
    <mergeCell ref="N10:N11"/>
    <mergeCell ref="O6:Q6"/>
    <mergeCell ref="D5:D7"/>
    <mergeCell ref="E5:E7"/>
    <mergeCell ref="D8:D9"/>
    <mergeCell ref="E8:E9"/>
    <mergeCell ref="D10:D11"/>
    <mergeCell ref="E10:E11"/>
    <mergeCell ref="H10:H11"/>
    <mergeCell ref="D16:D17"/>
    <mergeCell ref="C16:C17"/>
    <mergeCell ref="F5:K5"/>
    <mergeCell ref="F6:H6"/>
    <mergeCell ref="I6:K6"/>
    <mergeCell ref="F8:F9"/>
    <mergeCell ref="G8:G9"/>
    <mergeCell ref="H8:H9"/>
    <mergeCell ref="H16:H17"/>
    <mergeCell ref="F10:F11"/>
    <mergeCell ref="G10:G11"/>
    <mergeCell ref="F12:F13"/>
    <mergeCell ref="G12:G13"/>
    <mergeCell ref="G14:G15"/>
    <mergeCell ref="F16:F17"/>
    <mergeCell ref="G16:G17"/>
    <mergeCell ref="C10:C11"/>
    <mergeCell ref="E20:E21"/>
    <mergeCell ref="D22:D23"/>
    <mergeCell ref="T36:T37"/>
    <mergeCell ref="M36:M37"/>
    <mergeCell ref="N36:N37"/>
    <mergeCell ref="R36:R37"/>
    <mergeCell ref="S36:S37"/>
    <mergeCell ref="M22:M23"/>
    <mergeCell ref="M24:M25"/>
    <mergeCell ref="M20:M21"/>
    <mergeCell ref="F24:F25"/>
    <mergeCell ref="E30:E31"/>
    <mergeCell ref="D36:D37"/>
    <mergeCell ref="E36:E37"/>
    <mergeCell ref="D34:D35"/>
    <mergeCell ref="E34:E35"/>
    <mergeCell ref="F36:F37"/>
    <mergeCell ref="G36:G37"/>
    <mergeCell ref="L36:L37"/>
    <mergeCell ref="D32:D33"/>
    <mergeCell ref="H26:H27"/>
    <mergeCell ref="F30:F31"/>
    <mergeCell ref="G30:G31"/>
    <mergeCell ref="F28:F29"/>
    <mergeCell ref="L18:L19"/>
    <mergeCell ref="M18:M19"/>
    <mergeCell ref="L22:L23"/>
    <mergeCell ref="L24:L25"/>
    <mergeCell ref="T32:T33"/>
    <mergeCell ref="R32:R33"/>
    <mergeCell ref="S32:S33"/>
    <mergeCell ref="S30:S31"/>
    <mergeCell ref="T30:T31"/>
    <mergeCell ref="R30:R31"/>
    <mergeCell ref="L26:L27"/>
    <mergeCell ref="L32:L33"/>
    <mergeCell ref="L30:L31"/>
    <mergeCell ref="L28:L29"/>
    <mergeCell ref="S24:S25"/>
    <mergeCell ref="R18:R19"/>
    <mergeCell ref="S18:S19"/>
    <mergeCell ref="T18:T19"/>
    <mergeCell ref="T20:T21"/>
    <mergeCell ref="H18:H19"/>
    <mergeCell ref="N18:N19"/>
    <mergeCell ref="N20:N21"/>
    <mergeCell ref="N22:N23"/>
    <mergeCell ref="N24:N25"/>
    <mergeCell ref="N12:N13"/>
    <mergeCell ref="N14:N15"/>
    <mergeCell ref="N16:N17"/>
    <mergeCell ref="E16:E17"/>
    <mergeCell ref="E22:E23"/>
    <mergeCell ref="M12:M13"/>
    <mergeCell ref="M16:M17"/>
    <mergeCell ref="M14:M15"/>
    <mergeCell ref="L16:L17"/>
    <mergeCell ref="F20:F21"/>
    <mergeCell ref="G20:G21"/>
    <mergeCell ref="H20:H21"/>
    <mergeCell ref="F18:F19"/>
    <mergeCell ref="G18:G19"/>
    <mergeCell ref="G24:G25"/>
    <mergeCell ref="H24:H25"/>
    <mergeCell ref="F22:F23"/>
    <mergeCell ref="G22:G23"/>
    <mergeCell ref="H22:H23"/>
    <mergeCell ref="G28:G29"/>
    <mergeCell ref="F32:F33"/>
    <mergeCell ref="F26:F27"/>
    <mergeCell ref="H30:H31"/>
    <mergeCell ref="G32:G33"/>
    <mergeCell ref="H32:H33"/>
    <mergeCell ref="H28:H29"/>
    <mergeCell ref="T26:T27"/>
    <mergeCell ref="T28:T29"/>
    <mergeCell ref="M30:M31"/>
    <mergeCell ref="N30:N31"/>
    <mergeCell ref="G26:G27"/>
    <mergeCell ref="F34:F35"/>
    <mergeCell ref="G34:G35"/>
    <mergeCell ref="H34:H35"/>
    <mergeCell ref="M34:M35"/>
    <mergeCell ref="N34:N35"/>
    <mergeCell ref="R34:R35"/>
    <mergeCell ref="S34:S35"/>
    <mergeCell ref="T34:T35"/>
    <mergeCell ref="N32:N33"/>
    <mergeCell ref="M32:M33"/>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tabColor rgb="FF00B0F0"/>
    <pageSetUpPr fitToPage="1"/>
  </sheetPr>
  <dimension ref="B2:AJ65"/>
  <sheetViews>
    <sheetView view="pageBreakPreview" zoomScaleNormal="100" zoomScaleSheetLayoutView="100" workbookViewId="0">
      <pane xSplit="3" ySplit="9" topLeftCell="D17" activePane="bottomRight" state="frozen"/>
      <selection activeCell="B2" sqref="B2"/>
      <selection pane="topRight" activeCell="B2" sqref="B2"/>
      <selection pane="bottomLeft" activeCell="B2" sqref="B2"/>
      <selection pane="bottomRight" activeCell="B2" sqref="B2"/>
    </sheetView>
  </sheetViews>
  <sheetFormatPr defaultColWidth="9" defaultRowHeight="13.2" x14ac:dyDescent="0.2"/>
  <cols>
    <col min="1" max="2" width="4.6640625" style="1" customWidth="1"/>
    <col min="3" max="3" width="19.33203125" style="1" customWidth="1"/>
    <col min="4" max="10" width="8.6640625" style="1" customWidth="1"/>
    <col min="11" max="11" width="8.6640625" style="19" customWidth="1"/>
    <col min="12" max="16" width="8.6640625" style="1" customWidth="1"/>
    <col min="17" max="22" width="8.6640625" style="19" customWidth="1"/>
    <col min="23" max="23" width="8.6640625" style="1" customWidth="1"/>
    <col min="24" max="24" width="8" style="19" customWidth="1"/>
    <col min="25" max="25" width="8" style="1" customWidth="1"/>
    <col min="26" max="26" width="6.33203125" style="1" customWidth="1"/>
    <col min="27" max="27" width="8.33203125" style="1" customWidth="1"/>
    <col min="28" max="30" width="6.33203125" style="1" customWidth="1"/>
    <col min="31" max="36" width="6.109375" style="1" customWidth="1"/>
    <col min="37" max="49" width="8.6640625" style="1" customWidth="1"/>
    <col min="50" max="69" width="4.6640625" style="1" customWidth="1"/>
    <col min="70" max="16384" width="9" style="1"/>
  </cols>
  <sheetData>
    <row r="2" spans="2:36" ht="14.4" x14ac:dyDescent="0.2">
      <c r="B2" s="26" t="s">
        <v>683</v>
      </c>
    </row>
    <row r="4" spans="2:36" ht="13.8" thickBot="1" x14ac:dyDescent="0.25">
      <c r="W4" s="2" t="s">
        <v>588</v>
      </c>
    </row>
    <row r="5" spans="2:36" ht="21.6" customHeight="1" x14ac:dyDescent="0.2">
      <c r="B5" s="1576"/>
      <c r="C5" s="1577"/>
      <c r="D5" s="1591" t="s">
        <v>416</v>
      </c>
      <c r="E5" s="1507" t="s">
        <v>417</v>
      </c>
      <c r="F5" s="1964" t="s">
        <v>589</v>
      </c>
      <c r="G5" s="1965"/>
      <c r="H5" s="1965"/>
      <c r="I5" s="1965"/>
      <c r="J5" s="1965"/>
      <c r="K5" s="1966"/>
      <c r="L5" s="1964" t="s">
        <v>387</v>
      </c>
      <c r="M5" s="1965"/>
      <c r="N5" s="1965"/>
      <c r="O5" s="1965"/>
      <c r="P5" s="1965"/>
      <c r="Q5" s="1966"/>
      <c r="R5" s="1964" t="s">
        <v>388</v>
      </c>
      <c r="S5" s="1965"/>
      <c r="T5" s="1965"/>
      <c r="U5" s="1965"/>
      <c r="V5" s="1965"/>
      <c r="W5" s="1966"/>
    </row>
    <row r="6" spans="2:36" s="154" customFormat="1" ht="39" customHeight="1" x14ac:dyDescent="0.2">
      <c r="B6" s="1578"/>
      <c r="C6" s="1579"/>
      <c r="D6" s="1551"/>
      <c r="E6" s="1508"/>
      <c r="F6" s="1925" t="s">
        <v>590</v>
      </c>
      <c r="G6" s="1743"/>
      <c r="H6" s="1744"/>
      <c r="I6" s="1976" t="s">
        <v>684</v>
      </c>
      <c r="J6" s="1977"/>
      <c r="K6" s="1978"/>
      <c r="L6" s="1925" t="s">
        <v>590</v>
      </c>
      <c r="M6" s="1743"/>
      <c r="N6" s="1744"/>
      <c r="O6" s="1976" t="s">
        <v>684</v>
      </c>
      <c r="P6" s="1977"/>
      <c r="Q6" s="1978"/>
      <c r="R6" s="1738" t="s">
        <v>590</v>
      </c>
      <c r="S6" s="1930"/>
      <c r="T6" s="1931"/>
      <c r="U6" s="1976" t="s">
        <v>684</v>
      </c>
      <c r="V6" s="1977"/>
      <c r="W6" s="1978"/>
      <c r="AB6" s="154" t="s">
        <v>671</v>
      </c>
    </row>
    <row r="7" spans="2:36" ht="21.6" customHeight="1" x14ac:dyDescent="0.2">
      <c r="B7" s="1580"/>
      <c r="C7" s="1967"/>
      <c r="D7" s="1552"/>
      <c r="E7" s="1610"/>
      <c r="F7" s="269" t="s">
        <v>425</v>
      </c>
      <c r="G7" s="32" t="s">
        <v>426</v>
      </c>
      <c r="H7" s="21" t="s">
        <v>273</v>
      </c>
      <c r="I7" s="20" t="s">
        <v>592</v>
      </c>
      <c r="J7" s="20" t="s">
        <v>593</v>
      </c>
      <c r="K7" s="264" t="s">
        <v>455</v>
      </c>
      <c r="L7" s="263" t="s">
        <v>425</v>
      </c>
      <c r="M7" s="32" t="s">
        <v>426</v>
      </c>
      <c r="N7" s="21" t="s">
        <v>273</v>
      </c>
      <c r="O7" s="20" t="s">
        <v>592</v>
      </c>
      <c r="P7" s="20" t="s">
        <v>593</v>
      </c>
      <c r="Q7" s="264" t="s">
        <v>455</v>
      </c>
      <c r="R7" s="263" t="s">
        <v>425</v>
      </c>
      <c r="S7" s="32" t="s">
        <v>426</v>
      </c>
      <c r="T7" s="21" t="s">
        <v>273</v>
      </c>
      <c r="U7" s="20" t="s">
        <v>592</v>
      </c>
      <c r="V7" s="20" t="s">
        <v>593</v>
      </c>
      <c r="W7" s="264" t="s">
        <v>455</v>
      </c>
      <c r="X7" s="1"/>
      <c r="Y7" s="1" t="s">
        <v>425</v>
      </c>
      <c r="Z7" s="1" t="s">
        <v>426</v>
      </c>
      <c r="AA7" s="1" t="s">
        <v>596</v>
      </c>
      <c r="AB7" s="1" t="s">
        <v>425</v>
      </c>
      <c r="AC7" s="1" t="s">
        <v>426</v>
      </c>
      <c r="AD7" s="1" t="s">
        <v>596</v>
      </c>
      <c r="AE7" s="360" t="s">
        <v>328</v>
      </c>
    </row>
    <row r="8" spans="2:36" ht="21.6" customHeight="1" x14ac:dyDescent="0.2">
      <c r="B8" s="1603" t="s">
        <v>597</v>
      </c>
      <c r="C8" s="1628"/>
      <c r="D8" s="1960">
        <f>SUM(D10:D21)</f>
        <v>404</v>
      </c>
      <c r="E8" s="1962">
        <f>SUM(E10:E21)</f>
        <v>303</v>
      </c>
      <c r="F8" s="1894">
        <f t="shared" ref="F8:G8" si="0">F10+F12+F14+F16+F18+F20</f>
        <v>31031</v>
      </c>
      <c r="G8" s="1898">
        <f t="shared" si="0"/>
        <v>8051</v>
      </c>
      <c r="H8" s="1898">
        <f t="shared" ref="H8:W8" si="1">H10+H12+H14+H16+H18+H20</f>
        <v>39082</v>
      </c>
      <c r="I8" s="71">
        <f t="shared" si="1"/>
        <v>33</v>
      </c>
      <c r="J8" s="71">
        <f t="shared" si="1"/>
        <v>6</v>
      </c>
      <c r="K8" s="265">
        <f t="shared" si="1"/>
        <v>39</v>
      </c>
      <c r="L8" s="1968">
        <f>SUM(L10:L21)</f>
        <v>19757</v>
      </c>
      <c r="M8" s="1970">
        <f t="shared" ref="M8" si="2">SUM(M10:M21)</f>
        <v>2841</v>
      </c>
      <c r="N8" s="1898">
        <f>SUM(N10:N21)</f>
        <v>22598</v>
      </c>
      <c r="O8" s="71">
        <f t="shared" si="1"/>
        <v>14</v>
      </c>
      <c r="P8" s="71">
        <f t="shared" si="1"/>
        <v>3</v>
      </c>
      <c r="Q8" s="265">
        <f t="shared" si="1"/>
        <v>17</v>
      </c>
      <c r="R8" s="1968">
        <f>SUM(R10:R21)</f>
        <v>11274</v>
      </c>
      <c r="S8" s="1970">
        <f t="shared" ref="S8" si="3">SUM(S10:S21)</f>
        <v>5210</v>
      </c>
      <c r="T8" s="1898">
        <f>SUM(T10:T21)</f>
        <v>16484</v>
      </c>
      <c r="U8" s="71">
        <f t="shared" si="1"/>
        <v>19</v>
      </c>
      <c r="V8" s="71">
        <f t="shared" si="1"/>
        <v>3</v>
      </c>
      <c r="W8" s="265">
        <f t="shared" si="1"/>
        <v>22</v>
      </c>
      <c r="X8" s="1"/>
      <c r="Y8" s="7">
        <f>L8+R8</f>
        <v>31031</v>
      </c>
      <c r="Z8" s="7">
        <f>M8+S8</f>
        <v>8051</v>
      </c>
      <c r="AA8" s="7">
        <f t="shared" ref="AA8" si="4">N8+T8</f>
        <v>39082</v>
      </c>
      <c r="AB8" s="7">
        <f>O8+U8</f>
        <v>33</v>
      </c>
      <c r="AC8" s="7">
        <f t="shared" ref="AC8:AD8" si="5">P8+V8</f>
        <v>6</v>
      </c>
      <c r="AD8" s="7">
        <f t="shared" si="5"/>
        <v>39</v>
      </c>
      <c r="AE8" s="1372">
        <f>Y8-F8</f>
        <v>0</v>
      </c>
      <c r="AF8" s="1372">
        <f t="shared" ref="AF8:AG8" si="6">Z8-G8</f>
        <v>0</v>
      </c>
      <c r="AG8" s="1372">
        <f t="shared" si="6"/>
        <v>0</v>
      </c>
      <c r="AH8" s="1372">
        <f>AB8-I8</f>
        <v>0</v>
      </c>
      <c r="AI8" s="1372">
        <f t="shared" ref="AI8:AJ8" si="7">AC8-J8</f>
        <v>0</v>
      </c>
      <c r="AJ8" s="1372">
        <f t="shared" si="7"/>
        <v>0</v>
      </c>
    </row>
    <row r="9" spans="2:36" ht="21.6" customHeight="1" thickBot="1" x14ac:dyDescent="0.25">
      <c r="B9" s="1607"/>
      <c r="C9" s="1669"/>
      <c r="D9" s="1961"/>
      <c r="E9" s="1963"/>
      <c r="F9" s="1906"/>
      <c r="G9" s="1907"/>
      <c r="H9" s="1907"/>
      <c r="I9" s="796">
        <f>I8/F8</f>
        <v>1.0634526763559022E-3</v>
      </c>
      <c r="J9" s="796">
        <f>J8/G8</f>
        <v>7.4524903738666009E-4</v>
      </c>
      <c r="K9" s="797">
        <f>K8/H8</f>
        <v>9.9790184739777894E-4</v>
      </c>
      <c r="L9" s="1969"/>
      <c r="M9" s="1971"/>
      <c r="N9" s="1907"/>
      <c r="O9" s="796">
        <f>O8/L8</f>
        <v>7.0860960672166826E-4</v>
      </c>
      <c r="P9" s="796">
        <f>P8/M8</f>
        <v>1.0559662090813093E-3</v>
      </c>
      <c r="Q9" s="797">
        <f>Q8/N8</f>
        <v>7.5227896274006551E-4</v>
      </c>
      <c r="R9" s="1969"/>
      <c r="S9" s="1971"/>
      <c r="T9" s="1907"/>
      <c r="U9" s="796">
        <f>U8/R8</f>
        <v>1.6852935958843356E-3</v>
      </c>
      <c r="V9" s="796">
        <f>V8/S8</f>
        <v>5.7581573896353167E-4</v>
      </c>
      <c r="W9" s="797">
        <f>W8/T8</f>
        <v>1.3346275175928173E-3</v>
      </c>
      <c r="X9" s="1"/>
      <c r="AB9" s="45"/>
      <c r="AC9" s="45"/>
      <c r="AD9" s="45"/>
      <c r="AE9" s="619"/>
      <c r="AF9" s="619"/>
      <c r="AG9" s="619"/>
      <c r="AH9" s="1372"/>
      <c r="AI9" s="1372"/>
      <c r="AJ9" s="1372"/>
    </row>
    <row r="10" spans="2:36" ht="21.6" customHeight="1" thickTop="1" x14ac:dyDescent="0.2">
      <c r="B10" s="1503" t="s">
        <v>274</v>
      </c>
      <c r="C10" s="1551" t="s">
        <v>184</v>
      </c>
      <c r="D10" s="1840">
        <f>表13!E15</f>
        <v>49</v>
      </c>
      <c r="E10" s="1957">
        <f>表13!R15</f>
        <v>20</v>
      </c>
      <c r="F10" s="1908">
        <f t="shared" ref="F10:G10" si="8">L10+R10</f>
        <v>1007</v>
      </c>
      <c r="G10" s="1896">
        <f t="shared" si="8"/>
        <v>45</v>
      </c>
      <c r="H10" s="1896">
        <f t="shared" ref="H10:K10" si="9">N10+T10</f>
        <v>1052</v>
      </c>
      <c r="I10" s="72">
        <f t="shared" si="9"/>
        <v>6</v>
      </c>
      <c r="J10" s="72">
        <f t="shared" si="9"/>
        <v>6</v>
      </c>
      <c r="K10" s="267">
        <f t="shared" si="9"/>
        <v>12</v>
      </c>
      <c r="L10" s="1929">
        <f>表2!I18</f>
        <v>835</v>
      </c>
      <c r="M10" s="1920">
        <f>表2!O18</f>
        <v>21</v>
      </c>
      <c r="N10" s="1928">
        <f>L10+M10</f>
        <v>856</v>
      </c>
      <c r="O10" s="72">
        <v>3</v>
      </c>
      <c r="P10" s="72">
        <v>3</v>
      </c>
      <c r="Q10" s="267">
        <f>O10+P10</f>
        <v>6</v>
      </c>
      <c r="R10" s="1929">
        <f>表2!J18</f>
        <v>172</v>
      </c>
      <c r="S10" s="1920">
        <f>表2!P18</f>
        <v>24</v>
      </c>
      <c r="T10" s="1928">
        <f>R10+S10</f>
        <v>196</v>
      </c>
      <c r="U10" s="72">
        <v>3</v>
      </c>
      <c r="V10" s="72">
        <v>3</v>
      </c>
      <c r="W10" s="267">
        <f>U10+V10</f>
        <v>6</v>
      </c>
      <c r="X10" s="1"/>
      <c r="Y10" s="7">
        <f t="shared" ref="Y10:AD10" si="10">L10+R10</f>
        <v>1007</v>
      </c>
      <c r="Z10" s="7">
        <f t="shared" si="10"/>
        <v>45</v>
      </c>
      <c r="AA10" s="7">
        <f t="shared" si="10"/>
        <v>1052</v>
      </c>
      <c r="AB10" s="7">
        <f t="shared" si="10"/>
        <v>6</v>
      </c>
      <c r="AC10" s="7">
        <f t="shared" si="10"/>
        <v>6</v>
      </c>
      <c r="AD10" s="7">
        <f t="shared" si="10"/>
        <v>12</v>
      </c>
      <c r="AE10" s="1372">
        <f t="shared" ref="AE10:AJ10" si="11">Y10-F10</f>
        <v>0</v>
      </c>
      <c r="AF10" s="1372">
        <f t="shared" si="11"/>
        <v>0</v>
      </c>
      <c r="AG10" s="1372">
        <f t="shared" si="11"/>
        <v>0</v>
      </c>
      <c r="AH10" s="1372">
        <f t="shared" si="11"/>
        <v>0</v>
      </c>
      <c r="AI10" s="1372">
        <f t="shared" si="11"/>
        <v>0</v>
      </c>
      <c r="AJ10" s="1372">
        <f t="shared" si="11"/>
        <v>0</v>
      </c>
    </row>
    <row r="11" spans="2:36" ht="21.6" customHeight="1" x14ac:dyDescent="0.2">
      <c r="B11" s="1504"/>
      <c r="C11" s="1551"/>
      <c r="D11" s="1835"/>
      <c r="E11" s="1953"/>
      <c r="F11" s="1895"/>
      <c r="G11" s="1897"/>
      <c r="H11" s="1897"/>
      <c r="I11" s="798">
        <f>I10/F10</f>
        <v>5.9582919563058593E-3</v>
      </c>
      <c r="J11" s="798">
        <f>J10/G10</f>
        <v>0.13333333333333333</v>
      </c>
      <c r="K11" s="799">
        <f>K10/H10</f>
        <v>1.1406844106463879E-2</v>
      </c>
      <c r="L11" s="1903"/>
      <c r="M11" s="1915"/>
      <c r="N11" s="1923"/>
      <c r="O11" s="798">
        <f>O10/L10</f>
        <v>3.592814371257485E-3</v>
      </c>
      <c r="P11" s="798">
        <f>P10/M10</f>
        <v>0.14285714285714285</v>
      </c>
      <c r="Q11" s="799">
        <f>Q10/N10</f>
        <v>7.0093457943925233E-3</v>
      </c>
      <c r="R11" s="1903"/>
      <c r="S11" s="1915"/>
      <c r="T11" s="1923"/>
      <c r="U11" s="798">
        <f>U10/R10</f>
        <v>1.7441860465116279E-2</v>
      </c>
      <c r="V11" s="798">
        <f>V10/S10</f>
        <v>0.125</v>
      </c>
      <c r="W11" s="799">
        <f>W10/T10</f>
        <v>3.0612244897959183E-2</v>
      </c>
      <c r="X11" s="1"/>
      <c r="AB11" s="45"/>
      <c r="AC11" s="45"/>
      <c r="AD11" s="45"/>
      <c r="AE11" s="619"/>
      <c r="AF11" s="619"/>
      <c r="AG11" s="619"/>
      <c r="AH11" s="1372"/>
      <c r="AI11" s="1372"/>
      <c r="AJ11" s="1372"/>
    </row>
    <row r="12" spans="2:36" ht="21.6" customHeight="1" x14ac:dyDescent="0.2">
      <c r="B12" s="1504"/>
      <c r="C12" s="1591" t="s">
        <v>185</v>
      </c>
      <c r="D12" s="1834">
        <f>表13!E18</f>
        <v>85</v>
      </c>
      <c r="E12" s="1972">
        <f>表13!R18</f>
        <v>64</v>
      </c>
      <c r="F12" s="1894">
        <f t="shared" ref="F12:G12" si="12">L12+R12</f>
        <v>14482</v>
      </c>
      <c r="G12" s="1898">
        <f t="shared" si="12"/>
        <v>2067</v>
      </c>
      <c r="H12" s="1898">
        <f t="shared" ref="H12:K12" si="13">N12+T12</f>
        <v>16549</v>
      </c>
      <c r="I12" s="71">
        <f t="shared" si="13"/>
        <v>0</v>
      </c>
      <c r="J12" s="71">
        <f t="shared" si="13"/>
        <v>0</v>
      </c>
      <c r="K12" s="265">
        <f t="shared" si="13"/>
        <v>0</v>
      </c>
      <c r="L12" s="1902">
        <f>表2!I21</f>
        <v>11291</v>
      </c>
      <c r="M12" s="1914">
        <f>表2!O21</f>
        <v>1092</v>
      </c>
      <c r="N12" s="1923">
        <f>L12+M12</f>
        <v>12383</v>
      </c>
      <c r="O12" s="71">
        <v>0</v>
      </c>
      <c r="P12" s="71">
        <v>0</v>
      </c>
      <c r="Q12" s="265">
        <f t="shared" ref="Q12" si="14">O12+P12</f>
        <v>0</v>
      </c>
      <c r="R12" s="1902">
        <f>表2!J21</f>
        <v>3191</v>
      </c>
      <c r="S12" s="1914">
        <f>表2!P21</f>
        <v>975</v>
      </c>
      <c r="T12" s="1923">
        <f>R12+S12</f>
        <v>4166</v>
      </c>
      <c r="U12" s="71">
        <v>0</v>
      </c>
      <c r="V12" s="71">
        <v>0</v>
      </c>
      <c r="W12" s="265">
        <f t="shared" ref="W12" si="15">U12+V12</f>
        <v>0</v>
      </c>
      <c r="X12" s="1"/>
      <c r="Y12" s="7">
        <f t="shared" ref="Y12:AD12" si="16">L12+R12</f>
        <v>14482</v>
      </c>
      <c r="Z12" s="7">
        <f t="shared" si="16"/>
        <v>2067</v>
      </c>
      <c r="AA12" s="7">
        <f t="shared" si="16"/>
        <v>16549</v>
      </c>
      <c r="AB12" s="7">
        <f t="shared" si="16"/>
        <v>0</v>
      </c>
      <c r="AC12" s="7">
        <f t="shared" si="16"/>
        <v>0</v>
      </c>
      <c r="AD12" s="7">
        <f t="shared" si="16"/>
        <v>0</v>
      </c>
      <c r="AE12" s="1372">
        <f t="shared" ref="AE12:AJ12" si="17">Y12-F12</f>
        <v>0</v>
      </c>
      <c r="AF12" s="1372">
        <f t="shared" si="17"/>
        <v>0</v>
      </c>
      <c r="AG12" s="1372">
        <f t="shared" si="17"/>
        <v>0</v>
      </c>
      <c r="AH12" s="1372">
        <f t="shared" si="17"/>
        <v>0</v>
      </c>
      <c r="AI12" s="1372">
        <f t="shared" si="17"/>
        <v>0</v>
      </c>
      <c r="AJ12" s="1372">
        <f t="shared" si="17"/>
        <v>0</v>
      </c>
    </row>
    <row r="13" spans="2:36" ht="21.6" customHeight="1" x14ac:dyDescent="0.2">
      <c r="B13" s="1504"/>
      <c r="C13" s="1551"/>
      <c r="D13" s="1835"/>
      <c r="E13" s="1953"/>
      <c r="F13" s="1895"/>
      <c r="G13" s="1897"/>
      <c r="H13" s="1897"/>
      <c r="I13" s="798">
        <f t="shared" ref="I13:K13" si="18">I12/F12</f>
        <v>0</v>
      </c>
      <c r="J13" s="798">
        <f t="shared" si="18"/>
        <v>0</v>
      </c>
      <c r="K13" s="799">
        <f t="shared" si="18"/>
        <v>0</v>
      </c>
      <c r="L13" s="1903"/>
      <c r="M13" s="1915"/>
      <c r="N13" s="1923"/>
      <c r="O13" s="798">
        <f t="shared" ref="O13:Q13" si="19">O12/L12</f>
        <v>0</v>
      </c>
      <c r="P13" s="798">
        <f t="shared" si="19"/>
        <v>0</v>
      </c>
      <c r="Q13" s="799">
        <f t="shared" si="19"/>
        <v>0</v>
      </c>
      <c r="R13" s="1903"/>
      <c r="S13" s="1915"/>
      <c r="T13" s="1923"/>
      <c r="U13" s="798">
        <f t="shared" ref="U13:W13" si="20">U12/R12</f>
        <v>0</v>
      </c>
      <c r="V13" s="798">
        <f t="shared" si="20"/>
        <v>0</v>
      </c>
      <c r="W13" s="799">
        <f t="shared" si="20"/>
        <v>0</v>
      </c>
      <c r="X13" s="1"/>
      <c r="AB13" s="45"/>
      <c r="AC13" s="45"/>
      <c r="AD13" s="45"/>
      <c r="AE13" s="619"/>
      <c r="AF13" s="619"/>
      <c r="AG13" s="619"/>
      <c r="AH13" s="1372"/>
      <c r="AI13" s="1372"/>
      <c r="AJ13" s="1372"/>
    </row>
    <row r="14" spans="2:36" ht="21.6" customHeight="1" x14ac:dyDescent="0.2">
      <c r="B14" s="1504"/>
      <c r="C14" s="1591" t="s">
        <v>277</v>
      </c>
      <c r="D14" s="1834">
        <f>表13!E21</f>
        <v>25</v>
      </c>
      <c r="E14" s="1972">
        <f>表13!R21</f>
        <v>16</v>
      </c>
      <c r="F14" s="1894">
        <f t="shared" ref="F14:G14" si="21">L14+R14</f>
        <v>2215</v>
      </c>
      <c r="G14" s="1898">
        <f t="shared" si="21"/>
        <v>162</v>
      </c>
      <c r="H14" s="1898">
        <f t="shared" ref="H14:K14" si="22">N14+T14</f>
        <v>2377</v>
      </c>
      <c r="I14" s="71">
        <f t="shared" si="22"/>
        <v>0</v>
      </c>
      <c r="J14" s="71">
        <f t="shared" si="22"/>
        <v>0</v>
      </c>
      <c r="K14" s="265">
        <f t="shared" si="22"/>
        <v>0</v>
      </c>
      <c r="L14" s="1902">
        <f>表2!I24</f>
        <v>2038</v>
      </c>
      <c r="M14" s="1914">
        <f>表2!O24</f>
        <v>104</v>
      </c>
      <c r="N14" s="1923">
        <f t="shared" ref="N14" si="23">L14+M14</f>
        <v>2142</v>
      </c>
      <c r="O14" s="71">
        <v>0</v>
      </c>
      <c r="P14" s="71">
        <v>0</v>
      </c>
      <c r="Q14" s="265">
        <f t="shared" ref="Q14" si="24">O14+P14</f>
        <v>0</v>
      </c>
      <c r="R14" s="1902">
        <f>表2!J24</f>
        <v>177</v>
      </c>
      <c r="S14" s="1914">
        <f>表2!P24</f>
        <v>58</v>
      </c>
      <c r="T14" s="1923">
        <f t="shared" ref="T14" si="25">R14+S14</f>
        <v>235</v>
      </c>
      <c r="U14" s="71">
        <v>0</v>
      </c>
      <c r="V14" s="71">
        <v>0</v>
      </c>
      <c r="W14" s="265">
        <f t="shared" ref="W14" si="26">U14+V14</f>
        <v>0</v>
      </c>
      <c r="X14" s="1"/>
      <c r="Y14" s="7">
        <f t="shared" ref="Y14:AD14" si="27">L14+R14</f>
        <v>2215</v>
      </c>
      <c r="Z14" s="7">
        <f t="shared" si="27"/>
        <v>162</v>
      </c>
      <c r="AA14" s="7">
        <f t="shared" si="27"/>
        <v>2377</v>
      </c>
      <c r="AB14" s="7">
        <f t="shared" si="27"/>
        <v>0</v>
      </c>
      <c r="AC14" s="7">
        <f t="shared" si="27"/>
        <v>0</v>
      </c>
      <c r="AD14" s="7">
        <f t="shared" si="27"/>
        <v>0</v>
      </c>
      <c r="AE14" s="1372">
        <f t="shared" ref="AE14:AJ14" si="28">Y14-F14</f>
        <v>0</v>
      </c>
      <c r="AF14" s="1372">
        <f t="shared" si="28"/>
        <v>0</v>
      </c>
      <c r="AG14" s="1372">
        <f t="shared" si="28"/>
        <v>0</v>
      </c>
      <c r="AH14" s="1372">
        <f t="shared" si="28"/>
        <v>0</v>
      </c>
      <c r="AI14" s="1372">
        <f t="shared" si="28"/>
        <v>0</v>
      </c>
      <c r="AJ14" s="1372">
        <f t="shared" si="28"/>
        <v>0</v>
      </c>
    </row>
    <row r="15" spans="2:36" ht="21.6" customHeight="1" x14ac:dyDescent="0.2">
      <c r="B15" s="1504"/>
      <c r="C15" s="1552"/>
      <c r="D15" s="1835"/>
      <c r="E15" s="1953"/>
      <c r="F15" s="1895"/>
      <c r="G15" s="1897"/>
      <c r="H15" s="1897"/>
      <c r="I15" s="798">
        <f t="shared" ref="I15:K15" si="29">I14/F14</f>
        <v>0</v>
      </c>
      <c r="J15" s="798">
        <f t="shared" si="29"/>
        <v>0</v>
      </c>
      <c r="K15" s="799">
        <f t="shared" si="29"/>
        <v>0</v>
      </c>
      <c r="L15" s="1903"/>
      <c r="M15" s="1915"/>
      <c r="N15" s="1923"/>
      <c r="O15" s="798">
        <f t="shared" ref="O15:Q15" si="30">O14/L14</f>
        <v>0</v>
      </c>
      <c r="P15" s="798">
        <f t="shared" si="30"/>
        <v>0</v>
      </c>
      <c r="Q15" s="799">
        <f t="shared" si="30"/>
        <v>0</v>
      </c>
      <c r="R15" s="1903"/>
      <c r="S15" s="1915"/>
      <c r="T15" s="1923"/>
      <c r="U15" s="798">
        <f t="shared" ref="U15:W15" si="31">U14/R14</f>
        <v>0</v>
      </c>
      <c r="V15" s="798">
        <f t="shared" si="31"/>
        <v>0</v>
      </c>
      <c r="W15" s="799">
        <f t="shared" si="31"/>
        <v>0</v>
      </c>
      <c r="X15" s="1"/>
      <c r="AB15" s="45"/>
      <c r="AC15" s="45"/>
      <c r="AD15" s="45"/>
      <c r="AE15" s="619"/>
      <c r="AF15" s="619"/>
      <c r="AG15" s="619"/>
      <c r="AH15" s="1372"/>
      <c r="AI15" s="1372"/>
      <c r="AJ15" s="1372"/>
    </row>
    <row r="16" spans="2:36" ht="21.6" customHeight="1" x14ac:dyDescent="0.2">
      <c r="B16" s="1504"/>
      <c r="C16" s="1591" t="s">
        <v>598</v>
      </c>
      <c r="D16" s="1834">
        <f>表13!E24</f>
        <v>75</v>
      </c>
      <c r="E16" s="1972">
        <f>表13!R24</f>
        <v>54</v>
      </c>
      <c r="F16" s="1894">
        <f>L16+R16</f>
        <v>1558</v>
      </c>
      <c r="G16" s="1898">
        <f t="shared" ref="G16" si="32">M16+S16</f>
        <v>819</v>
      </c>
      <c r="H16" s="1898">
        <f t="shared" ref="H16:K16" si="33">N16+T16</f>
        <v>2377</v>
      </c>
      <c r="I16" s="71">
        <f t="shared" si="33"/>
        <v>0</v>
      </c>
      <c r="J16" s="71">
        <f t="shared" si="33"/>
        <v>0</v>
      </c>
      <c r="K16" s="265">
        <f t="shared" si="33"/>
        <v>0</v>
      </c>
      <c r="L16" s="1902">
        <f>表2!I27</f>
        <v>1030</v>
      </c>
      <c r="M16" s="1914">
        <f>表2!O27</f>
        <v>255</v>
      </c>
      <c r="N16" s="1923">
        <f t="shared" ref="N16" si="34">L16+M16</f>
        <v>1285</v>
      </c>
      <c r="O16" s="71">
        <v>0</v>
      </c>
      <c r="P16" s="71">
        <v>0</v>
      </c>
      <c r="Q16" s="265">
        <f t="shared" ref="Q16" si="35">O16+P16</f>
        <v>0</v>
      </c>
      <c r="R16" s="1902">
        <f>表2!J27</f>
        <v>528</v>
      </c>
      <c r="S16" s="1914">
        <f>表2!P27</f>
        <v>564</v>
      </c>
      <c r="T16" s="1923">
        <f t="shared" ref="T16" si="36">R16+S16</f>
        <v>1092</v>
      </c>
      <c r="U16" s="71">
        <v>0</v>
      </c>
      <c r="V16" s="71">
        <v>0</v>
      </c>
      <c r="W16" s="265">
        <f t="shared" ref="W16" si="37">U16+V16</f>
        <v>0</v>
      </c>
      <c r="X16" s="1"/>
      <c r="Y16" s="7">
        <f t="shared" ref="Y16:AD16" si="38">L16+R16</f>
        <v>1558</v>
      </c>
      <c r="Z16" s="7">
        <f t="shared" si="38"/>
        <v>819</v>
      </c>
      <c r="AA16" s="7">
        <f t="shared" si="38"/>
        <v>2377</v>
      </c>
      <c r="AB16" s="7">
        <f t="shared" si="38"/>
        <v>0</v>
      </c>
      <c r="AC16" s="7">
        <f t="shared" si="38"/>
        <v>0</v>
      </c>
      <c r="AD16" s="7">
        <f t="shared" si="38"/>
        <v>0</v>
      </c>
      <c r="AE16" s="1372">
        <f t="shared" ref="AE16:AJ16" si="39">Y16-F16</f>
        <v>0</v>
      </c>
      <c r="AF16" s="1372">
        <f t="shared" si="39"/>
        <v>0</v>
      </c>
      <c r="AG16" s="1372">
        <f t="shared" si="39"/>
        <v>0</v>
      </c>
      <c r="AH16" s="1372">
        <f t="shared" si="39"/>
        <v>0</v>
      </c>
      <c r="AI16" s="1372">
        <f t="shared" si="39"/>
        <v>0</v>
      </c>
      <c r="AJ16" s="1372">
        <f t="shared" si="39"/>
        <v>0</v>
      </c>
    </row>
    <row r="17" spans="2:36" ht="21.6" customHeight="1" x14ac:dyDescent="0.2">
      <c r="B17" s="1504"/>
      <c r="C17" s="1551"/>
      <c r="D17" s="1835"/>
      <c r="E17" s="1953"/>
      <c r="F17" s="1895"/>
      <c r="G17" s="1897"/>
      <c r="H17" s="1897"/>
      <c r="I17" s="798">
        <f t="shared" ref="I17:K17" si="40">I16/F16</f>
        <v>0</v>
      </c>
      <c r="J17" s="798">
        <f t="shared" si="40"/>
        <v>0</v>
      </c>
      <c r="K17" s="799">
        <f t="shared" si="40"/>
        <v>0</v>
      </c>
      <c r="L17" s="1903"/>
      <c r="M17" s="1915"/>
      <c r="N17" s="1923"/>
      <c r="O17" s="798">
        <f t="shared" ref="O17:Q17" si="41">O16/L16</f>
        <v>0</v>
      </c>
      <c r="P17" s="798">
        <f t="shared" si="41"/>
        <v>0</v>
      </c>
      <c r="Q17" s="799">
        <f t="shared" si="41"/>
        <v>0</v>
      </c>
      <c r="R17" s="1903"/>
      <c r="S17" s="1915"/>
      <c r="T17" s="1923"/>
      <c r="U17" s="798">
        <f t="shared" ref="U17:W17" si="42">U16/R16</f>
        <v>0</v>
      </c>
      <c r="V17" s="798">
        <f t="shared" si="42"/>
        <v>0</v>
      </c>
      <c r="W17" s="799">
        <f t="shared" si="42"/>
        <v>0</v>
      </c>
      <c r="X17" s="1"/>
      <c r="AB17" s="45"/>
      <c r="AC17" s="45"/>
      <c r="AD17" s="45"/>
      <c r="AE17" s="619"/>
      <c r="AF17" s="619"/>
      <c r="AG17" s="619"/>
      <c r="AH17" s="1372"/>
      <c r="AI17" s="1372"/>
      <c r="AJ17" s="1372"/>
    </row>
    <row r="18" spans="2:36" ht="21.6" customHeight="1" x14ac:dyDescent="0.2">
      <c r="B18" s="1504"/>
      <c r="C18" s="1591" t="s">
        <v>341</v>
      </c>
      <c r="D18" s="1834">
        <f>表13!E27</f>
        <v>8</v>
      </c>
      <c r="E18" s="1972">
        <f>表13!R27</f>
        <v>4</v>
      </c>
      <c r="F18" s="1894">
        <f t="shared" ref="F18:G18" si="43">L18+R18</f>
        <v>1488</v>
      </c>
      <c r="G18" s="1898">
        <f t="shared" si="43"/>
        <v>214</v>
      </c>
      <c r="H18" s="1898">
        <f t="shared" ref="H18:K18" si="44">N18+T18</f>
        <v>1702</v>
      </c>
      <c r="I18" s="71">
        <f t="shared" si="44"/>
        <v>0</v>
      </c>
      <c r="J18" s="71">
        <f t="shared" si="44"/>
        <v>0</v>
      </c>
      <c r="K18" s="265">
        <f t="shared" si="44"/>
        <v>0</v>
      </c>
      <c r="L18" s="1902">
        <f>表2!I30</f>
        <v>633</v>
      </c>
      <c r="M18" s="1914">
        <f>表2!O30</f>
        <v>6</v>
      </c>
      <c r="N18" s="1923">
        <f t="shared" ref="N18" si="45">L18+M18</f>
        <v>639</v>
      </c>
      <c r="O18" s="71">
        <v>0</v>
      </c>
      <c r="P18" s="71">
        <v>0</v>
      </c>
      <c r="Q18" s="265">
        <f t="shared" ref="Q18" si="46">O18+P18</f>
        <v>0</v>
      </c>
      <c r="R18" s="1902">
        <f>表2!J30</f>
        <v>855</v>
      </c>
      <c r="S18" s="1914">
        <f>表2!P30</f>
        <v>208</v>
      </c>
      <c r="T18" s="1923">
        <f t="shared" ref="T18" si="47">R18+S18</f>
        <v>1063</v>
      </c>
      <c r="U18" s="71">
        <v>0</v>
      </c>
      <c r="V18" s="71">
        <v>0</v>
      </c>
      <c r="W18" s="265">
        <f t="shared" ref="W18" si="48">U18+V18</f>
        <v>0</v>
      </c>
      <c r="X18" s="1"/>
      <c r="Y18" s="7">
        <f t="shared" ref="Y18:AD18" si="49">L18+R18</f>
        <v>1488</v>
      </c>
      <c r="Z18" s="7">
        <f t="shared" si="49"/>
        <v>214</v>
      </c>
      <c r="AA18" s="7">
        <f t="shared" si="49"/>
        <v>1702</v>
      </c>
      <c r="AB18" s="7">
        <f t="shared" si="49"/>
        <v>0</v>
      </c>
      <c r="AC18" s="7">
        <f t="shared" si="49"/>
        <v>0</v>
      </c>
      <c r="AD18" s="7">
        <f t="shared" si="49"/>
        <v>0</v>
      </c>
      <c r="AE18" s="1372">
        <f t="shared" ref="AE18:AJ18" si="50">Y18-F18</f>
        <v>0</v>
      </c>
      <c r="AF18" s="1372">
        <f t="shared" si="50"/>
        <v>0</v>
      </c>
      <c r="AG18" s="1372">
        <f t="shared" si="50"/>
        <v>0</v>
      </c>
      <c r="AH18" s="1372">
        <f t="shared" si="50"/>
        <v>0</v>
      </c>
      <c r="AI18" s="1372">
        <f t="shared" si="50"/>
        <v>0</v>
      </c>
      <c r="AJ18" s="1372">
        <f t="shared" si="50"/>
        <v>0</v>
      </c>
    </row>
    <row r="19" spans="2:36" ht="21.6" customHeight="1" x14ac:dyDescent="0.2">
      <c r="B19" s="1504"/>
      <c r="C19" s="1551"/>
      <c r="D19" s="1835"/>
      <c r="E19" s="1953"/>
      <c r="F19" s="1895"/>
      <c r="G19" s="1897"/>
      <c r="H19" s="1897"/>
      <c r="I19" s="798">
        <f t="shared" ref="I19:K19" si="51">I18/F18</f>
        <v>0</v>
      </c>
      <c r="J19" s="798">
        <f t="shared" si="51"/>
        <v>0</v>
      </c>
      <c r="K19" s="799">
        <f t="shared" si="51"/>
        <v>0</v>
      </c>
      <c r="L19" s="1903"/>
      <c r="M19" s="1915"/>
      <c r="N19" s="1923"/>
      <c r="O19" s="798">
        <f t="shared" ref="O19:Q19" si="52">O18/L18</f>
        <v>0</v>
      </c>
      <c r="P19" s="798">
        <f t="shared" si="52"/>
        <v>0</v>
      </c>
      <c r="Q19" s="799">
        <f t="shared" si="52"/>
        <v>0</v>
      </c>
      <c r="R19" s="1903"/>
      <c r="S19" s="1915"/>
      <c r="T19" s="1923"/>
      <c r="U19" s="798">
        <f t="shared" ref="U19:W19" si="53">U18/R18</f>
        <v>0</v>
      </c>
      <c r="V19" s="798">
        <f t="shared" si="53"/>
        <v>0</v>
      </c>
      <c r="W19" s="799">
        <f t="shared" si="53"/>
        <v>0</v>
      </c>
      <c r="X19" s="1"/>
      <c r="AB19" s="45"/>
      <c r="AC19" s="45"/>
      <c r="AD19" s="45"/>
      <c r="AE19" s="619"/>
      <c r="AF19" s="619"/>
      <c r="AG19" s="619"/>
      <c r="AH19" s="1372"/>
      <c r="AI19" s="1372"/>
      <c r="AJ19" s="1372"/>
    </row>
    <row r="20" spans="2:36" ht="21.6" customHeight="1" x14ac:dyDescent="0.2">
      <c r="B20" s="1504"/>
      <c r="C20" s="1591" t="s">
        <v>189</v>
      </c>
      <c r="D20" s="1834">
        <f>表13!E30</f>
        <v>162</v>
      </c>
      <c r="E20" s="1972">
        <f>表13!R30</f>
        <v>145</v>
      </c>
      <c r="F20" s="1894">
        <f t="shared" ref="F20:G20" si="54">L20+R20</f>
        <v>10281</v>
      </c>
      <c r="G20" s="1898">
        <f t="shared" si="54"/>
        <v>4744</v>
      </c>
      <c r="H20" s="1898">
        <f t="shared" ref="H20:K20" si="55">N20+T20</f>
        <v>15025</v>
      </c>
      <c r="I20" s="71">
        <f t="shared" si="55"/>
        <v>27</v>
      </c>
      <c r="J20" s="71">
        <f t="shared" si="55"/>
        <v>0</v>
      </c>
      <c r="K20" s="265">
        <f t="shared" si="55"/>
        <v>27</v>
      </c>
      <c r="L20" s="1902">
        <f>表2!I33</f>
        <v>3930</v>
      </c>
      <c r="M20" s="1914">
        <f>表2!O33</f>
        <v>1363</v>
      </c>
      <c r="N20" s="1923">
        <f t="shared" ref="N20" si="56">L20+M20</f>
        <v>5293</v>
      </c>
      <c r="O20" s="71">
        <v>11</v>
      </c>
      <c r="P20" s="71">
        <v>0</v>
      </c>
      <c r="Q20" s="265">
        <f t="shared" ref="Q20" si="57">O20+P20</f>
        <v>11</v>
      </c>
      <c r="R20" s="1902">
        <f>表2!J33</f>
        <v>6351</v>
      </c>
      <c r="S20" s="1914">
        <f>表2!P33</f>
        <v>3381</v>
      </c>
      <c r="T20" s="1923">
        <f t="shared" ref="T20" si="58">R20+S20</f>
        <v>9732</v>
      </c>
      <c r="U20" s="71">
        <v>16</v>
      </c>
      <c r="V20" s="71">
        <v>0</v>
      </c>
      <c r="W20" s="265">
        <f t="shared" ref="W20" si="59">U20+V20</f>
        <v>16</v>
      </c>
      <c r="X20" s="1"/>
      <c r="Y20" s="7">
        <f t="shared" ref="Y20:AD20" si="60">L20+R20</f>
        <v>10281</v>
      </c>
      <c r="Z20" s="7">
        <f t="shared" si="60"/>
        <v>4744</v>
      </c>
      <c r="AA20" s="7">
        <f t="shared" si="60"/>
        <v>15025</v>
      </c>
      <c r="AB20" s="7">
        <f t="shared" si="60"/>
        <v>27</v>
      </c>
      <c r="AC20" s="7">
        <f t="shared" si="60"/>
        <v>0</v>
      </c>
      <c r="AD20" s="7">
        <f t="shared" si="60"/>
        <v>27</v>
      </c>
      <c r="AE20" s="1372">
        <f t="shared" ref="AE20:AJ20" si="61">Y20-F20</f>
        <v>0</v>
      </c>
      <c r="AF20" s="1372">
        <f t="shared" si="61"/>
        <v>0</v>
      </c>
      <c r="AG20" s="1372">
        <f t="shared" si="61"/>
        <v>0</v>
      </c>
      <c r="AH20" s="1372">
        <f t="shared" si="61"/>
        <v>0</v>
      </c>
      <c r="AI20" s="1372">
        <f t="shared" si="61"/>
        <v>0</v>
      </c>
      <c r="AJ20" s="1372">
        <f t="shared" si="61"/>
        <v>0</v>
      </c>
    </row>
    <row r="21" spans="2:36" ht="21.6" customHeight="1" thickBot="1" x14ac:dyDescent="0.25">
      <c r="B21" s="1505"/>
      <c r="C21" s="1655"/>
      <c r="D21" s="1959"/>
      <c r="E21" s="1955"/>
      <c r="F21" s="1895"/>
      <c r="G21" s="1897"/>
      <c r="H21" s="1897"/>
      <c r="I21" s="798">
        <f t="shared" ref="I21:K21" si="62">I20/F20</f>
        <v>2.6262036766851473E-3</v>
      </c>
      <c r="J21" s="798">
        <f t="shared" si="62"/>
        <v>0</v>
      </c>
      <c r="K21" s="799">
        <f t="shared" si="62"/>
        <v>1.7970049916805324E-3</v>
      </c>
      <c r="L21" s="1903"/>
      <c r="M21" s="1915"/>
      <c r="N21" s="1923"/>
      <c r="O21" s="798">
        <f t="shared" ref="O21:Q21" si="63">O20/L20</f>
        <v>2.7989821882951653E-3</v>
      </c>
      <c r="P21" s="798">
        <f t="shared" si="63"/>
        <v>0</v>
      </c>
      <c r="Q21" s="799">
        <f t="shared" si="63"/>
        <v>2.0782165123748348E-3</v>
      </c>
      <c r="R21" s="1903"/>
      <c r="S21" s="1915"/>
      <c r="T21" s="1923"/>
      <c r="U21" s="798">
        <f t="shared" ref="U21:W21" si="64">U20/R20</f>
        <v>2.519288301054952E-3</v>
      </c>
      <c r="V21" s="798">
        <f t="shared" si="64"/>
        <v>0</v>
      </c>
      <c r="W21" s="799">
        <f t="shared" si="64"/>
        <v>1.6440608302507192E-3</v>
      </c>
      <c r="X21" s="1"/>
      <c r="AB21" s="45"/>
      <c r="AC21" s="45"/>
      <c r="AD21" s="45"/>
      <c r="AE21" s="619"/>
      <c r="AF21" s="619"/>
      <c r="AG21" s="619"/>
      <c r="AH21" s="1372"/>
      <c r="AI21" s="1372"/>
      <c r="AJ21" s="1372"/>
    </row>
    <row r="22" spans="2:36" ht="21.6" customHeight="1" thickTop="1" x14ac:dyDescent="0.2">
      <c r="B22" s="1503" t="s">
        <v>312</v>
      </c>
      <c r="C22" s="1551" t="s">
        <v>282</v>
      </c>
      <c r="D22" s="1840">
        <f>表13!E33</f>
        <v>92</v>
      </c>
      <c r="E22" s="1957">
        <f>表13!R33</f>
        <v>53</v>
      </c>
      <c r="F22" s="1908">
        <f t="shared" ref="F22:G22" si="65">L22+R22</f>
        <v>448</v>
      </c>
      <c r="G22" s="1896">
        <f t="shared" si="65"/>
        <v>204</v>
      </c>
      <c r="H22" s="1896">
        <f t="shared" ref="H22:K22" si="66">N22+T22</f>
        <v>652</v>
      </c>
      <c r="I22" s="800">
        <f t="shared" si="66"/>
        <v>0</v>
      </c>
      <c r="J22" s="800">
        <f t="shared" si="66"/>
        <v>0</v>
      </c>
      <c r="K22" s="801">
        <f t="shared" si="66"/>
        <v>0</v>
      </c>
      <c r="L22" s="1929">
        <f>表2!I36</f>
        <v>246</v>
      </c>
      <c r="M22" s="1920">
        <f>表2!O36</f>
        <v>61</v>
      </c>
      <c r="N22" s="1896">
        <f>L22+M22</f>
        <v>307</v>
      </c>
      <c r="O22" s="800">
        <v>0</v>
      </c>
      <c r="P22" s="800">
        <v>0</v>
      </c>
      <c r="Q22" s="801">
        <f t="shared" ref="Q22" si="67">O22+P22</f>
        <v>0</v>
      </c>
      <c r="R22" s="1929">
        <f>表2!J36</f>
        <v>202</v>
      </c>
      <c r="S22" s="1920">
        <f>表2!P36</f>
        <v>143</v>
      </c>
      <c r="T22" s="1896">
        <f>R22+S22</f>
        <v>345</v>
      </c>
      <c r="U22" s="800">
        <v>0</v>
      </c>
      <c r="V22" s="800">
        <v>0</v>
      </c>
      <c r="W22" s="801">
        <f t="shared" ref="W22" si="68">U22+V22</f>
        <v>0</v>
      </c>
      <c r="X22" s="1"/>
      <c r="Y22" s="7">
        <f t="shared" ref="Y22:AD22" si="69">L22+R22</f>
        <v>448</v>
      </c>
      <c r="Z22" s="7">
        <f t="shared" si="69"/>
        <v>204</v>
      </c>
      <c r="AA22" s="7">
        <f t="shared" si="69"/>
        <v>652</v>
      </c>
      <c r="AB22" s="7">
        <f t="shared" si="69"/>
        <v>0</v>
      </c>
      <c r="AC22" s="7">
        <f t="shared" si="69"/>
        <v>0</v>
      </c>
      <c r="AD22" s="7">
        <f t="shared" si="69"/>
        <v>0</v>
      </c>
      <c r="AE22" s="1372">
        <f t="shared" ref="AE22:AJ22" si="70">Y22-F22</f>
        <v>0</v>
      </c>
      <c r="AF22" s="1372">
        <f t="shared" si="70"/>
        <v>0</v>
      </c>
      <c r="AG22" s="1372">
        <f t="shared" si="70"/>
        <v>0</v>
      </c>
      <c r="AH22" s="1372">
        <f t="shared" si="70"/>
        <v>0</v>
      </c>
      <c r="AI22" s="1372">
        <f t="shared" si="70"/>
        <v>0</v>
      </c>
      <c r="AJ22" s="1372">
        <f t="shared" si="70"/>
        <v>0</v>
      </c>
    </row>
    <row r="23" spans="2:36" ht="21.6" customHeight="1" x14ac:dyDescent="0.2">
      <c r="B23" s="1504"/>
      <c r="C23" s="1551"/>
      <c r="D23" s="1835"/>
      <c r="E23" s="1953"/>
      <c r="F23" s="1895"/>
      <c r="G23" s="1897"/>
      <c r="H23" s="1897"/>
      <c r="I23" s="798">
        <f t="shared" ref="I23:K23" si="71">I22/F22</f>
        <v>0</v>
      </c>
      <c r="J23" s="798">
        <f t="shared" si="71"/>
        <v>0</v>
      </c>
      <c r="K23" s="799">
        <f t="shared" si="71"/>
        <v>0</v>
      </c>
      <c r="L23" s="1903"/>
      <c r="M23" s="1915"/>
      <c r="N23" s="1897"/>
      <c r="O23" s="798">
        <f t="shared" ref="O23:Q23" si="72">O22/L22</f>
        <v>0</v>
      </c>
      <c r="P23" s="798">
        <f t="shared" si="72"/>
        <v>0</v>
      </c>
      <c r="Q23" s="799">
        <f t="shared" si="72"/>
        <v>0</v>
      </c>
      <c r="R23" s="1903"/>
      <c r="S23" s="1915"/>
      <c r="T23" s="1897"/>
      <c r="U23" s="798">
        <f t="shared" ref="U23:W23" si="73">U22/R22</f>
        <v>0</v>
      </c>
      <c r="V23" s="798">
        <f t="shared" si="73"/>
        <v>0</v>
      </c>
      <c r="W23" s="799">
        <f t="shared" si="73"/>
        <v>0</v>
      </c>
      <c r="X23" s="1"/>
      <c r="AB23" s="45"/>
      <c r="AC23" s="45"/>
      <c r="AD23" s="45"/>
      <c r="AE23" s="619"/>
      <c r="AF23" s="619"/>
      <c r="AG23" s="619"/>
      <c r="AH23" s="1372"/>
      <c r="AI23" s="1372"/>
      <c r="AJ23" s="1372"/>
    </row>
    <row r="24" spans="2:36" ht="21.6" customHeight="1" x14ac:dyDescent="0.2">
      <c r="B24" s="1504"/>
      <c r="C24" s="1591" t="s">
        <v>283</v>
      </c>
      <c r="D24" s="1834">
        <f>表13!E36</f>
        <v>163</v>
      </c>
      <c r="E24" s="1972">
        <f>表13!R36</f>
        <v>119</v>
      </c>
      <c r="F24" s="1894">
        <f t="shared" ref="F24:G24" si="74">L24+R24</f>
        <v>1888</v>
      </c>
      <c r="G24" s="1898">
        <f t="shared" si="74"/>
        <v>755</v>
      </c>
      <c r="H24" s="1898">
        <f t="shared" ref="H24:K24" si="75">N24+T24</f>
        <v>2643</v>
      </c>
      <c r="I24" s="71">
        <f t="shared" si="75"/>
        <v>6</v>
      </c>
      <c r="J24" s="71">
        <f t="shared" si="75"/>
        <v>6</v>
      </c>
      <c r="K24" s="265">
        <f t="shared" si="75"/>
        <v>12</v>
      </c>
      <c r="L24" s="1902">
        <f>表2!I39</f>
        <v>1253</v>
      </c>
      <c r="M24" s="1914">
        <f>表2!O39</f>
        <v>227</v>
      </c>
      <c r="N24" s="1898">
        <f>L24+M24</f>
        <v>1480</v>
      </c>
      <c r="O24" s="71">
        <v>3</v>
      </c>
      <c r="P24" s="71">
        <v>3</v>
      </c>
      <c r="Q24" s="265">
        <f t="shared" ref="Q24" si="76">O24+P24</f>
        <v>6</v>
      </c>
      <c r="R24" s="1902">
        <f>表2!J39</f>
        <v>635</v>
      </c>
      <c r="S24" s="1914">
        <f>表2!P39</f>
        <v>528</v>
      </c>
      <c r="T24" s="1898">
        <f>R24+S24</f>
        <v>1163</v>
      </c>
      <c r="U24" s="71">
        <v>3</v>
      </c>
      <c r="V24" s="71">
        <v>3</v>
      </c>
      <c r="W24" s="265">
        <f t="shared" ref="W24" si="77">U24+V24</f>
        <v>6</v>
      </c>
      <c r="X24" s="1"/>
      <c r="Y24" s="7">
        <f t="shared" ref="Y24:AD24" si="78">L24+R24</f>
        <v>1888</v>
      </c>
      <c r="Z24" s="7">
        <f t="shared" si="78"/>
        <v>755</v>
      </c>
      <c r="AA24" s="7">
        <f t="shared" si="78"/>
        <v>2643</v>
      </c>
      <c r="AB24" s="7">
        <f t="shared" si="78"/>
        <v>6</v>
      </c>
      <c r="AC24" s="7">
        <f t="shared" si="78"/>
        <v>6</v>
      </c>
      <c r="AD24" s="7">
        <f t="shared" si="78"/>
        <v>12</v>
      </c>
      <c r="AE24" s="1372">
        <f t="shared" ref="AE24:AJ24" si="79">Y24-F24</f>
        <v>0</v>
      </c>
      <c r="AF24" s="1372">
        <f t="shared" si="79"/>
        <v>0</v>
      </c>
      <c r="AG24" s="1372">
        <f t="shared" si="79"/>
        <v>0</v>
      </c>
      <c r="AH24" s="1372">
        <f t="shared" si="79"/>
        <v>0</v>
      </c>
      <c r="AI24" s="1372">
        <f t="shared" si="79"/>
        <v>0</v>
      </c>
      <c r="AJ24" s="1372">
        <f t="shared" si="79"/>
        <v>0</v>
      </c>
    </row>
    <row r="25" spans="2:36" ht="21.6" customHeight="1" x14ac:dyDescent="0.2">
      <c r="B25" s="1504"/>
      <c r="C25" s="1551"/>
      <c r="D25" s="1835"/>
      <c r="E25" s="1953"/>
      <c r="F25" s="1895"/>
      <c r="G25" s="1897"/>
      <c r="H25" s="1897"/>
      <c r="I25" s="798">
        <f t="shared" ref="I25:K25" si="80">I24/F24</f>
        <v>3.1779661016949155E-3</v>
      </c>
      <c r="J25" s="798">
        <f t="shared" si="80"/>
        <v>7.9470198675496689E-3</v>
      </c>
      <c r="K25" s="799">
        <f t="shared" si="80"/>
        <v>4.5402951191827468E-3</v>
      </c>
      <c r="L25" s="1903"/>
      <c r="M25" s="1915"/>
      <c r="N25" s="1897"/>
      <c r="O25" s="798">
        <f t="shared" ref="O25:Q25" si="81">O24/L24</f>
        <v>2.3942537909018356E-3</v>
      </c>
      <c r="P25" s="798">
        <f t="shared" si="81"/>
        <v>1.3215859030837005E-2</v>
      </c>
      <c r="Q25" s="799">
        <f t="shared" si="81"/>
        <v>4.0540540540540543E-3</v>
      </c>
      <c r="R25" s="1903"/>
      <c r="S25" s="1915"/>
      <c r="T25" s="1897"/>
      <c r="U25" s="798">
        <f t="shared" ref="U25:W25" si="82">U24/R24</f>
        <v>4.7244094488188976E-3</v>
      </c>
      <c r="V25" s="798">
        <f t="shared" si="82"/>
        <v>5.681818181818182E-3</v>
      </c>
      <c r="W25" s="799">
        <f t="shared" si="82"/>
        <v>5.1590713671539126E-3</v>
      </c>
      <c r="X25" s="1"/>
      <c r="AB25" s="45"/>
      <c r="AC25" s="45"/>
      <c r="AD25" s="45"/>
      <c r="AE25" s="619"/>
      <c r="AF25" s="619"/>
      <c r="AG25" s="619"/>
      <c r="AH25" s="1372"/>
      <c r="AI25" s="1372"/>
      <c r="AJ25" s="1372"/>
    </row>
    <row r="26" spans="2:36" ht="21.6" customHeight="1" x14ac:dyDescent="0.2">
      <c r="B26" s="1504"/>
      <c r="C26" s="1591" t="s">
        <v>284</v>
      </c>
      <c r="D26" s="1834">
        <f>表13!E39</f>
        <v>48</v>
      </c>
      <c r="E26" s="1972">
        <f>表13!R39</f>
        <v>42</v>
      </c>
      <c r="F26" s="1894">
        <f t="shared" ref="F26:G26" si="83">L26+R26</f>
        <v>1180</v>
      </c>
      <c r="G26" s="1898">
        <f t="shared" si="83"/>
        <v>643</v>
      </c>
      <c r="H26" s="1898">
        <f t="shared" ref="H26:K26" si="84">N26+T26</f>
        <v>1823</v>
      </c>
      <c r="I26" s="71">
        <f t="shared" si="84"/>
        <v>0</v>
      </c>
      <c r="J26" s="71">
        <f t="shared" si="84"/>
        <v>0</v>
      </c>
      <c r="K26" s="265">
        <f t="shared" si="84"/>
        <v>0</v>
      </c>
      <c r="L26" s="1902">
        <f>表2!I42</f>
        <v>620</v>
      </c>
      <c r="M26" s="1914">
        <f>表2!O42</f>
        <v>242</v>
      </c>
      <c r="N26" s="1898">
        <f t="shared" ref="N26" si="85">L26+M26</f>
        <v>862</v>
      </c>
      <c r="O26" s="71">
        <v>0</v>
      </c>
      <c r="P26" s="71">
        <v>0</v>
      </c>
      <c r="Q26" s="265">
        <f t="shared" ref="Q26" si="86">O26+P26</f>
        <v>0</v>
      </c>
      <c r="R26" s="1902">
        <f>表2!J42</f>
        <v>560</v>
      </c>
      <c r="S26" s="1914">
        <f>表2!P42</f>
        <v>401</v>
      </c>
      <c r="T26" s="1898">
        <f t="shared" ref="T26" si="87">R26+S26</f>
        <v>961</v>
      </c>
      <c r="U26" s="71">
        <v>0</v>
      </c>
      <c r="V26" s="71">
        <v>0</v>
      </c>
      <c r="W26" s="265">
        <f t="shared" ref="W26" si="88">U26+V26</f>
        <v>0</v>
      </c>
      <c r="X26" s="1"/>
      <c r="Y26" s="7">
        <f t="shared" ref="Y26:AD26" si="89">L26+R26</f>
        <v>1180</v>
      </c>
      <c r="Z26" s="7">
        <f t="shared" si="89"/>
        <v>643</v>
      </c>
      <c r="AA26" s="7">
        <f t="shared" si="89"/>
        <v>1823</v>
      </c>
      <c r="AB26" s="7">
        <f t="shared" si="89"/>
        <v>0</v>
      </c>
      <c r="AC26" s="7">
        <f t="shared" si="89"/>
        <v>0</v>
      </c>
      <c r="AD26" s="7">
        <f t="shared" si="89"/>
        <v>0</v>
      </c>
      <c r="AE26" s="1372">
        <f t="shared" ref="AE26:AJ26" si="90">Y26-F26</f>
        <v>0</v>
      </c>
      <c r="AF26" s="1372">
        <f t="shared" si="90"/>
        <v>0</v>
      </c>
      <c r="AG26" s="1372">
        <f t="shared" si="90"/>
        <v>0</v>
      </c>
      <c r="AH26" s="1372">
        <f t="shared" si="90"/>
        <v>0</v>
      </c>
      <c r="AI26" s="1372">
        <f t="shared" si="90"/>
        <v>0</v>
      </c>
      <c r="AJ26" s="1372">
        <f t="shared" si="90"/>
        <v>0</v>
      </c>
    </row>
    <row r="27" spans="2:36" ht="21.6" customHeight="1" x14ac:dyDescent="0.2">
      <c r="B27" s="1504"/>
      <c r="C27" s="1551"/>
      <c r="D27" s="1835"/>
      <c r="E27" s="1953"/>
      <c r="F27" s="1895"/>
      <c r="G27" s="1897"/>
      <c r="H27" s="1897"/>
      <c r="I27" s="798">
        <f t="shared" ref="I27:K27" si="91">I26/F26</f>
        <v>0</v>
      </c>
      <c r="J27" s="798">
        <f t="shared" si="91"/>
        <v>0</v>
      </c>
      <c r="K27" s="799">
        <f t="shared" si="91"/>
        <v>0</v>
      </c>
      <c r="L27" s="1903"/>
      <c r="M27" s="1915"/>
      <c r="N27" s="1897"/>
      <c r="O27" s="798">
        <f t="shared" ref="O27:Q27" si="92">O26/L26</f>
        <v>0</v>
      </c>
      <c r="P27" s="798">
        <f t="shared" si="92"/>
        <v>0</v>
      </c>
      <c r="Q27" s="799">
        <f t="shared" si="92"/>
        <v>0</v>
      </c>
      <c r="R27" s="1903"/>
      <c r="S27" s="1915"/>
      <c r="T27" s="1897"/>
      <c r="U27" s="798">
        <f t="shared" ref="U27:W27" si="93">U26/R26</f>
        <v>0</v>
      </c>
      <c r="V27" s="798">
        <f t="shared" si="93"/>
        <v>0</v>
      </c>
      <c r="W27" s="799">
        <f t="shared" si="93"/>
        <v>0</v>
      </c>
      <c r="X27" s="1"/>
      <c r="AB27" s="45"/>
      <c r="AC27" s="45"/>
      <c r="AD27" s="45"/>
      <c r="AE27" s="619"/>
      <c r="AF27" s="619"/>
      <c r="AG27" s="619"/>
      <c r="AH27" s="1372"/>
      <c r="AI27" s="1372"/>
      <c r="AJ27" s="1372"/>
    </row>
    <row r="28" spans="2:36" ht="21.6" customHeight="1" x14ac:dyDescent="0.2">
      <c r="B28" s="1504"/>
      <c r="C28" s="1591" t="s">
        <v>285</v>
      </c>
      <c r="D28" s="1834">
        <f>表13!E42</f>
        <v>38</v>
      </c>
      <c r="E28" s="1972">
        <f>表13!R42</f>
        <v>36</v>
      </c>
      <c r="F28" s="1894">
        <f t="shared" ref="F28:G28" si="94">L28+R28</f>
        <v>1731</v>
      </c>
      <c r="G28" s="1898">
        <f t="shared" si="94"/>
        <v>881</v>
      </c>
      <c r="H28" s="1898">
        <f t="shared" ref="H28:K28" si="95">N28+T28</f>
        <v>2612</v>
      </c>
      <c r="I28" s="71">
        <f t="shared" si="95"/>
        <v>0</v>
      </c>
      <c r="J28" s="71">
        <f t="shared" si="95"/>
        <v>0</v>
      </c>
      <c r="K28" s="265">
        <f t="shared" si="95"/>
        <v>0</v>
      </c>
      <c r="L28" s="1902">
        <f>表2!I45</f>
        <v>969</v>
      </c>
      <c r="M28" s="1914">
        <f>表2!O45</f>
        <v>379</v>
      </c>
      <c r="N28" s="1898">
        <f t="shared" ref="N28" si="96">L28+M28</f>
        <v>1348</v>
      </c>
      <c r="O28" s="71">
        <v>0</v>
      </c>
      <c r="P28" s="71">
        <v>0</v>
      </c>
      <c r="Q28" s="265">
        <f t="shared" ref="Q28" si="97">O28+P28</f>
        <v>0</v>
      </c>
      <c r="R28" s="1902">
        <f>表2!J45</f>
        <v>762</v>
      </c>
      <c r="S28" s="1914">
        <f>表2!P45</f>
        <v>502</v>
      </c>
      <c r="T28" s="1898">
        <f t="shared" ref="T28" si="98">R28+S28</f>
        <v>1264</v>
      </c>
      <c r="U28" s="71">
        <v>0</v>
      </c>
      <c r="V28" s="71">
        <v>0</v>
      </c>
      <c r="W28" s="265">
        <f t="shared" ref="W28" si="99">U28+V28</f>
        <v>0</v>
      </c>
      <c r="X28" s="1"/>
      <c r="Y28" s="7">
        <f t="shared" ref="Y28:AD28" si="100">L28+R28</f>
        <v>1731</v>
      </c>
      <c r="Z28" s="7">
        <f t="shared" si="100"/>
        <v>881</v>
      </c>
      <c r="AA28" s="7">
        <f t="shared" si="100"/>
        <v>2612</v>
      </c>
      <c r="AB28" s="7">
        <f t="shared" si="100"/>
        <v>0</v>
      </c>
      <c r="AC28" s="7">
        <f t="shared" si="100"/>
        <v>0</v>
      </c>
      <c r="AD28" s="7">
        <f t="shared" si="100"/>
        <v>0</v>
      </c>
      <c r="AE28" s="1372">
        <f t="shared" ref="AE28:AJ28" si="101">Y28-F28</f>
        <v>0</v>
      </c>
      <c r="AF28" s="1372">
        <f t="shared" si="101"/>
        <v>0</v>
      </c>
      <c r="AG28" s="1372">
        <f t="shared" si="101"/>
        <v>0</v>
      </c>
      <c r="AH28" s="1372">
        <f t="shared" si="101"/>
        <v>0</v>
      </c>
      <c r="AI28" s="1372">
        <f t="shared" si="101"/>
        <v>0</v>
      </c>
      <c r="AJ28" s="1372">
        <f t="shared" si="101"/>
        <v>0</v>
      </c>
    </row>
    <row r="29" spans="2:36" ht="21.6" customHeight="1" x14ac:dyDescent="0.2">
      <c r="B29" s="1504"/>
      <c r="C29" s="1551"/>
      <c r="D29" s="1835"/>
      <c r="E29" s="1953"/>
      <c r="F29" s="1895"/>
      <c r="G29" s="1897"/>
      <c r="H29" s="1897"/>
      <c r="I29" s="798">
        <f t="shared" ref="I29:K29" si="102">I28/F28</f>
        <v>0</v>
      </c>
      <c r="J29" s="798">
        <f t="shared" si="102"/>
        <v>0</v>
      </c>
      <c r="K29" s="799">
        <f t="shared" si="102"/>
        <v>0</v>
      </c>
      <c r="L29" s="1903"/>
      <c r="M29" s="1915"/>
      <c r="N29" s="1897"/>
      <c r="O29" s="798">
        <f t="shared" ref="O29:Q29" si="103">O28/L28</f>
        <v>0</v>
      </c>
      <c r="P29" s="798">
        <f t="shared" si="103"/>
        <v>0</v>
      </c>
      <c r="Q29" s="799">
        <f t="shared" si="103"/>
        <v>0</v>
      </c>
      <c r="R29" s="1903"/>
      <c r="S29" s="1915"/>
      <c r="T29" s="1897"/>
      <c r="U29" s="798">
        <f t="shared" ref="U29:W29" si="104">U28/R28</f>
        <v>0</v>
      </c>
      <c r="V29" s="798">
        <f t="shared" si="104"/>
        <v>0</v>
      </c>
      <c r="W29" s="799">
        <f t="shared" si="104"/>
        <v>0</v>
      </c>
      <c r="X29" s="1"/>
      <c r="AB29" s="45"/>
      <c r="AC29" s="45"/>
      <c r="AD29" s="45"/>
      <c r="AE29" s="619"/>
      <c r="AF29" s="619"/>
      <c r="AG29" s="619"/>
      <c r="AH29" s="1372"/>
      <c r="AI29" s="1372"/>
      <c r="AJ29" s="1372"/>
    </row>
    <row r="30" spans="2:36" ht="21.6" customHeight="1" x14ac:dyDescent="0.2">
      <c r="B30" s="1504"/>
      <c r="C30" s="1591" t="s">
        <v>286</v>
      </c>
      <c r="D30" s="1834">
        <f>表13!E45</f>
        <v>33</v>
      </c>
      <c r="E30" s="1972">
        <f>表13!R45</f>
        <v>26</v>
      </c>
      <c r="F30" s="1894">
        <f t="shared" ref="F30:G30" si="105">L30+R30</f>
        <v>3467</v>
      </c>
      <c r="G30" s="1898">
        <f t="shared" si="105"/>
        <v>990</v>
      </c>
      <c r="H30" s="1898">
        <f t="shared" ref="H30:K30" si="106">N30+T30</f>
        <v>4457</v>
      </c>
      <c r="I30" s="71">
        <f t="shared" si="106"/>
        <v>0</v>
      </c>
      <c r="J30" s="71">
        <f t="shared" si="106"/>
        <v>0</v>
      </c>
      <c r="K30" s="265">
        <f t="shared" si="106"/>
        <v>0</v>
      </c>
      <c r="L30" s="1902">
        <f>表2!I48</f>
        <v>1998</v>
      </c>
      <c r="M30" s="1914">
        <f>表2!O48</f>
        <v>260</v>
      </c>
      <c r="N30" s="1898">
        <f t="shared" ref="N30" si="107">L30+M30</f>
        <v>2258</v>
      </c>
      <c r="O30" s="71">
        <v>0</v>
      </c>
      <c r="P30" s="71">
        <v>0</v>
      </c>
      <c r="Q30" s="265">
        <f t="shared" ref="Q30" si="108">O30+P30</f>
        <v>0</v>
      </c>
      <c r="R30" s="1902">
        <f>表2!J48</f>
        <v>1469</v>
      </c>
      <c r="S30" s="1914">
        <f>表2!P48</f>
        <v>730</v>
      </c>
      <c r="T30" s="1898">
        <f t="shared" ref="T30" si="109">R30+S30</f>
        <v>2199</v>
      </c>
      <c r="U30" s="71">
        <v>0</v>
      </c>
      <c r="V30" s="71">
        <v>0</v>
      </c>
      <c r="W30" s="265">
        <f t="shared" ref="W30" si="110">U30+V30</f>
        <v>0</v>
      </c>
      <c r="X30" s="1"/>
      <c r="Y30" s="7">
        <f t="shared" ref="Y30:AD30" si="111">L30+R30</f>
        <v>3467</v>
      </c>
      <c r="Z30" s="7">
        <f t="shared" si="111"/>
        <v>990</v>
      </c>
      <c r="AA30" s="7">
        <f t="shared" si="111"/>
        <v>4457</v>
      </c>
      <c r="AB30" s="7">
        <f t="shared" si="111"/>
        <v>0</v>
      </c>
      <c r="AC30" s="7">
        <f t="shared" si="111"/>
        <v>0</v>
      </c>
      <c r="AD30" s="7">
        <f t="shared" si="111"/>
        <v>0</v>
      </c>
      <c r="AE30" s="1372">
        <f t="shared" ref="AE30:AJ30" si="112">Y30-F30</f>
        <v>0</v>
      </c>
      <c r="AF30" s="1372">
        <f t="shared" si="112"/>
        <v>0</v>
      </c>
      <c r="AG30" s="1372">
        <f t="shared" si="112"/>
        <v>0</v>
      </c>
      <c r="AH30" s="1372">
        <f t="shared" si="112"/>
        <v>0</v>
      </c>
      <c r="AI30" s="1372">
        <f t="shared" si="112"/>
        <v>0</v>
      </c>
      <c r="AJ30" s="1372">
        <f t="shared" si="112"/>
        <v>0</v>
      </c>
    </row>
    <row r="31" spans="2:36" ht="21.6" customHeight="1" x14ac:dyDescent="0.2">
      <c r="B31" s="1504"/>
      <c r="C31" s="1552"/>
      <c r="D31" s="1835"/>
      <c r="E31" s="1953"/>
      <c r="F31" s="1895"/>
      <c r="G31" s="1897"/>
      <c r="H31" s="1897"/>
      <c r="I31" s="798">
        <f t="shared" ref="I31:K31" si="113">I30/F30</f>
        <v>0</v>
      </c>
      <c r="J31" s="798">
        <f t="shared" si="113"/>
        <v>0</v>
      </c>
      <c r="K31" s="799">
        <f t="shared" si="113"/>
        <v>0</v>
      </c>
      <c r="L31" s="1903"/>
      <c r="M31" s="1915"/>
      <c r="N31" s="1897"/>
      <c r="O31" s="798">
        <f t="shared" ref="O31:Q31" si="114">O30/L30</f>
        <v>0</v>
      </c>
      <c r="P31" s="798">
        <f t="shared" si="114"/>
        <v>0</v>
      </c>
      <c r="Q31" s="799">
        <f t="shared" si="114"/>
        <v>0</v>
      </c>
      <c r="R31" s="1903"/>
      <c r="S31" s="1915"/>
      <c r="T31" s="1897"/>
      <c r="U31" s="798">
        <f t="shared" ref="U31:W31" si="115">U30/R30</f>
        <v>0</v>
      </c>
      <c r="V31" s="798">
        <f t="shared" si="115"/>
        <v>0</v>
      </c>
      <c r="W31" s="799">
        <f t="shared" si="115"/>
        <v>0</v>
      </c>
      <c r="X31" s="1"/>
      <c r="AB31" s="45"/>
      <c r="AC31" s="45"/>
      <c r="AD31" s="45"/>
      <c r="AE31" s="619"/>
      <c r="AF31" s="619"/>
      <c r="AG31" s="619"/>
      <c r="AH31" s="1372"/>
      <c r="AI31" s="1372"/>
      <c r="AJ31" s="1372"/>
    </row>
    <row r="32" spans="2:36" ht="21.6" customHeight="1" x14ac:dyDescent="0.2">
      <c r="B32" s="1504"/>
      <c r="C32" s="1551" t="s">
        <v>287</v>
      </c>
      <c r="D32" s="1834">
        <f>表13!E48</f>
        <v>30</v>
      </c>
      <c r="E32" s="1972">
        <f>表13!R48</f>
        <v>27</v>
      </c>
      <c r="F32" s="1894">
        <f t="shared" ref="F32:G32" si="116">L32+R32</f>
        <v>22317</v>
      </c>
      <c r="G32" s="1898">
        <f t="shared" si="116"/>
        <v>4578</v>
      </c>
      <c r="H32" s="1898">
        <f t="shared" ref="H32:K32" si="117">N32+T32</f>
        <v>26895</v>
      </c>
      <c r="I32" s="71">
        <f t="shared" si="117"/>
        <v>27</v>
      </c>
      <c r="J32" s="71">
        <f t="shared" si="117"/>
        <v>0</v>
      </c>
      <c r="K32" s="265">
        <f t="shared" si="117"/>
        <v>27</v>
      </c>
      <c r="L32" s="1902">
        <f>表2!I51</f>
        <v>14671</v>
      </c>
      <c r="M32" s="1914">
        <f>表2!O51</f>
        <v>1672</v>
      </c>
      <c r="N32" s="1898">
        <f>L32+M32</f>
        <v>16343</v>
      </c>
      <c r="O32" s="71">
        <v>11</v>
      </c>
      <c r="P32" s="71">
        <v>0</v>
      </c>
      <c r="Q32" s="265">
        <f t="shared" ref="Q32" si="118">O32+P32</f>
        <v>11</v>
      </c>
      <c r="R32" s="1902">
        <f>表2!J51</f>
        <v>7646</v>
      </c>
      <c r="S32" s="1914">
        <f>表2!P51</f>
        <v>2906</v>
      </c>
      <c r="T32" s="1898">
        <f>R32+S32</f>
        <v>10552</v>
      </c>
      <c r="U32" s="71">
        <v>16</v>
      </c>
      <c r="V32" s="71">
        <v>0</v>
      </c>
      <c r="W32" s="265">
        <f t="shared" ref="W32" si="119">U32+V32</f>
        <v>16</v>
      </c>
      <c r="X32" s="1"/>
      <c r="Y32" s="7">
        <f t="shared" ref="Y32:AD32" si="120">L32+R32</f>
        <v>22317</v>
      </c>
      <c r="Z32" s="7">
        <f t="shared" si="120"/>
        <v>4578</v>
      </c>
      <c r="AA32" s="7">
        <f t="shared" si="120"/>
        <v>26895</v>
      </c>
      <c r="AB32" s="7">
        <f t="shared" si="120"/>
        <v>27</v>
      </c>
      <c r="AC32" s="7">
        <f t="shared" si="120"/>
        <v>0</v>
      </c>
      <c r="AD32" s="7">
        <f t="shared" si="120"/>
        <v>27</v>
      </c>
      <c r="AE32" s="1372">
        <f t="shared" ref="AE32:AJ32" si="121">Y32-F32</f>
        <v>0</v>
      </c>
      <c r="AF32" s="1372">
        <f t="shared" si="121"/>
        <v>0</v>
      </c>
      <c r="AG32" s="1372">
        <f t="shared" si="121"/>
        <v>0</v>
      </c>
      <c r="AH32" s="1372">
        <f t="shared" si="121"/>
        <v>0</v>
      </c>
      <c r="AI32" s="1372">
        <f t="shared" si="121"/>
        <v>0</v>
      </c>
      <c r="AJ32" s="1372">
        <f t="shared" si="121"/>
        <v>0</v>
      </c>
    </row>
    <row r="33" spans="2:36" ht="21.6" customHeight="1" thickBot="1" x14ac:dyDescent="0.25">
      <c r="B33" s="1504"/>
      <c r="C33" s="1655"/>
      <c r="D33" s="1959"/>
      <c r="E33" s="1955"/>
      <c r="F33" s="1906"/>
      <c r="G33" s="1907"/>
      <c r="H33" s="1907"/>
      <c r="I33" s="796">
        <f t="shared" ref="I33:K33" si="122">I32/F32</f>
        <v>1.2098400322624009E-3</v>
      </c>
      <c r="J33" s="796">
        <f t="shared" si="122"/>
        <v>0</v>
      </c>
      <c r="K33" s="797">
        <f t="shared" si="122"/>
        <v>1.003904071388734E-3</v>
      </c>
      <c r="L33" s="1918"/>
      <c r="M33" s="1909"/>
      <c r="N33" s="1907"/>
      <c r="O33" s="796">
        <f t="shared" ref="O33:Q33" si="123">O32/L32</f>
        <v>7.497784745416127E-4</v>
      </c>
      <c r="P33" s="796">
        <f t="shared" si="123"/>
        <v>0</v>
      </c>
      <c r="Q33" s="797">
        <f t="shared" si="123"/>
        <v>6.7307103958881478E-4</v>
      </c>
      <c r="R33" s="1918"/>
      <c r="S33" s="1909"/>
      <c r="T33" s="1907"/>
      <c r="U33" s="796">
        <f t="shared" ref="U33:W33" si="124">U32/R32</f>
        <v>2.09259743656814E-3</v>
      </c>
      <c r="V33" s="796">
        <f t="shared" si="124"/>
        <v>0</v>
      </c>
      <c r="W33" s="797">
        <f t="shared" si="124"/>
        <v>1.5163002274450341E-3</v>
      </c>
      <c r="X33" s="1"/>
      <c r="AB33" s="45"/>
      <c r="AC33" s="45"/>
      <c r="AD33" s="45"/>
      <c r="AE33" s="619"/>
      <c r="AF33" s="619"/>
      <c r="AG33" s="619"/>
      <c r="AH33" s="1372"/>
      <c r="AI33" s="1372"/>
      <c r="AJ33" s="1372"/>
    </row>
    <row r="34" spans="2:36" ht="21.6" customHeight="1" thickTop="1" x14ac:dyDescent="0.2">
      <c r="B34" s="1504"/>
      <c r="C34" s="38" t="s">
        <v>288</v>
      </c>
      <c r="D34" s="1840">
        <f>D24+D26+D28+D30</f>
        <v>282</v>
      </c>
      <c r="E34" s="1957">
        <f>E24+E26+E28+E30</f>
        <v>223</v>
      </c>
      <c r="F34" s="1902">
        <f t="shared" ref="F34:G34" si="125">F24+F26+F28+F30</f>
        <v>8266</v>
      </c>
      <c r="G34" s="1914">
        <f t="shared" si="125"/>
        <v>3269</v>
      </c>
      <c r="H34" s="1914">
        <f t="shared" ref="H34:W34" si="126">H24+H26+H28+H30</f>
        <v>11535</v>
      </c>
      <c r="I34" s="71">
        <f t="shared" si="126"/>
        <v>6</v>
      </c>
      <c r="J34" s="71">
        <f t="shared" si="126"/>
        <v>6</v>
      </c>
      <c r="K34" s="265">
        <f t="shared" si="126"/>
        <v>12</v>
      </c>
      <c r="L34" s="1902">
        <f t="shared" si="126"/>
        <v>4840</v>
      </c>
      <c r="M34" s="1914">
        <f t="shared" si="126"/>
        <v>1108</v>
      </c>
      <c r="N34" s="1914">
        <f>L34+M34</f>
        <v>5948</v>
      </c>
      <c r="O34" s="71">
        <f t="shared" si="126"/>
        <v>3</v>
      </c>
      <c r="P34" s="71">
        <f t="shared" si="126"/>
        <v>3</v>
      </c>
      <c r="Q34" s="265">
        <f t="shared" si="126"/>
        <v>6</v>
      </c>
      <c r="R34" s="1902">
        <f t="shared" si="126"/>
        <v>3426</v>
      </c>
      <c r="S34" s="1914">
        <f t="shared" si="126"/>
        <v>2161</v>
      </c>
      <c r="T34" s="1914">
        <f>R34+S34</f>
        <v>5587</v>
      </c>
      <c r="U34" s="71">
        <f t="shared" si="126"/>
        <v>3</v>
      </c>
      <c r="V34" s="71">
        <f t="shared" si="126"/>
        <v>3</v>
      </c>
      <c r="W34" s="265">
        <f t="shared" si="126"/>
        <v>6</v>
      </c>
      <c r="Y34" s="7">
        <f t="shared" ref="Y34:AD34" si="127">L34+R34</f>
        <v>8266</v>
      </c>
      <c r="Z34" s="7">
        <f t="shared" si="127"/>
        <v>3269</v>
      </c>
      <c r="AA34" s="7">
        <f t="shared" si="127"/>
        <v>11535</v>
      </c>
      <c r="AB34" s="7">
        <f t="shared" si="127"/>
        <v>6</v>
      </c>
      <c r="AC34" s="7">
        <f t="shared" si="127"/>
        <v>6</v>
      </c>
      <c r="AD34" s="7">
        <f t="shared" si="127"/>
        <v>12</v>
      </c>
      <c r="AE34" s="1372">
        <f t="shared" ref="AE34:AJ34" si="128">Y34-F34</f>
        <v>0</v>
      </c>
      <c r="AF34" s="1372">
        <f t="shared" si="128"/>
        <v>0</v>
      </c>
      <c r="AG34" s="1372">
        <f t="shared" si="128"/>
        <v>0</v>
      </c>
      <c r="AH34" s="1372">
        <f t="shared" si="128"/>
        <v>0</v>
      </c>
      <c r="AI34" s="1372">
        <f t="shared" si="128"/>
        <v>0</v>
      </c>
      <c r="AJ34" s="1372">
        <f t="shared" si="128"/>
        <v>0</v>
      </c>
    </row>
    <row r="35" spans="2:36" ht="21.6" customHeight="1" x14ac:dyDescent="0.2">
      <c r="B35" s="1504"/>
      <c r="C35" s="39" t="s">
        <v>289</v>
      </c>
      <c r="D35" s="1835"/>
      <c r="E35" s="1953"/>
      <c r="F35" s="1903"/>
      <c r="G35" s="1915"/>
      <c r="H35" s="1915"/>
      <c r="I35" s="798">
        <f>I34/F34</f>
        <v>7.2586498911202514E-4</v>
      </c>
      <c r="J35" s="798">
        <f>J34/G34</f>
        <v>1.8354236769654328E-3</v>
      </c>
      <c r="K35" s="799">
        <f>K34/H34</f>
        <v>1.0403120936280884E-3</v>
      </c>
      <c r="L35" s="1903"/>
      <c r="M35" s="1915"/>
      <c r="N35" s="1915"/>
      <c r="O35" s="798">
        <f>O34/L34</f>
        <v>6.1983471074380169E-4</v>
      </c>
      <c r="P35" s="798">
        <f>P34/M34</f>
        <v>2.707581227436823E-3</v>
      </c>
      <c r="Q35" s="799">
        <f>Q34/N34</f>
        <v>1.0087424344317419E-3</v>
      </c>
      <c r="R35" s="1903"/>
      <c r="S35" s="1915"/>
      <c r="T35" s="1915"/>
      <c r="U35" s="798">
        <f>U34/R34</f>
        <v>8.7565674255691769E-4</v>
      </c>
      <c r="V35" s="798">
        <f>V34/S34</f>
        <v>1.3882461823229986E-3</v>
      </c>
      <c r="W35" s="799">
        <f>W34/T34</f>
        <v>1.0739216037229282E-3</v>
      </c>
      <c r="AB35" s="45"/>
      <c r="AC35" s="45"/>
      <c r="AD35" s="45"/>
      <c r="AE35" s="619"/>
      <c r="AF35" s="619"/>
      <c r="AG35" s="619"/>
      <c r="AH35" s="1372"/>
      <c r="AI35" s="1372"/>
      <c r="AJ35" s="1372"/>
    </row>
    <row r="36" spans="2:36" ht="21.6" customHeight="1" x14ac:dyDescent="0.2">
      <c r="B36" s="1504"/>
      <c r="C36" s="38" t="s">
        <v>288</v>
      </c>
      <c r="D36" s="1834">
        <f>D26+D28+D30+D32</f>
        <v>149</v>
      </c>
      <c r="E36" s="1972">
        <f>E26+E28+E30+E32</f>
        <v>131</v>
      </c>
      <c r="F36" s="1917">
        <f t="shared" ref="F36:G36" si="129">F26+F28+F30+F32</f>
        <v>28695</v>
      </c>
      <c r="G36" s="1904">
        <f t="shared" si="129"/>
        <v>7092</v>
      </c>
      <c r="H36" s="1904">
        <f t="shared" ref="H36:W36" si="130">H26+H28+H30+H32</f>
        <v>35787</v>
      </c>
      <c r="I36" s="72">
        <f t="shared" si="130"/>
        <v>27</v>
      </c>
      <c r="J36" s="72">
        <f t="shared" si="130"/>
        <v>0</v>
      </c>
      <c r="K36" s="267">
        <f t="shared" si="130"/>
        <v>27</v>
      </c>
      <c r="L36" s="1917">
        <f t="shared" si="130"/>
        <v>18258</v>
      </c>
      <c r="M36" s="1904">
        <f t="shared" si="130"/>
        <v>2553</v>
      </c>
      <c r="N36" s="1904">
        <f>L36+M36</f>
        <v>20811</v>
      </c>
      <c r="O36" s="72">
        <f t="shared" si="130"/>
        <v>11</v>
      </c>
      <c r="P36" s="72">
        <f t="shared" si="130"/>
        <v>0</v>
      </c>
      <c r="Q36" s="267">
        <f t="shared" si="130"/>
        <v>11</v>
      </c>
      <c r="R36" s="1917">
        <f t="shared" si="130"/>
        <v>10437</v>
      </c>
      <c r="S36" s="1904">
        <f t="shared" si="130"/>
        <v>4539</v>
      </c>
      <c r="T36" s="1904">
        <f>R36+S36</f>
        <v>14976</v>
      </c>
      <c r="U36" s="72">
        <f t="shared" si="130"/>
        <v>16</v>
      </c>
      <c r="V36" s="72">
        <f t="shared" si="130"/>
        <v>0</v>
      </c>
      <c r="W36" s="267">
        <f t="shared" si="130"/>
        <v>16</v>
      </c>
      <c r="Y36" s="7">
        <f t="shared" ref="Y36:AD36" si="131">L36+R36</f>
        <v>28695</v>
      </c>
      <c r="Z36" s="7">
        <f t="shared" si="131"/>
        <v>7092</v>
      </c>
      <c r="AA36" s="7">
        <f t="shared" si="131"/>
        <v>35787</v>
      </c>
      <c r="AB36" s="7">
        <f t="shared" si="131"/>
        <v>27</v>
      </c>
      <c r="AC36" s="7">
        <f t="shared" si="131"/>
        <v>0</v>
      </c>
      <c r="AD36" s="7">
        <f t="shared" si="131"/>
        <v>27</v>
      </c>
      <c r="AE36" s="1372">
        <f t="shared" ref="AE36:AJ36" si="132">Y36-F36</f>
        <v>0</v>
      </c>
      <c r="AF36" s="1372">
        <f t="shared" si="132"/>
        <v>0</v>
      </c>
      <c r="AG36" s="1372">
        <f t="shared" si="132"/>
        <v>0</v>
      </c>
      <c r="AH36" s="1372">
        <f t="shared" si="132"/>
        <v>0</v>
      </c>
      <c r="AI36" s="1372">
        <f t="shared" si="132"/>
        <v>0</v>
      </c>
      <c r="AJ36" s="1372">
        <f t="shared" si="132"/>
        <v>0</v>
      </c>
    </row>
    <row r="37" spans="2:36" ht="21.6" customHeight="1" thickBot="1" x14ac:dyDescent="0.25">
      <c r="B37" s="1510"/>
      <c r="C37" s="39" t="s">
        <v>290</v>
      </c>
      <c r="D37" s="1835"/>
      <c r="E37" s="1953"/>
      <c r="F37" s="1939"/>
      <c r="G37" s="1905"/>
      <c r="H37" s="1905"/>
      <c r="I37" s="802">
        <f>I36/F36</f>
        <v>9.4093047569262936E-4</v>
      </c>
      <c r="J37" s="802">
        <f>J36/G36</f>
        <v>0</v>
      </c>
      <c r="K37" s="803">
        <f>K36/H36</f>
        <v>7.5446391147623436E-4</v>
      </c>
      <c r="L37" s="1939"/>
      <c r="M37" s="1905"/>
      <c r="N37" s="1905"/>
      <c r="O37" s="802">
        <f>O36/L36</f>
        <v>6.0247562712235729E-4</v>
      </c>
      <c r="P37" s="802">
        <f>P36/M36</f>
        <v>0</v>
      </c>
      <c r="Q37" s="803">
        <f>Q36/N36</f>
        <v>5.2856662342030654E-4</v>
      </c>
      <c r="R37" s="1939"/>
      <c r="S37" s="1905"/>
      <c r="T37" s="1905"/>
      <c r="U37" s="802">
        <f>U36/R36</f>
        <v>1.533007569224873E-3</v>
      </c>
      <c r="V37" s="802">
        <f>V36/S36</f>
        <v>0</v>
      </c>
      <c r="W37" s="803">
        <f>W36/T36</f>
        <v>1.0683760683760685E-3</v>
      </c>
      <c r="AB37" s="45"/>
      <c r="AC37" s="45"/>
      <c r="AD37" s="45"/>
      <c r="AH37" s="366"/>
      <c r="AI37" s="366"/>
      <c r="AJ37" s="366"/>
    </row>
    <row r="38" spans="2:36" x14ac:dyDescent="0.2">
      <c r="K38" s="1"/>
      <c r="Q38" s="1"/>
      <c r="R38" s="1"/>
      <c r="S38" s="1"/>
      <c r="T38" s="1"/>
      <c r="U38" s="1"/>
      <c r="V38" s="1"/>
      <c r="Y38" s="19"/>
      <c r="Z38" s="19"/>
      <c r="AA38" s="19"/>
      <c r="AB38" s="19"/>
      <c r="AC38" s="19"/>
      <c r="AD38" s="19"/>
      <c r="AE38" s="19"/>
    </row>
    <row r="39" spans="2:36" x14ac:dyDescent="0.2">
      <c r="B39" s="1" t="s">
        <v>599</v>
      </c>
      <c r="D39" s="1">
        <f>D22+D24+D26+D28+D30+D32</f>
        <v>404</v>
      </c>
      <c r="E39" s="1">
        <f t="shared" ref="E39:W39" si="133">E22+E24+E26+E28+E30+E32</f>
        <v>303</v>
      </c>
      <c r="F39" s="1">
        <f t="shared" si="133"/>
        <v>31031</v>
      </c>
      <c r="G39" s="1">
        <f t="shared" si="133"/>
        <v>8051</v>
      </c>
      <c r="H39" s="1">
        <f t="shared" si="133"/>
        <v>39082</v>
      </c>
      <c r="I39" s="1">
        <f t="shared" si="133"/>
        <v>33</v>
      </c>
      <c r="J39" s="1">
        <f t="shared" si="133"/>
        <v>6</v>
      </c>
      <c r="K39" s="1">
        <f t="shared" si="133"/>
        <v>39</v>
      </c>
      <c r="L39" s="1">
        <f t="shared" si="133"/>
        <v>19757</v>
      </c>
      <c r="M39" s="1">
        <f t="shared" si="133"/>
        <v>2841</v>
      </c>
      <c r="N39" s="1">
        <f t="shared" si="133"/>
        <v>22598</v>
      </c>
      <c r="O39" s="1">
        <f t="shared" si="133"/>
        <v>14</v>
      </c>
      <c r="P39" s="1">
        <f t="shared" si="133"/>
        <v>3</v>
      </c>
      <c r="Q39" s="1">
        <f t="shared" si="133"/>
        <v>17</v>
      </c>
      <c r="R39" s="1">
        <f t="shared" si="133"/>
        <v>11274</v>
      </c>
      <c r="S39" s="1">
        <f t="shared" si="133"/>
        <v>5210</v>
      </c>
      <c r="T39" s="1">
        <f t="shared" si="133"/>
        <v>16484</v>
      </c>
      <c r="U39" s="1">
        <f t="shared" si="133"/>
        <v>19</v>
      </c>
      <c r="V39" s="1">
        <f t="shared" si="133"/>
        <v>3</v>
      </c>
      <c r="W39" s="1">
        <f t="shared" si="133"/>
        <v>22</v>
      </c>
      <c r="Y39" s="19"/>
      <c r="Z39" s="19"/>
      <c r="AA39" s="19"/>
      <c r="AB39" s="19"/>
      <c r="AC39" s="19"/>
      <c r="AD39" s="19"/>
      <c r="AE39" s="19"/>
    </row>
    <row r="40" spans="2:36" x14ac:dyDescent="0.2">
      <c r="B40" t="s">
        <v>672</v>
      </c>
      <c r="I40" s="45">
        <f>I39/F39</f>
        <v>1.0634526763559022E-3</v>
      </c>
      <c r="J40" s="45">
        <f>J39/G39</f>
        <v>7.4524903738666009E-4</v>
      </c>
      <c r="K40" s="45">
        <f>K39/H39</f>
        <v>9.9790184739777894E-4</v>
      </c>
      <c r="L40" s="45"/>
      <c r="M40" s="45"/>
      <c r="N40" s="45"/>
      <c r="O40" s="45">
        <f>O39/L39</f>
        <v>7.0860960672166826E-4</v>
      </c>
      <c r="P40" s="45">
        <f>P39/M39</f>
        <v>1.0559662090813093E-3</v>
      </c>
      <c r="Q40" s="45">
        <f>Q39/N39</f>
        <v>7.5227896274006551E-4</v>
      </c>
      <c r="R40" s="45"/>
      <c r="S40" s="45"/>
      <c r="T40" s="45"/>
      <c r="U40" s="45">
        <f>U39/R39</f>
        <v>1.6852935958843356E-3</v>
      </c>
      <c r="V40" s="45">
        <f>V39/S39</f>
        <v>5.7581573896353167E-4</v>
      </c>
      <c r="W40" s="45">
        <f>W39/T39</f>
        <v>1.3346275175928173E-3</v>
      </c>
      <c r="Y40" s="19"/>
      <c r="Z40" s="19"/>
      <c r="AA40" s="19"/>
      <c r="AB40" s="19"/>
      <c r="AC40" s="19"/>
      <c r="AD40" s="19"/>
      <c r="AE40" s="19"/>
    </row>
    <row r="41" spans="2:36" x14ac:dyDescent="0.2">
      <c r="B41"/>
      <c r="Y41" s="19"/>
      <c r="Z41" s="19"/>
      <c r="AA41" s="19"/>
      <c r="AB41" s="19"/>
      <c r="AC41" s="19"/>
      <c r="AD41" s="19"/>
      <c r="AE41" s="19"/>
    </row>
    <row r="42" spans="2:36" x14ac:dyDescent="0.2">
      <c r="B42" t="s">
        <v>395</v>
      </c>
      <c r="D42" s="1">
        <f>D34+D32+D22</f>
        <v>404</v>
      </c>
      <c r="E42" s="1">
        <f t="shared" ref="E42:W42" si="134">E34+E32+E22</f>
        <v>303</v>
      </c>
      <c r="F42" s="1">
        <f t="shared" si="134"/>
        <v>31031</v>
      </c>
      <c r="G42" s="1">
        <f t="shared" si="134"/>
        <v>8051</v>
      </c>
      <c r="H42" s="1">
        <f t="shared" si="134"/>
        <v>39082</v>
      </c>
      <c r="I42" s="1">
        <f t="shared" si="134"/>
        <v>33</v>
      </c>
      <c r="J42" s="1">
        <f t="shared" si="134"/>
        <v>6</v>
      </c>
      <c r="K42" s="1">
        <f t="shared" si="134"/>
        <v>39</v>
      </c>
      <c r="L42" s="1">
        <f t="shared" si="134"/>
        <v>19757</v>
      </c>
      <c r="M42" s="1">
        <f t="shared" si="134"/>
        <v>2841</v>
      </c>
      <c r="N42" s="1">
        <f t="shared" si="134"/>
        <v>22598</v>
      </c>
      <c r="O42" s="1">
        <f t="shared" si="134"/>
        <v>14</v>
      </c>
      <c r="P42" s="1">
        <f t="shared" si="134"/>
        <v>3</v>
      </c>
      <c r="Q42" s="1">
        <f t="shared" si="134"/>
        <v>17</v>
      </c>
      <c r="R42" s="1">
        <f t="shared" si="134"/>
        <v>11274</v>
      </c>
      <c r="S42" s="1">
        <f t="shared" si="134"/>
        <v>5210</v>
      </c>
      <c r="T42" s="1">
        <f t="shared" si="134"/>
        <v>16484</v>
      </c>
      <c r="U42" s="1">
        <f t="shared" si="134"/>
        <v>19</v>
      </c>
      <c r="V42" s="1">
        <f t="shared" si="134"/>
        <v>3</v>
      </c>
      <c r="W42" s="1">
        <f t="shared" si="134"/>
        <v>22</v>
      </c>
      <c r="Y42" s="19"/>
      <c r="Z42" s="19"/>
      <c r="AA42" s="19"/>
      <c r="AB42" s="19"/>
      <c r="AC42" s="19"/>
      <c r="AD42" s="19"/>
      <c r="AE42" s="19"/>
    </row>
    <row r="43" spans="2:36" x14ac:dyDescent="0.2">
      <c r="B43"/>
      <c r="D43" s="1">
        <f>D36+D22+D24</f>
        <v>404</v>
      </c>
      <c r="E43" s="1">
        <f t="shared" ref="E43:W43" si="135">E36+E22+E24</f>
        <v>303</v>
      </c>
      <c r="F43" s="1">
        <f t="shared" si="135"/>
        <v>31031</v>
      </c>
      <c r="G43" s="1">
        <f t="shared" si="135"/>
        <v>8051</v>
      </c>
      <c r="H43" s="1">
        <f t="shared" si="135"/>
        <v>39082</v>
      </c>
      <c r="I43" s="1">
        <f t="shared" si="135"/>
        <v>33</v>
      </c>
      <c r="J43" s="1">
        <f t="shared" si="135"/>
        <v>6</v>
      </c>
      <c r="K43" s="1">
        <f t="shared" si="135"/>
        <v>39</v>
      </c>
      <c r="L43" s="1">
        <f t="shared" si="135"/>
        <v>19757</v>
      </c>
      <c r="M43" s="1">
        <f t="shared" si="135"/>
        <v>2841</v>
      </c>
      <c r="N43" s="1">
        <f t="shared" si="135"/>
        <v>22598</v>
      </c>
      <c r="O43" s="1">
        <f t="shared" si="135"/>
        <v>14</v>
      </c>
      <c r="P43" s="1">
        <f t="shared" si="135"/>
        <v>3</v>
      </c>
      <c r="Q43" s="1">
        <f t="shared" si="135"/>
        <v>17</v>
      </c>
      <c r="R43" s="1">
        <f t="shared" si="135"/>
        <v>11274</v>
      </c>
      <c r="S43" s="1">
        <f t="shared" si="135"/>
        <v>5210</v>
      </c>
      <c r="T43" s="1">
        <f t="shared" si="135"/>
        <v>16484</v>
      </c>
      <c r="U43" s="1">
        <f t="shared" si="135"/>
        <v>19</v>
      </c>
      <c r="V43" s="1">
        <f t="shared" si="135"/>
        <v>3</v>
      </c>
      <c r="W43" s="1">
        <f t="shared" si="135"/>
        <v>22</v>
      </c>
      <c r="Y43" s="19"/>
      <c r="Z43" s="19"/>
      <c r="AA43" s="19"/>
      <c r="AB43" s="19"/>
      <c r="AC43" s="19"/>
      <c r="AD43" s="19"/>
      <c r="AE43" s="19"/>
    </row>
    <row r="44" spans="2:36" x14ac:dyDescent="0.2">
      <c r="B44"/>
      <c r="Y44" s="19"/>
      <c r="Z44" s="19"/>
      <c r="AA44" s="19"/>
      <c r="AB44" s="19"/>
      <c r="AC44" s="19"/>
      <c r="AD44" s="19"/>
      <c r="AE44" s="19"/>
    </row>
    <row r="45" spans="2:36" x14ac:dyDescent="0.2">
      <c r="B45" s="380" t="s">
        <v>239</v>
      </c>
      <c r="D45" s="371">
        <f>D39-D8</f>
        <v>0</v>
      </c>
      <c r="E45" s="371">
        <f t="shared" ref="E45:W46" si="136">E39-E8</f>
        <v>0</v>
      </c>
      <c r="F45" s="371">
        <f t="shared" si="136"/>
        <v>0</v>
      </c>
      <c r="G45" s="371">
        <f t="shared" si="136"/>
        <v>0</v>
      </c>
      <c r="H45" s="371">
        <f t="shared" si="136"/>
        <v>0</v>
      </c>
      <c r="I45" s="371">
        <f t="shared" si="136"/>
        <v>0</v>
      </c>
      <c r="J45" s="371">
        <f t="shared" si="136"/>
        <v>0</v>
      </c>
      <c r="K45" s="371">
        <f t="shared" si="136"/>
        <v>0</v>
      </c>
      <c r="L45" s="371">
        <f t="shared" si="136"/>
        <v>0</v>
      </c>
      <c r="M45" s="371">
        <f t="shared" si="136"/>
        <v>0</v>
      </c>
      <c r="N45" s="371">
        <f t="shared" si="136"/>
        <v>0</v>
      </c>
      <c r="O45" s="371">
        <f t="shared" si="136"/>
        <v>0</v>
      </c>
      <c r="P45" s="371">
        <f t="shared" si="136"/>
        <v>0</v>
      </c>
      <c r="Q45" s="371">
        <f t="shared" si="136"/>
        <v>0</v>
      </c>
      <c r="R45" s="371">
        <f t="shared" si="136"/>
        <v>0</v>
      </c>
      <c r="S45" s="371">
        <f t="shared" si="136"/>
        <v>0</v>
      </c>
      <c r="T45" s="371">
        <f t="shared" si="136"/>
        <v>0</v>
      </c>
      <c r="U45" s="371">
        <f t="shared" si="136"/>
        <v>0</v>
      </c>
      <c r="V45" s="371">
        <f t="shared" si="136"/>
        <v>0</v>
      </c>
      <c r="W45" s="371">
        <f t="shared" si="136"/>
        <v>0</v>
      </c>
      <c r="Y45" s="19"/>
      <c r="Z45" s="19"/>
      <c r="AA45" s="19"/>
      <c r="AB45" s="19"/>
      <c r="AC45" s="19"/>
      <c r="AD45" s="19"/>
      <c r="AE45" s="19"/>
    </row>
    <row r="46" spans="2:36" x14ac:dyDescent="0.2">
      <c r="D46" s="371"/>
      <c r="E46" s="371"/>
      <c r="F46" s="371"/>
      <c r="G46" s="371"/>
      <c r="H46" s="371"/>
      <c r="I46" s="371">
        <f t="shared" si="136"/>
        <v>0</v>
      </c>
      <c r="J46" s="371">
        <f t="shared" si="136"/>
        <v>0</v>
      </c>
      <c r="K46" s="371">
        <f t="shared" si="136"/>
        <v>0</v>
      </c>
      <c r="L46" s="371"/>
      <c r="M46" s="371"/>
      <c r="N46" s="371"/>
      <c r="O46" s="371">
        <f t="shared" si="136"/>
        <v>0</v>
      </c>
      <c r="P46" s="371">
        <f t="shared" si="136"/>
        <v>0</v>
      </c>
      <c r="Q46" s="371">
        <f t="shared" si="136"/>
        <v>0</v>
      </c>
      <c r="R46" s="371"/>
      <c r="S46" s="371"/>
      <c r="T46" s="371"/>
      <c r="U46" s="371">
        <f t="shared" si="136"/>
        <v>0</v>
      </c>
      <c r="V46" s="371">
        <f t="shared" si="136"/>
        <v>0</v>
      </c>
      <c r="W46" s="371">
        <f t="shared" si="136"/>
        <v>0</v>
      </c>
      <c r="Y46" s="19"/>
      <c r="Z46" s="19"/>
      <c r="AA46" s="19"/>
      <c r="AB46" s="19"/>
      <c r="AC46" s="19"/>
      <c r="AD46" s="19"/>
      <c r="AE46" s="19"/>
    </row>
    <row r="47" spans="2:36" x14ac:dyDescent="0.2">
      <c r="D47" s="371"/>
      <c r="E47" s="371"/>
      <c r="F47" s="371"/>
      <c r="G47" s="371"/>
      <c r="H47" s="371"/>
      <c r="I47" s="371"/>
      <c r="J47" s="371"/>
      <c r="K47" s="371"/>
      <c r="L47" s="371"/>
      <c r="M47" s="371"/>
      <c r="N47" s="371"/>
      <c r="O47" s="371"/>
      <c r="P47" s="371"/>
      <c r="Q47" s="371"/>
      <c r="R47" s="371"/>
      <c r="S47" s="371"/>
      <c r="T47" s="371"/>
      <c r="U47" s="371"/>
      <c r="V47" s="371"/>
      <c r="W47" s="371"/>
      <c r="Y47" s="19"/>
      <c r="Z47" s="19"/>
      <c r="AA47" s="19"/>
      <c r="AB47" s="19"/>
      <c r="AC47" s="19"/>
      <c r="AD47" s="19"/>
      <c r="AE47" s="19"/>
    </row>
    <row r="48" spans="2:36" x14ac:dyDescent="0.2">
      <c r="D48" s="371">
        <f>D42-D39</f>
        <v>0</v>
      </c>
      <c r="E48" s="371">
        <f t="shared" ref="E48:W48" si="137">E42-E39</f>
        <v>0</v>
      </c>
      <c r="F48" s="371">
        <f t="shared" si="137"/>
        <v>0</v>
      </c>
      <c r="G48" s="371">
        <f t="shared" si="137"/>
        <v>0</v>
      </c>
      <c r="H48" s="371">
        <f t="shared" si="137"/>
        <v>0</v>
      </c>
      <c r="I48" s="371">
        <f t="shared" si="137"/>
        <v>0</v>
      </c>
      <c r="J48" s="371">
        <f t="shared" si="137"/>
        <v>0</v>
      </c>
      <c r="K48" s="371">
        <f t="shared" si="137"/>
        <v>0</v>
      </c>
      <c r="L48" s="371">
        <f t="shared" si="137"/>
        <v>0</v>
      </c>
      <c r="M48" s="371">
        <f t="shared" si="137"/>
        <v>0</v>
      </c>
      <c r="N48" s="371">
        <f t="shared" si="137"/>
        <v>0</v>
      </c>
      <c r="O48" s="371">
        <f t="shared" si="137"/>
        <v>0</v>
      </c>
      <c r="P48" s="371">
        <f t="shared" si="137"/>
        <v>0</v>
      </c>
      <c r="Q48" s="371">
        <f t="shared" si="137"/>
        <v>0</v>
      </c>
      <c r="R48" s="371">
        <f t="shared" si="137"/>
        <v>0</v>
      </c>
      <c r="S48" s="371">
        <f t="shared" si="137"/>
        <v>0</v>
      </c>
      <c r="T48" s="371">
        <f t="shared" si="137"/>
        <v>0</v>
      </c>
      <c r="U48" s="371">
        <f t="shared" si="137"/>
        <v>0</v>
      </c>
      <c r="V48" s="371">
        <f t="shared" si="137"/>
        <v>0</v>
      </c>
      <c r="W48" s="371">
        <f t="shared" si="137"/>
        <v>0</v>
      </c>
      <c r="Y48" s="19"/>
      <c r="Z48" s="19"/>
      <c r="AA48" s="19"/>
      <c r="AB48" s="19"/>
      <c r="AC48" s="19"/>
      <c r="AD48" s="19"/>
      <c r="AE48" s="19"/>
    </row>
    <row r="49" spans="3:31" x14ac:dyDescent="0.2">
      <c r="D49" s="371">
        <f>D43-D39</f>
        <v>0</v>
      </c>
      <c r="E49" s="371">
        <f t="shared" ref="E49:W49" si="138">E43-E39</f>
        <v>0</v>
      </c>
      <c r="F49" s="371">
        <f t="shared" si="138"/>
        <v>0</v>
      </c>
      <c r="G49" s="371">
        <f t="shared" si="138"/>
        <v>0</v>
      </c>
      <c r="H49" s="371">
        <f t="shared" si="138"/>
        <v>0</v>
      </c>
      <c r="I49" s="371">
        <f t="shared" si="138"/>
        <v>0</v>
      </c>
      <c r="J49" s="371">
        <f t="shared" si="138"/>
        <v>0</v>
      </c>
      <c r="K49" s="371">
        <f t="shared" si="138"/>
        <v>0</v>
      </c>
      <c r="L49" s="371">
        <f t="shared" si="138"/>
        <v>0</v>
      </c>
      <c r="M49" s="371">
        <f t="shared" si="138"/>
        <v>0</v>
      </c>
      <c r="N49" s="371">
        <f t="shared" si="138"/>
        <v>0</v>
      </c>
      <c r="O49" s="371">
        <f t="shared" si="138"/>
        <v>0</v>
      </c>
      <c r="P49" s="371">
        <f t="shared" si="138"/>
        <v>0</v>
      </c>
      <c r="Q49" s="371">
        <f t="shared" si="138"/>
        <v>0</v>
      </c>
      <c r="R49" s="371">
        <f t="shared" si="138"/>
        <v>0</v>
      </c>
      <c r="S49" s="371">
        <f t="shared" si="138"/>
        <v>0</v>
      </c>
      <c r="T49" s="371">
        <f t="shared" si="138"/>
        <v>0</v>
      </c>
      <c r="U49" s="371">
        <f t="shared" si="138"/>
        <v>0</v>
      </c>
      <c r="V49" s="371">
        <f t="shared" si="138"/>
        <v>0</v>
      </c>
      <c r="W49" s="371">
        <f t="shared" si="138"/>
        <v>0</v>
      </c>
      <c r="Y49" s="19"/>
      <c r="Z49" s="19"/>
      <c r="AA49" s="19"/>
      <c r="AB49" s="19"/>
      <c r="AC49" s="19"/>
      <c r="AD49" s="19"/>
      <c r="AE49" s="19"/>
    </row>
    <row r="50" spans="3:31" x14ac:dyDescent="0.2">
      <c r="Y50" s="19"/>
      <c r="Z50" s="19"/>
      <c r="AA50" s="19"/>
      <c r="AB50" s="19"/>
      <c r="AC50" s="19"/>
      <c r="AD50" s="19"/>
      <c r="AE50" s="19"/>
    </row>
    <row r="51" spans="3:31" x14ac:dyDescent="0.2">
      <c r="Y51" s="19"/>
      <c r="Z51" s="19"/>
      <c r="AA51" s="19"/>
      <c r="AB51" s="19"/>
      <c r="AC51" s="19"/>
      <c r="AD51" s="19"/>
      <c r="AE51" s="19"/>
    </row>
    <row r="52" spans="3:31" x14ac:dyDescent="0.2">
      <c r="Y52" s="19"/>
      <c r="Z52" s="19"/>
      <c r="AA52" s="19"/>
      <c r="AB52" s="19"/>
      <c r="AC52" s="19"/>
      <c r="AD52" s="19"/>
      <c r="AE52" s="19"/>
    </row>
    <row r="53" spans="3:31" x14ac:dyDescent="0.2">
      <c r="Y53" s="19"/>
      <c r="Z53" s="19"/>
      <c r="AA53" s="19"/>
      <c r="AB53" s="19"/>
      <c r="AC53" s="19"/>
      <c r="AD53" s="19"/>
      <c r="AE53" s="19"/>
    </row>
    <row r="54" spans="3:31" x14ac:dyDescent="0.2">
      <c r="Y54" s="19"/>
      <c r="Z54" s="19"/>
      <c r="AA54" s="19"/>
      <c r="AB54" s="19"/>
      <c r="AC54" s="19"/>
      <c r="AD54" s="19"/>
      <c r="AE54" s="19"/>
    </row>
    <row r="55" spans="3:31" x14ac:dyDescent="0.2">
      <c r="Y55" s="19"/>
      <c r="Z55" s="19"/>
      <c r="AA55" s="19"/>
      <c r="AB55" s="19"/>
      <c r="AC55" s="19"/>
      <c r="AD55" s="19"/>
      <c r="AE55" s="19"/>
    </row>
    <row r="56" spans="3:31" x14ac:dyDescent="0.2">
      <c r="Y56" s="19"/>
      <c r="Z56" s="19"/>
      <c r="AA56" s="19"/>
      <c r="AB56" s="19"/>
      <c r="AC56" s="19"/>
      <c r="AD56" s="19"/>
      <c r="AE56" s="19"/>
    </row>
    <row r="57" spans="3:31" x14ac:dyDescent="0.2">
      <c r="Y57" s="19"/>
      <c r="Z57" s="19"/>
      <c r="AA57" s="19"/>
      <c r="AB57" s="19"/>
      <c r="AC57" s="19"/>
      <c r="AD57" s="19"/>
      <c r="AE57" s="19"/>
    </row>
    <row r="58" spans="3:31" x14ac:dyDescent="0.2">
      <c r="Y58" s="19"/>
      <c r="Z58" s="19"/>
      <c r="AA58" s="19"/>
      <c r="AB58" s="19"/>
      <c r="AC58" s="19"/>
      <c r="AD58" s="19"/>
      <c r="AE58" s="19"/>
    </row>
    <row r="59" spans="3:31" x14ac:dyDescent="0.2">
      <c r="Y59" s="19"/>
      <c r="Z59" s="19"/>
      <c r="AA59" s="19"/>
      <c r="AB59" s="19"/>
      <c r="AC59" s="19"/>
      <c r="AD59" s="19"/>
      <c r="AE59" s="19"/>
    </row>
    <row r="60" spans="3:31" x14ac:dyDescent="0.2">
      <c r="Y60" s="19"/>
      <c r="Z60" s="19"/>
      <c r="AA60" s="19"/>
      <c r="AB60" s="19"/>
      <c r="AC60" s="19"/>
      <c r="AD60" s="19"/>
      <c r="AE60" s="19"/>
    </row>
    <row r="61" spans="3:31" x14ac:dyDescent="0.2">
      <c r="Y61" s="19"/>
      <c r="Z61" s="19"/>
      <c r="AA61" s="19"/>
      <c r="AB61" s="19"/>
      <c r="AC61" s="19"/>
      <c r="AD61" s="19"/>
      <c r="AE61" s="19"/>
    </row>
    <row r="62" spans="3:31" x14ac:dyDescent="0.2">
      <c r="Y62" s="19"/>
      <c r="Z62" s="19"/>
      <c r="AA62" s="19"/>
      <c r="AB62" s="19"/>
      <c r="AC62" s="19"/>
      <c r="AD62" s="19"/>
      <c r="AE62" s="19"/>
    </row>
    <row r="63" spans="3:31" x14ac:dyDescent="0.2">
      <c r="Y63" s="19"/>
      <c r="Z63" s="19"/>
      <c r="AA63" s="19"/>
      <c r="AB63" s="19"/>
      <c r="AC63" s="19"/>
      <c r="AD63" s="19"/>
      <c r="AE63" s="19"/>
    </row>
    <row r="64" spans="3:31" x14ac:dyDescent="0.2">
      <c r="C64" s="25"/>
      <c r="H64" s="25"/>
      <c r="N64" s="25"/>
      <c r="W64" s="19"/>
      <c r="X64" s="1"/>
      <c r="Y64" s="19"/>
      <c r="Z64" s="19"/>
      <c r="AA64" s="19"/>
      <c r="AB64" s="19"/>
      <c r="AC64" s="19"/>
      <c r="AD64" s="19"/>
      <c r="AE64" s="19"/>
    </row>
    <row r="65" spans="9:31" x14ac:dyDescent="0.2">
      <c r="I65" s="1" t="e">
        <f>SUM(#REF!)</f>
        <v>#REF!</v>
      </c>
      <c r="J65" s="1" t="e">
        <f>SUM(#REF!)</f>
        <v>#REF!</v>
      </c>
      <c r="K65" s="1" t="e">
        <f>SUM(#REF!)</f>
        <v>#REF!</v>
      </c>
      <c r="O65" s="1" t="e">
        <f>SUM(#REF!)</f>
        <v>#REF!</v>
      </c>
      <c r="P65" s="1" t="e">
        <f>SUM(#REF!)</f>
        <v>#REF!</v>
      </c>
      <c r="Q65" s="1" t="e">
        <f>SUM(#REF!)</f>
        <v>#REF!</v>
      </c>
      <c r="R65" s="1"/>
      <c r="S65" s="1"/>
      <c r="T65" s="1"/>
      <c r="U65" s="1" t="e">
        <f>SUM(#REF!)</f>
        <v>#REF!</v>
      </c>
      <c r="V65" s="1"/>
      <c r="X65" s="1"/>
      <c r="Y65" s="19"/>
      <c r="Z65" s="19"/>
      <c r="AA65" s="19"/>
      <c r="AB65" s="19"/>
      <c r="AC65" s="19"/>
      <c r="AD65" s="19"/>
      <c r="AE65" s="19"/>
    </row>
  </sheetData>
  <mergeCells count="192">
    <mergeCell ref="R6:T6"/>
    <mergeCell ref="U6:W6"/>
    <mergeCell ref="B8:C9"/>
    <mergeCell ref="D8:D9"/>
    <mergeCell ref="E8:E9"/>
    <mergeCell ref="F8:F9"/>
    <mergeCell ref="G8:G9"/>
    <mergeCell ref="H8:H9"/>
    <mergeCell ref="L8:L9"/>
    <mergeCell ref="M8:M9"/>
    <mergeCell ref="B5:C7"/>
    <mergeCell ref="D5:D7"/>
    <mergeCell ref="E5:E7"/>
    <mergeCell ref="F5:K5"/>
    <mergeCell ref="L5:Q5"/>
    <mergeCell ref="R5:W5"/>
    <mergeCell ref="F6:H6"/>
    <mergeCell ref="I6:K6"/>
    <mergeCell ref="L6:N6"/>
    <mergeCell ref="O6:Q6"/>
    <mergeCell ref="N8:N9"/>
    <mergeCell ref="R8:R9"/>
    <mergeCell ref="S8:S9"/>
    <mergeCell ref="T8:T9"/>
    <mergeCell ref="B10:B21"/>
    <mergeCell ref="C10:C11"/>
    <mergeCell ref="D10:D11"/>
    <mergeCell ref="E10:E11"/>
    <mergeCell ref="F10:F11"/>
    <mergeCell ref="G10:G11"/>
    <mergeCell ref="T10:T11"/>
    <mergeCell ref="C12:C13"/>
    <mergeCell ref="D12:D13"/>
    <mergeCell ref="E12:E13"/>
    <mergeCell ref="F12:F13"/>
    <mergeCell ref="G12:G13"/>
    <mergeCell ref="H12:H13"/>
    <mergeCell ref="L12:L13"/>
    <mergeCell ref="M12:M13"/>
    <mergeCell ref="N12:N13"/>
    <mergeCell ref="H10:H11"/>
    <mergeCell ref="L10:L11"/>
    <mergeCell ref="M10:M11"/>
    <mergeCell ref="N10:N11"/>
    <mergeCell ref="R10:R11"/>
    <mergeCell ref="S10:S11"/>
    <mergeCell ref="R12:R13"/>
    <mergeCell ref="S12:S13"/>
    <mergeCell ref="T12:T13"/>
    <mergeCell ref="C14:C15"/>
    <mergeCell ref="D14:D15"/>
    <mergeCell ref="E14:E15"/>
    <mergeCell ref="F14:F15"/>
    <mergeCell ref="G14:G15"/>
    <mergeCell ref="H14:H15"/>
    <mergeCell ref="L14:L15"/>
    <mergeCell ref="M14:M15"/>
    <mergeCell ref="N14:N15"/>
    <mergeCell ref="R14:R15"/>
    <mergeCell ref="S14:S15"/>
    <mergeCell ref="T14:T15"/>
    <mergeCell ref="C16:C17"/>
    <mergeCell ref="D16:D17"/>
    <mergeCell ref="E16:E17"/>
    <mergeCell ref="F16:F17"/>
    <mergeCell ref="G16:G17"/>
    <mergeCell ref="T16:T17"/>
    <mergeCell ref="C18:C19"/>
    <mergeCell ref="D18:D19"/>
    <mergeCell ref="E18:E19"/>
    <mergeCell ref="F18:F19"/>
    <mergeCell ref="G18:G19"/>
    <mergeCell ref="H18:H19"/>
    <mergeCell ref="L18:L19"/>
    <mergeCell ref="M18:M19"/>
    <mergeCell ref="N18:N19"/>
    <mergeCell ref="H16:H17"/>
    <mergeCell ref="L16:L17"/>
    <mergeCell ref="M16:M17"/>
    <mergeCell ref="N16:N17"/>
    <mergeCell ref="R16:R17"/>
    <mergeCell ref="S16:S17"/>
    <mergeCell ref="R18:R19"/>
    <mergeCell ref="S18:S19"/>
    <mergeCell ref="T18:T19"/>
    <mergeCell ref="C20:C21"/>
    <mergeCell ref="D20:D21"/>
    <mergeCell ref="E20:E21"/>
    <mergeCell ref="F20:F21"/>
    <mergeCell ref="G20:G21"/>
    <mergeCell ref="H20:H21"/>
    <mergeCell ref="L20:L21"/>
    <mergeCell ref="M20:M21"/>
    <mergeCell ref="N20:N21"/>
    <mergeCell ref="R20:R21"/>
    <mergeCell ref="S20:S21"/>
    <mergeCell ref="T20:T21"/>
    <mergeCell ref="B22:B37"/>
    <mergeCell ref="C22:C23"/>
    <mergeCell ref="D22:D23"/>
    <mergeCell ref="E22:E23"/>
    <mergeCell ref="F22:F23"/>
    <mergeCell ref="C26:C27"/>
    <mergeCell ref="D26:D27"/>
    <mergeCell ref="E26:E27"/>
    <mergeCell ref="F26:F27"/>
    <mergeCell ref="G26:G27"/>
    <mergeCell ref="H26:H27"/>
    <mergeCell ref="S22:S23"/>
    <mergeCell ref="T22:T23"/>
    <mergeCell ref="C24:C25"/>
    <mergeCell ref="D24:D25"/>
    <mergeCell ref="E24:E25"/>
    <mergeCell ref="F24:F25"/>
    <mergeCell ref="G24:G25"/>
    <mergeCell ref="H24:H25"/>
    <mergeCell ref="L24:L25"/>
    <mergeCell ref="M24:M25"/>
    <mergeCell ref="G22:G23"/>
    <mergeCell ref="H22:H23"/>
    <mergeCell ref="L22:L23"/>
    <mergeCell ref="M22:M23"/>
    <mergeCell ref="N22:N23"/>
    <mergeCell ref="R22:R23"/>
    <mergeCell ref="L26:L27"/>
    <mergeCell ref="M26:M27"/>
    <mergeCell ref="N26:N27"/>
    <mergeCell ref="R26:R27"/>
    <mergeCell ref="S26:S27"/>
    <mergeCell ref="T26:T27"/>
    <mergeCell ref="N24:N25"/>
    <mergeCell ref="R24:R25"/>
    <mergeCell ref="S24:S25"/>
    <mergeCell ref="T24:T25"/>
    <mergeCell ref="L28:L29"/>
    <mergeCell ref="M28:M29"/>
    <mergeCell ref="N28:N29"/>
    <mergeCell ref="R28:R29"/>
    <mergeCell ref="S28:S29"/>
    <mergeCell ref="T28:T29"/>
    <mergeCell ref="C28:C29"/>
    <mergeCell ref="D28:D29"/>
    <mergeCell ref="E28:E29"/>
    <mergeCell ref="F28:F29"/>
    <mergeCell ref="G28:G29"/>
    <mergeCell ref="H28:H29"/>
    <mergeCell ref="L30:L31"/>
    <mergeCell ref="M30:M31"/>
    <mergeCell ref="N30:N31"/>
    <mergeCell ref="R30:R31"/>
    <mergeCell ref="S30:S31"/>
    <mergeCell ref="T30:T31"/>
    <mergeCell ref="C30:C31"/>
    <mergeCell ref="D30:D31"/>
    <mergeCell ref="E30:E31"/>
    <mergeCell ref="F30:F31"/>
    <mergeCell ref="G30:G31"/>
    <mergeCell ref="H30:H31"/>
    <mergeCell ref="L32:L33"/>
    <mergeCell ref="M32:M33"/>
    <mergeCell ref="N32:N33"/>
    <mergeCell ref="R32:R33"/>
    <mergeCell ref="S32:S33"/>
    <mergeCell ref="T32:T33"/>
    <mergeCell ref="C32:C33"/>
    <mergeCell ref="D32:D33"/>
    <mergeCell ref="E32:E33"/>
    <mergeCell ref="F32:F33"/>
    <mergeCell ref="G32:G33"/>
    <mergeCell ref="H32:H33"/>
    <mergeCell ref="D36:D37"/>
    <mergeCell ref="E36:E37"/>
    <mergeCell ref="F36:F37"/>
    <mergeCell ref="G36:G37"/>
    <mergeCell ref="H36:H37"/>
    <mergeCell ref="D34:D35"/>
    <mergeCell ref="E34:E35"/>
    <mergeCell ref="F34:F35"/>
    <mergeCell ref="G34:G35"/>
    <mergeCell ref="H34:H35"/>
    <mergeCell ref="L36:L37"/>
    <mergeCell ref="M36:M37"/>
    <mergeCell ref="N36:N37"/>
    <mergeCell ref="R36:R37"/>
    <mergeCell ref="S36:S37"/>
    <mergeCell ref="T36:T37"/>
    <mergeCell ref="M34:M35"/>
    <mergeCell ref="N34:N35"/>
    <mergeCell ref="R34:R35"/>
    <mergeCell ref="S34:S35"/>
    <mergeCell ref="T34:T35"/>
    <mergeCell ref="L34:L35"/>
  </mergeCells>
  <phoneticPr fontId="2"/>
  <pageMargins left="0.82677165354330717" right="0.51181102362204722" top="0.9055118110236221" bottom="0.98425196850393704" header="0.51181102362204722" footer="0.51181102362204722"/>
  <pageSetup paperSize="9" scale="63"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tabColor rgb="FF00B0F0"/>
  </sheetPr>
  <dimension ref="B2:S94"/>
  <sheetViews>
    <sheetView view="pageBreakPreview" topLeftCell="A5" zoomScaleNormal="75" zoomScaleSheetLayoutView="100" workbookViewId="0">
      <selection activeCell="B2" sqref="B2"/>
    </sheetView>
  </sheetViews>
  <sheetFormatPr defaultColWidth="9" defaultRowHeight="13.2" x14ac:dyDescent="0.2"/>
  <cols>
    <col min="1" max="1" width="4.6640625" style="1" customWidth="1"/>
    <col min="2" max="2" width="4.6640625" style="19" customWidth="1"/>
    <col min="3" max="3" width="16.6640625" style="1" customWidth="1"/>
    <col min="4" max="4" width="9.33203125" style="1" customWidth="1"/>
    <col min="5" max="11" width="9" style="1"/>
    <col min="12" max="12" width="8.88671875" style="1" customWidth="1"/>
    <col min="13" max="14" width="9" style="1"/>
    <col min="15" max="16" width="9.6640625" style="1" customWidth="1"/>
    <col min="17" max="17" width="8.6640625" style="1" customWidth="1"/>
    <col min="18" max="16384" width="9" style="1"/>
  </cols>
  <sheetData>
    <row r="2" spans="2:19" x14ac:dyDescent="0.2">
      <c r="B2" s="1" t="s">
        <v>685</v>
      </c>
    </row>
    <row r="3" spans="2:19" x14ac:dyDescent="0.2">
      <c r="B3" s="1"/>
    </row>
    <row r="4" spans="2:19" x14ac:dyDescent="0.2">
      <c r="B4" s="1"/>
      <c r="K4" s="78" t="s">
        <v>167</v>
      </c>
    </row>
    <row r="5" spans="2:19" ht="13.5" customHeight="1" x14ac:dyDescent="0.2">
      <c r="B5" s="1"/>
      <c r="K5" s="78" t="s">
        <v>323</v>
      </c>
    </row>
    <row r="6" spans="2:19" ht="15.75" customHeight="1" x14ac:dyDescent="0.2">
      <c r="B6" s="1"/>
      <c r="K6" s="78" t="s">
        <v>488</v>
      </c>
    </row>
    <row r="7" spans="2:19" ht="15.75" customHeight="1" x14ac:dyDescent="0.2">
      <c r="B7" s="1"/>
      <c r="K7" s="78"/>
    </row>
    <row r="8" spans="2:19" ht="21.75" customHeight="1" thickBot="1" x14ac:dyDescent="0.25">
      <c r="B8" s="1"/>
      <c r="O8" s="2"/>
      <c r="P8" s="2" t="s">
        <v>348</v>
      </c>
    </row>
    <row r="9" spans="2:19" ht="15.75" customHeight="1" x14ac:dyDescent="0.2">
      <c r="B9" s="1619"/>
      <c r="C9" s="1619"/>
      <c r="D9" s="1507" t="s">
        <v>266</v>
      </c>
      <c r="E9" s="1676" t="s">
        <v>490</v>
      </c>
      <c r="F9" s="237"/>
      <c r="G9" s="237"/>
      <c r="H9" s="237"/>
      <c r="I9" s="237"/>
      <c r="J9" s="237"/>
      <c r="K9" s="237"/>
      <c r="L9" s="238"/>
      <c r="M9" s="238"/>
      <c r="N9" s="238"/>
      <c r="O9" s="1686" t="s">
        <v>350</v>
      </c>
      <c r="P9" s="1686" t="s">
        <v>326</v>
      </c>
    </row>
    <row r="10" spans="2:19" ht="15.75" customHeight="1" x14ac:dyDescent="0.2">
      <c r="B10" s="1619"/>
      <c r="C10" s="1619"/>
      <c r="D10" s="1508"/>
      <c r="E10" s="1677"/>
      <c r="F10" s="1588" t="s">
        <v>686</v>
      </c>
      <c r="G10" s="1588" t="s">
        <v>687</v>
      </c>
      <c r="H10" s="1588" t="s">
        <v>688</v>
      </c>
      <c r="I10" s="1588" t="s">
        <v>689</v>
      </c>
      <c r="J10" s="1588" t="s">
        <v>690</v>
      </c>
      <c r="K10" s="1588" t="s">
        <v>691</v>
      </c>
      <c r="L10" s="1588" t="s">
        <v>497</v>
      </c>
      <c r="M10" s="1621" t="s">
        <v>498</v>
      </c>
      <c r="N10" s="1621" t="s">
        <v>499</v>
      </c>
      <c r="O10" s="1687"/>
      <c r="P10" s="1687"/>
    </row>
    <row r="11" spans="2:19" ht="15.75" customHeight="1" x14ac:dyDescent="0.2">
      <c r="B11" s="1619"/>
      <c r="C11" s="1619"/>
      <c r="D11" s="1508"/>
      <c r="E11" s="1677"/>
      <c r="F11" s="1594"/>
      <c r="G11" s="1594"/>
      <c r="H11" s="1594"/>
      <c r="I11" s="1594"/>
      <c r="J11" s="1594"/>
      <c r="K11" s="1594"/>
      <c r="L11" s="1594"/>
      <c r="M11" s="1593"/>
      <c r="N11" s="1593"/>
      <c r="O11" s="1687"/>
      <c r="P11" s="1687"/>
    </row>
    <row r="12" spans="2:19" ht="65.25" customHeight="1" x14ac:dyDescent="0.2">
      <c r="B12" s="1619"/>
      <c r="C12" s="1619"/>
      <c r="D12" s="1610"/>
      <c r="E12" s="1678"/>
      <c r="F12" s="1595"/>
      <c r="G12" s="1595"/>
      <c r="H12" s="1595"/>
      <c r="I12" s="1595"/>
      <c r="J12" s="1595"/>
      <c r="K12" s="1595"/>
      <c r="L12" s="1595"/>
      <c r="M12" s="1622"/>
      <c r="N12" s="1622"/>
      <c r="O12" s="1688"/>
      <c r="P12" s="1688"/>
      <c r="R12" s="1" t="s">
        <v>327</v>
      </c>
      <c r="S12" s="360" t="s">
        <v>328</v>
      </c>
    </row>
    <row r="13" spans="2:19" s="337" customFormat="1" ht="15.75" customHeight="1" x14ac:dyDescent="0.2">
      <c r="B13" s="1603" t="s">
        <v>273</v>
      </c>
      <c r="C13" s="1628"/>
      <c r="D13" s="234">
        <f>D16+D19+D22+D25+D28+D31</f>
        <v>427</v>
      </c>
      <c r="E13" s="63">
        <f>E16+E19+E22+E25+E28+E31</f>
        <v>165</v>
      </c>
      <c r="F13" s="9">
        <f t="shared" ref="F13:M13" si="0">F16+F19+F22+F25+F28+F31</f>
        <v>30</v>
      </c>
      <c r="G13" s="9">
        <f t="shared" si="0"/>
        <v>66</v>
      </c>
      <c r="H13" s="9">
        <f t="shared" si="0"/>
        <v>46</v>
      </c>
      <c r="I13" s="9">
        <f t="shared" si="0"/>
        <v>13</v>
      </c>
      <c r="J13" s="9">
        <f t="shared" si="0"/>
        <v>17</v>
      </c>
      <c r="K13" s="9">
        <f t="shared" si="0"/>
        <v>22</v>
      </c>
      <c r="L13" s="9">
        <f t="shared" si="0"/>
        <v>45</v>
      </c>
      <c r="M13" s="9">
        <f t="shared" si="0"/>
        <v>3</v>
      </c>
      <c r="N13" s="8">
        <f>N16+N19+N22+N25+N28+N31</f>
        <v>19</v>
      </c>
      <c r="O13" s="245">
        <f>O16+O19+O22+O25+O28+O31</f>
        <v>212</v>
      </c>
      <c r="P13" s="245">
        <f>P16+P19+P22+P25+P28+P31</f>
        <v>50</v>
      </c>
      <c r="R13" s="1">
        <f>E13+O13+P13</f>
        <v>427</v>
      </c>
      <c r="S13" s="371">
        <f>R13-D13</f>
        <v>0</v>
      </c>
    </row>
    <row r="14" spans="2:19" s="337" customFormat="1" ht="15.75" customHeight="1" x14ac:dyDescent="0.2">
      <c r="B14" s="1605"/>
      <c r="C14" s="1629"/>
      <c r="D14" s="600"/>
      <c r="E14" s="101">
        <f>E13/D13</f>
        <v>0.38641686182669788</v>
      </c>
      <c r="F14" s="75">
        <f>F13/D13</f>
        <v>7.0257611241217793E-2</v>
      </c>
      <c r="G14" s="75">
        <f>G13/D13</f>
        <v>0.15456674473067916</v>
      </c>
      <c r="H14" s="75">
        <f>H13/D13</f>
        <v>0.10772833723653395</v>
      </c>
      <c r="I14" s="75">
        <f>I13/D13</f>
        <v>3.0444964871194378E-2</v>
      </c>
      <c r="J14" s="75">
        <f>J13/D13</f>
        <v>3.9812646370023422E-2</v>
      </c>
      <c r="K14" s="75">
        <f>K13/D13</f>
        <v>5.1522248243559721E-2</v>
      </c>
      <c r="L14" s="75">
        <f>L13/D13</f>
        <v>0.1053864168618267</v>
      </c>
      <c r="M14" s="75">
        <f>M13/D13</f>
        <v>7.0257611241217799E-3</v>
      </c>
      <c r="N14" s="232">
        <f>N13/D13</f>
        <v>4.449648711943794E-2</v>
      </c>
      <c r="O14" s="246">
        <f>O13/D13</f>
        <v>0.49648711943793911</v>
      </c>
      <c r="P14" s="246">
        <f>P13/D13</f>
        <v>0.117096018735363</v>
      </c>
      <c r="Q14" s="1"/>
      <c r="R14" s="45">
        <f>E14+O14+P14</f>
        <v>1</v>
      </c>
      <c r="S14" s="371">
        <f>1-R14</f>
        <v>0</v>
      </c>
    </row>
    <row r="15" spans="2:19" s="337" customFormat="1" ht="15.75" customHeight="1" thickBot="1" x14ac:dyDescent="0.25">
      <c r="B15" s="1607"/>
      <c r="C15" s="1669"/>
      <c r="D15" s="604"/>
      <c r="E15" s="67"/>
      <c r="F15" s="52">
        <f>F13/E13</f>
        <v>0.18181818181818182</v>
      </c>
      <c r="G15" s="52">
        <f>G13/E13</f>
        <v>0.4</v>
      </c>
      <c r="H15" s="52">
        <f>H13/E13</f>
        <v>0.27878787878787881</v>
      </c>
      <c r="I15" s="52">
        <f>I13/E13</f>
        <v>7.8787878787878782E-2</v>
      </c>
      <c r="J15" s="52">
        <f>J13/E13</f>
        <v>0.10303030303030303</v>
      </c>
      <c r="K15" s="52">
        <f>K13/E13</f>
        <v>0.13333333333333333</v>
      </c>
      <c r="L15" s="52">
        <f>L13/E13</f>
        <v>0.27272727272727271</v>
      </c>
      <c r="M15" s="52">
        <f>M13/E13</f>
        <v>1.8181818181818181E-2</v>
      </c>
      <c r="N15" s="233">
        <f>N13/E13</f>
        <v>0.11515151515151516</v>
      </c>
      <c r="O15" s="247"/>
      <c r="P15" s="247"/>
      <c r="Q15" s="1"/>
    </row>
    <row r="16" spans="2:19" s="337" customFormat="1" ht="15.75" customHeight="1" thickTop="1" x14ac:dyDescent="0.2">
      <c r="B16" s="1503" t="s">
        <v>274</v>
      </c>
      <c r="C16" s="1649" t="s">
        <v>275</v>
      </c>
      <c r="D16" s="487">
        <f>表1!D14</f>
        <v>49</v>
      </c>
      <c r="E16" s="65">
        <f>D16-O16-P16</f>
        <v>17</v>
      </c>
      <c r="F16" s="74">
        <v>5</v>
      </c>
      <c r="G16" s="74">
        <v>5</v>
      </c>
      <c r="H16" s="74">
        <v>3</v>
      </c>
      <c r="I16" s="74">
        <v>4</v>
      </c>
      <c r="J16" s="74">
        <v>1</v>
      </c>
      <c r="K16" s="74">
        <v>3</v>
      </c>
      <c r="L16" s="74">
        <v>4</v>
      </c>
      <c r="M16" s="74">
        <v>1</v>
      </c>
      <c r="N16" s="76">
        <v>1</v>
      </c>
      <c r="O16" s="248">
        <v>26</v>
      </c>
      <c r="P16" s="248">
        <v>6</v>
      </c>
      <c r="R16" s="1">
        <f t="shared" ref="R16:R17" si="1">E16+O16+P16</f>
        <v>49</v>
      </c>
      <c r="S16" s="371">
        <f t="shared" ref="S16" si="2">R16-D16</f>
        <v>0</v>
      </c>
    </row>
    <row r="17" spans="2:19" s="337" customFormat="1" ht="15.75" customHeight="1" x14ac:dyDescent="0.2">
      <c r="B17" s="1504"/>
      <c r="C17" s="1551"/>
      <c r="D17" s="499"/>
      <c r="E17" s="101">
        <f>E16/D16</f>
        <v>0.34693877551020408</v>
      </c>
      <c r="F17" s="483">
        <f>F16/D16</f>
        <v>0.10204081632653061</v>
      </c>
      <c r="G17" s="483">
        <f>G16/D16</f>
        <v>0.10204081632653061</v>
      </c>
      <c r="H17" s="483">
        <f>H16/D16</f>
        <v>6.1224489795918366E-2</v>
      </c>
      <c r="I17" s="483">
        <f>I16/D16</f>
        <v>8.1632653061224483E-2</v>
      </c>
      <c r="J17" s="483">
        <f>J16/D16</f>
        <v>2.0408163265306121E-2</v>
      </c>
      <c r="K17" s="483">
        <f>K16/D16</f>
        <v>6.1224489795918366E-2</v>
      </c>
      <c r="L17" s="483">
        <f>L16/D16</f>
        <v>8.1632653061224483E-2</v>
      </c>
      <c r="M17" s="483">
        <f>M16/D16</f>
        <v>2.0408163265306121E-2</v>
      </c>
      <c r="N17" s="602">
        <f>N16/D16</f>
        <v>2.0408163265306121E-2</v>
      </c>
      <c r="O17" s="603">
        <f>O16/D16</f>
        <v>0.53061224489795922</v>
      </c>
      <c r="P17" s="603">
        <f>P16/D16</f>
        <v>0.12244897959183673</v>
      </c>
      <c r="Q17" s="1"/>
      <c r="R17" s="45">
        <f t="shared" si="1"/>
        <v>1</v>
      </c>
      <c r="S17" s="371">
        <f t="shared" ref="S17" si="3">1-R17</f>
        <v>0</v>
      </c>
    </row>
    <row r="18" spans="2:19" s="337" customFormat="1" ht="15.75" customHeight="1" x14ac:dyDescent="0.2">
      <c r="B18" s="1504"/>
      <c r="C18" s="1552"/>
      <c r="D18" s="307"/>
      <c r="E18" s="68"/>
      <c r="F18" s="489">
        <f>F16/E16</f>
        <v>0.29411764705882354</v>
      </c>
      <c r="G18" s="489">
        <f>G16/E16</f>
        <v>0.29411764705882354</v>
      </c>
      <c r="H18" s="489">
        <f>H16/E16</f>
        <v>0.17647058823529413</v>
      </c>
      <c r="I18" s="489">
        <f>I16/E16</f>
        <v>0.23529411764705882</v>
      </c>
      <c r="J18" s="489">
        <f>J16/E16</f>
        <v>5.8823529411764705E-2</v>
      </c>
      <c r="K18" s="489">
        <f>K16/E16</f>
        <v>0.17647058823529413</v>
      </c>
      <c r="L18" s="489">
        <f>L16/E16</f>
        <v>0.23529411764705882</v>
      </c>
      <c r="M18" s="489">
        <f>M16/E16</f>
        <v>5.8823529411764705E-2</v>
      </c>
      <c r="N18" s="636">
        <f>N16/E16</f>
        <v>5.8823529411764705E-2</v>
      </c>
      <c r="O18" s="609"/>
      <c r="P18" s="609"/>
      <c r="Q18" s="1"/>
    </row>
    <row r="19" spans="2:19" s="337" customFormat="1" ht="15.75" customHeight="1" x14ac:dyDescent="0.2">
      <c r="B19" s="1504"/>
      <c r="C19" s="1591" t="s">
        <v>276</v>
      </c>
      <c r="D19" s="480">
        <f>表1!D17</f>
        <v>87</v>
      </c>
      <c r="E19" s="64">
        <f>D19-O19-P19</f>
        <v>32</v>
      </c>
      <c r="F19" s="35">
        <v>7</v>
      </c>
      <c r="G19" s="35">
        <v>17</v>
      </c>
      <c r="H19" s="35">
        <v>9</v>
      </c>
      <c r="I19" s="35">
        <v>3</v>
      </c>
      <c r="J19" s="35">
        <v>4</v>
      </c>
      <c r="K19" s="35">
        <v>5</v>
      </c>
      <c r="L19" s="35">
        <v>8</v>
      </c>
      <c r="M19" s="35">
        <v>0</v>
      </c>
      <c r="N19" s="18">
        <v>1</v>
      </c>
      <c r="O19" s="249">
        <v>48</v>
      </c>
      <c r="P19" s="249">
        <v>7</v>
      </c>
      <c r="R19" s="1">
        <f t="shared" ref="R19:R20" si="4">E19+O19+P19</f>
        <v>87</v>
      </c>
      <c r="S19" s="371">
        <f t="shared" ref="S19" si="5">R19-D19</f>
        <v>0</v>
      </c>
    </row>
    <row r="20" spans="2:19" s="337" customFormat="1" ht="15.75" customHeight="1" x14ac:dyDescent="0.2">
      <c r="B20" s="1504"/>
      <c r="C20" s="1551"/>
      <c r="D20" s="499"/>
      <c r="E20" s="101">
        <f>E19/D19</f>
        <v>0.36781609195402298</v>
      </c>
      <c r="F20" s="483">
        <f>F19/D19</f>
        <v>8.0459770114942528E-2</v>
      </c>
      <c r="G20" s="483">
        <f>G19/D19</f>
        <v>0.19540229885057472</v>
      </c>
      <c r="H20" s="483">
        <f>H19/D19</f>
        <v>0.10344827586206896</v>
      </c>
      <c r="I20" s="483">
        <f>I19/D19</f>
        <v>3.4482758620689655E-2</v>
      </c>
      <c r="J20" s="483">
        <f>J19/D19</f>
        <v>4.5977011494252873E-2</v>
      </c>
      <c r="K20" s="483">
        <f>K19/D19</f>
        <v>5.7471264367816091E-2</v>
      </c>
      <c r="L20" s="483">
        <f>L19/D19</f>
        <v>9.1954022988505746E-2</v>
      </c>
      <c r="M20" s="483">
        <f>M19/D19</f>
        <v>0</v>
      </c>
      <c r="N20" s="602">
        <f>N19/D19</f>
        <v>1.1494252873563218E-2</v>
      </c>
      <c r="O20" s="603">
        <f>O19/D19</f>
        <v>0.55172413793103448</v>
      </c>
      <c r="P20" s="603">
        <f>P19/D19</f>
        <v>8.0459770114942528E-2</v>
      </c>
      <c r="Q20" s="1"/>
      <c r="R20" s="45">
        <f t="shared" si="4"/>
        <v>1</v>
      </c>
      <c r="S20" s="371">
        <f t="shared" ref="S20" si="6">1-R20</f>
        <v>0</v>
      </c>
    </row>
    <row r="21" spans="2:19" s="337" customFormat="1" ht="15.75" customHeight="1" x14ac:dyDescent="0.2">
      <c r="B21" s="1504"/>
      <c r="C21" s="1552"/>
      <c r="D21" s="1123"/>
      <c r="E21" s="68"/>
      <c r="F21" s="489">
        <f>F19/E19</f>
        <v>0.21875</v>
      </c>
      <c r="G21" s="489">
        <f>G19/E19</f>
        <v>0.53125</v>
      </c>
      <c r="H21" s="489">
        <f>H19/E19</f>
        <v>0.28125</v>
      </c>
      <c r="I21" s="489">
        <f>I19/E19</f>
        <v>9.375E-2</v>
      </c>
      <c r="J21" s="489">
        <f>J19/E19</f>
        <v>0.125</v>
      </c>
      <c r="K21" s="489">
        <f>K19/E19</f>
        <v>0.15625</v>
      </c>
      <c r="L21" s="489">
        <f>L19/E19</f>
        <v>0.25</v>
      </c>
      <c r="M21" s="489">
        <f>M19/E19</f>
        <v>0</v>
      </c>
      <c r="N21" s="636">
        <f>N19/E19</f>
        <v>3.125E-2</v>
      </c>
      <c r="O21" s="609"/>
      <c r="P21" s="609"/>
      <c r="Q21" s="1"/>
    </row>
    <row r="22" spans="2:19" s="337" customFormat="1" ht="15.75" customHeight="1" x14ac:dyDescent="0.2">
      <c r="B22" s="1504"/>
      <c r="C22" s="1591" t="s">
        <v>277</v>
      </c>
      <c r="D22" s="491">
        <f>表1!D20</f>
        <v>25</v>
      </c>
      <c r="E22" s="64">
        <f>D22-O22-P22</f>
        <v>6</v>
      </c>
      <c r="F22" s="35">
        <v>1</v>
      </c>
      <c r="G22" s="35">
        <v>2</v>
      </c>
      <c r="H22" s="35">
        <v>2</v>
      </c>
      <c r="I22" s="35">
        <v>1</v>
      </c>
      <c r="J22" s="35">
        <v>2</v>
      </c>
      <c r="K22" s="35">
        <v>0</v>
      </c>
      <c r="L22" s="35">
        <v>0</v>
      </c>
      <c r="M22" s="35">
        <v>0</v>
      </c>
      <c r="N22" s="18">
        <v>1</v>
      </c>
      <c r="O22" s="249">
        <v>16</v>
      </c>
      <c r="P22" s="249">
        <v>3</v>
      </c>
      <c r="R22" s="1">
        <f t="shared" ref="R22:R23" si="7">E22+O22+P22</f>
        <v>25</v>
      </c>
      <c r="S22" s="371">
        <f t="shared" ref="S22" si="8">R22-D22</f>
        <v>0</v>
      </c>
    </row>
    <row r="23" spans="2:19" s="337" customFormat="1" ht="15.75" customHeight="1" x14ac:dyDescent="0.2">
      <c r="B23" s="1504"/>
      <c r="C23" s="1551"/>
      <c r="D23" s="499"/>
      <c r="E23" s="101">
        <f>E22/D22</f>
        <v>0.24</v>
      </c>
      <c r="F23" s="483">
        <f>F22/D22</f>
        <v>0.04</v>
      </c>
      <c r="G23" s="483">
        <f>G22/D22</f>
        <v>0.08</v>
      </c>
      <c r="H23" s="483">
        <f>H22/D22</f>
        <v>0.08</v>
      </c>
      <c r="I23" s="483">
        <f>I22/D22</f>
        <v>0.04</v>
      </c>
      <c r="J23" s="483">
        <f>J22/D22</f>
        <v>0.08</v>
      </c>
      <c r="K23" s="483">
        <f>K22/D22</f>
        <v>0</v>
      </c>
      <c r="L23" s="483">
        <f>L22/D22</f>
        <v>0</v>
      </c>
      <c r="M23" s="483">
        <f>M22/D22</f>
        <v>0</v>
      </c>
      <c r="N23" s="602">
        <f>N22/D22</f>
        <v>0.04</v>
      </c>
      <c r="O23" s="603">
        <f>O22/D22</f>
        <v>0.64</v>
      </c>
      <c r="P23" s="603">
        <f>P22/D22</f>
        <v>0.12</v>
      </c>
      <c r="Q23" s="1"/>
      <c r="R23" s="45">
        <f t="shared" si="7"/>
        <v>1</v>
      </c>
      <c r="S23" s="371">
        <f t="shared" ref="S23" si="9">1-R23</f>
        <v>0</v>
      </c>
    </row>
    <row r="24" spans="2:19" s="337" customFormat="1" ht="15.75" customHeight="1" x14ac:dyDescent="0.2">
      <c r="B24" s="1504"/>
      <c r="C24" s="1552"/>
      <c r="D24" s="1123"/>
      <c r="E24" s="68"/>
      <c r="F24" s="489">
        <f>F22/E22</f>
        <v>0.16666666666666666</v>
      </c>
      <c r="G24" s="489">
        <f>G22/E22</f>
        <v>0.33333333333333331</v>
      </c>
      <c r="H24" s="489">
        <f>H22/E22</f>
        <v>0.33333333333333331</v>
      </c>
      <c r="I24" s="489">
        <f>I22/E22</f>
        <v>0.16666666666666666</v>
      </c>
      <c r="J24" s="489">
        <f>J22/E22</f>
        <v>0.33333333333333331</v>
      </c>
      <c r="K24" s="489">
        <f>K22/E22</f>
        <v>0</v>
      </c>
      <c r="L24" s="489">
        <f>L22/E22</f>
        <v>0</v>
      </c>
      <c r="M24" s="489">
        <f>M22/E22</f>
        <v>0</v>
      </c>
      <c r="N24" s="636">
        <f>N22/E22</f>
        <v>0.16666666666666666</v>
      </c>
      <c r="O24" s="609"/>
      <c r="P24" s="609"/>
      <c r="Q24" s="1"/>
    </row>
    <row r="25" spans="2:19" s="337" customFormat="1" ht="15.75" customHeight="1" x14ac:dyDescent="0.2">
      <c r="B25" s="1504"/>
      <c r="C25" s="1591" t="s">
        <v>278</v>
      </c>
      <c r="D25" s="491">
        <f>表1!D23</f>
        <v>82</v>
      </c>
      <c r="E25" s="64">
        <f>D25-O25-P25</f>
        <v>28</v>
      </c>
      <c r="F25" s="35">
        <v>5</v>
      </c>
      <c r="G25" s="35">
        <v>9</v>
      </c>
      <c r="H25" s="35">
        <v>11</v>
      </c>
      <c r="I25" s="35">
        <v>2</v>
      </c>
      <c r="J25" s="35">
        <v>2</v>
      </c>
      <c r="K25" s="35">
        <v>4</v>
      </c>
      <c r="L25" s="35">
        <v>12</v>
      </c>
      <c r="M25" s="35">
        <v>1</v>
      </c>
      <c r="N25" s="18">
        <v>2</v>
      </c>
      <c r="O25" s="249">
        <v>42</v>
      </c>
      <c r="P25" s="249">
        <v>12</v>
      </c>
      <c r="R25" s="1">
        <f t="shared" ref="R25:R26" si="10">E25+O25+P25</f>
        <v>82</v>
      </c>
      <c r="S25" s="371">
        <f t="shared" ref="S25" si="11">R25-D25</f>
        <v>0</v>
      </c>
    </row>
    <row r="26" spans="2:19" s="337" customFormat="1" ht="15.75" customHeight="1" x14ac:dyDescent="0.2">
      <c r="B26" s="1504"/>
      <c r="C26" s="1551"/>
      <c r="D26" s="499"/>
      <c r="E26" s="101">
        <f>E25/D25</f>
        <v>0.34146341463414637</v>
      </c>
      <c r="F26" s="483">
        <f>F25/D25</f>
        <v>6.097560975609756E-2</v>
      </c>
      <c r="G26" s="483">
        <f>G25/D25</f>
        <v>0.10975609756097561</v>
      </c>
      <c r="H26" s="483">
        <f>H25/D25</f>
        <v>0.13414634146341464</v>
      </c>
      <c r="I26" s="483">
        <f>I25/D25</f>
        <v>2.4390243902439025E-2</v>
      </c>
      <c r="J26" s="483">
        <f>J25/D25</f>
        <v>2.4390243902439025E-2</v>
      </c>
      <c r="K26" s="483">
        <f>K25/D25</f>
        <v>4.878048780487805E-2</v>
      </c>
      <c r="L26" s="483">
        <f>L25/D25</f>
        <v>0.14634146341463414</v>
      </c>
      <c r="M26" s="483">
        <f>M25/D25</f>
        <v>1.2195121951219513E-2</v>
      </c>
      <c r="N26" s="602">
        <f>N25/D25</f>
        <v>2.4390243902439025E-2</v>
      </c>
      <c r="O26" s="603">
        <f>O25/D25</f>
        <v>0.51219512195121952</v>
      </c>
      <c r="P26" s="603">
        <f>P25/D25</f>
        <v>0.14634146341463414</v>
      </c>
      <c r="Q26" s="1"/>
      <c r="R26" s="45">
        <f t="shared" si="10"/>
        <v>1</v>
      </c>
      <c r="S26" s="371">
        <f t="shared" ref="S26" si="12">1-R26</f>
        <v>0</v>
      </c>
    </row>
    <row r="27" spans="2:19" s="337" customFormat="1" ht="15.75" customHeight="1" x14ac:dyDescent="0.2">
      <c r="B27" s="1504"/>
      <c r="C27" s="1552"/>
      <c r="D27" s="1123"/>
      <c r="E27" s="68"/>
      <c r="F27" s="489">
        <f>F25/E25</f>
        <v>0.17857142857142858</v>
      </c>
      <c r="G27" s="489">
        <f>G25/E25</f>
        <v>0.32142857142857145</v>
      </c>
      <c r="H27" s="489">
        <f>H25/E25</f>
        <v>0.39285714285714285</v>
      </c>
      <c r="I27" s="489">
        <f>I25/E25</f>
        <v>7.1428571428571425E-2</v>
      </c>
      <c r="J27" s="489">
        <f>J25/E25</f>
        <v>7.1428571428571425E-2</v>
      </c>
      <c r="K27" s="489">
        <f>K25/E25</f>
        <v>0.14285714285714285</v>
      </c>
      <c r="L27" s="489">
        <f>L25/E25</f>
        <v>0.42857142857142855</v>
      </c>
      <c r="M27" s="489">
        <f>M25/E25</f>
        <v>3.5714285714285712E-2</v>
      </c>
      <c r="N27" s="636">
        <f>N25/E25</f>
        <v>7.1428571428571425E-2</v>
      </c>
      <c r="O27" s="609"/>
      <c r="P27" s="609"/>
      <c r="Q27" s="1"/>
    </row>
    <row r="28" spans="2:19" s="337" customFormat="1" ht="15.75" customHeight="1" x14ac:dyDescent="0.2">
      <c r="B28" s="1504"/>
      <c r="C28" s="1591" t="s">
        <v>279</v>
      </c>
      <c r="D28" s="491">
        <f>表1!D26</f>
        <v>8</v>
      </c>
      <c r="E28" s="63">
        <f>D28-O28-P28</f>
        <v>1</v>
      </c>
      <c r="F28" s="9">
        <v>0</v>
      </c>
      <c r="G28" s="9">
        <v>0</v>
      </c>
      <c r="H28" s="9">
        <v>1</v>
      </c>
      <c r="I28" s="9">
        <v>0</v>
      </c>
      <c r="J28" s="9">
        <v>0</v>
      </c>
      <c r="K28" s="9">
        <v>0</v>
      </c>
      <c r="L28" s="9">
        <v>0</v>
      </c>
      <c r="M28" s="9">
        <v>0</v>
      </c>
      <c r="N28" s="8">
        <v>0</v>
      </c>
      <c r="O28" s="245">
        <v>7</v>
      </c>
      <c r="P28" s="245">
        <v>0</v>
      </c>
      <c r="R28" s="1">
        <f t="shared" ref="R28:R29" si="13">E28+O28+P28</f>
        <v>8</v>
      </c>
      <c r="S28" s="371">
        <f t="shared" ref="S28" si="14">R28-D28</f>
        <v>0</v>
      </c>
    </row>
    <row r="29" spans="2:19" s="337" customFormat="1" ht="15.75" customHeight="1" x14ac:dyDescent="0.2">
      <c r="B29" s="1504"/>
      <c r="C29" s="1551"/>
      <c r="D29" s="499"/>
      <c r="E29" s="101">
        <f>E28/D28</f>
        <v>0.125</v>
      </c>
      <c r="F29" s="483">
        <f>F28/D28</f>
        <v>0</v>
      </c>
      <c r="G29" s="483">
        <f>G28/D28</f>
        <v>0</v>
      </c>
      <c r="H29" s="483">
        <f>H28/D28</f>
        <v>0.125</v>
      </c>
      <c r="I29" s="483">
        <f>I28/D28</f>
        <v>0</v>
      </c>
      <c r="J29" s="483">
        <f>J28/D28</f>
        <v>0</v>
      </c>
      <c r="K29" s="483">
        <f>K28/D28</f>
        <v>0</v>
      </c>
      <c r="L29" s="483">
        <f>L28/D28</f>
        <v>0</v>
      </c>
      <c r="M29" s="483">
        <f>M28/D28</f>
        <v>0</v>
      </c>
      <c r="N29" s="602">
        <f>N28/D28</f>
        <v>0</v>
      </c>
      <c r="O29" s="603">
        <f>O28/D28</f>
        <v>0.875</v>
      </c>
      <c r="P29" s="603">
        <f>P28/D28</f>
        <v>0</v>
      </c>
      <c r="Q29" s="1"/>
      <c r="R29" s="45">
        <f t="shared" si="13"/>
        <v>1</v>
      </c>
      <c r="S29" s="371">
        <f t="shared" ref="S29" si="15">1-R29</f>
        <v>0</v>
      </c>
    </row>
    <row r="30" spans="2:19" s="337" customFormat="1" ht="15.75" customHeight="1" x14ac:dyDescent="0.2">
      <c r="B30" s="1504"/>
      <c r="C30" s="1552"/>
      <c r="D30" s="1123"/>
      <c r="E30" s="68"/>
      <c r="F30" s="489">
        <f>F28/E28</f>
        <v>0</v>
      </c>
      <c r="G30" s="489">
        <f>G28/E28</f>
        <v>0</v>
      </c>
      <c r="H30" s="489">
        <f>H28/E28</f>
        <v>1</v>
      </c>
      <c r="I30" s="489">
        <f>I28/E28</f>
        <v>0</v>
      </c>
      <c r="J30" s="489">
        <f>J28/E28</f>
        <v>0</v>
      </c>
      <c r="K30" s="489">
        <f>K28/E28</f>
        <v>0</v>
      </c>
      <c r="L30" s="489">
        <f>L28/E28</f>
        <v>0</v>
      </c>
      <c r="M30" s="489">
        <f>M28/E28</f>
        <v>0</v>
      </c>
      <c r="N30" s="636">
        <f>N28/E28</f>
        <v>0</v>
      </c>
      <c r="O30" s="609"/>
      <c r="P30" s="609"/>
      <c r="Q30" s="1"/>
    </row>
    <row r="31" spans="2:19" s="337" customFormat="1" ht="15.75" customHeight="1" x14ac:dyDescent="0.2">
      <c r="B31" s="1504"/>
      <c r="C31" s="1591" t="s">
        <v>280</v>
      </c>
      <c r="D31" s="491">
        <f>表1!D29</f>
        <v>176</v>
      </c>
      <c r="E31" s="64">
        <f>D31-O31-P31</f>
        <v>81</v>
      </c>
      <c r="F31" s="35">
        <v>12</v>
      </c>
      <c r="G31" s="35">
        <v>33</v>
      </c>
      <c r="H31" s="35">
        <v>20</v>
      </c>
      <c r="I31" s="35">
        <v>3</v>
      </c>
      <c r="J31" s="35">
        <v>8</v>
      </c>
      <c r="K31" s="35">
        <v>10</v>
      </c>
      <c r="L31" s="35">
        <v>21</v>
      </c>
      <c r="M31" s="35">
        <v>1</v>
      </c>
      <c r="N31" s="18">
        <v>14</v>
      </c>
      <c r="O31" s="249">
        <v>73</v>
      </c>
      <c r="P31" s="249">
        <v>22</v>
      </c>
      <c r="R31" s="1">
        <f t="shared" ref="R31:R32" si="16">E31+O31+P31</f>
        <v>176</v>
      </c>
      <c r="S31" s="371">
        <f t="shared" ref="S31" si="17">R31-D31</f>
        <v>0</v>
      </c>
    </row>
    <row r="32" spans="2:19" s="337" customFormat="1" ht="15.75" customHeight="1" x14ac:dyDescent="0.2">
      <c r="B32" s="1504"/>
      <c r="C32" s="1551"/>
      <c r="D32" s="499"/>
      <c r="E32" s="101">
        <f>E31/D31</f>
        <v>0.46022727272727271</v>
      </c>
      <c r="F32" s="483">
        <f>F31/D31</f>
        <v>6.8181818181818177E-2</v>
      </c>
      <c r="G32" s="483">
        <f>G31/D31</f>
        <v>0.1875</v>
      </c>
      <c r="H32" s="483">
        <f>H31/D31</f>
        <v>0.11363636363636363</v>
      </c>
      <c r="I32" s="483">
        <f>I31/D31</f>
        <v>1.7045454545454544E-2</v>
      </c>
      <c r="J32" s="483">
        <f>J31/D31</f>
        <v>4.5454545454545456E-2</v>
      </c>
      <c r="K32" s="483">
        <f>K31/D31</f>
        <v>5.6818181818181816E-2</v>
      </c>
      <c r="L32" s="483">
        <f>L31/D31</f>
        <v>0.11931818181818182</v>
      </c>
      <c r="M32" s="483">
        <f>M31/D31</f>
        <v>5.681818181818182E-3</v>
      </c>
      <c r="N32" s="602">
        <f>N31/D31</f>
        <v>7.9545454545454544E-2</v>
      </c>
      <c r="O32" s="603">
        <f>O31/D31</f>
        <v>0.41477272727272729</v>
      </c>
      <c r="P32" s="603">
        <f>P31/D31</f>
        <v>0.125</v>
      </c>
      <c r="Q32" s="1"/>
      <c r="R32" s="45">
        <f t="shared" si="16"/>
        <v>1</v>
      </c>
      <c r="S32" s="371">
        <f t="shared" ref="S32" si="18">1-R32</f>
        <v>0</v>
      </c>
    </row>
    <row r="33" spans="2:19" s="337" customFormat="1" ht="15.75" customHeight="1" thickBot="1" x14ac:dyDescent="0.25">
      <c r="B33" s="1505"/>
      <c r="C33" s="1655"/>
      <c r="D33" s="1124"/>
      <c r="E33" s="66"/>
      <c r="F33" s="493">
        <f>F31/E31</f>
        <v>0.14814814814814814</v>
      </c>
      <c r="G33" s="493">
        <f>G31/E31</f>
        <v>0.40740740740740738</v>
      </c>
      <c r="H33" s="493">
        <f>H31/E31</f>
        <v>0.24691358024691357</v>
      </c>
      <c r="I33" s="493">
        <f>I31/E31</f>
        <v>3.7037037037037035E-2</v>
      </c>
      <c r="J33" s="493">
        <f>J31/E31</f>
        <v>9.8765432098765427E-2</v>
      </c>
      <c r="K33" s="493">
        <f>K31/E31</f>
        <v>0.12345679012345678</v>
      </c>
      <c r="L33" s="493">
        <f>L31/E31</f>
        <v>0.25925925925925924</v>
      </c>
      <c r="M33" s="493">
        <f>M31/E31</f>
        <v>1.2345679012345678E-2</v>
      </c>
      <c r="N33" s="611">
        <f>N31/E31</f>
        <v>0.1728395061728395</v>
      </c>
      <c r="O33" s="612"/>
      <c r="P33" s="612"/>
      <c r="Q33" s="1"/>
    </row>
    <row r="34" spans="2:19" s="337" customFormat="1" ht="15.75" customHeight="1" thickTop="1" x14ac:dyDescent="0.2">
      <c r="B34" s="1503" t="s">
        <v>281</v>
      </c>
      <c r="C34" s="1649" t="s">
        <v>282</v>
      </c>
      <c r="D34" s="491">
        <f>表1!D32</f>
        <v>106</v>
      </c>
      <c r="E34" s="64">
        <f t="shared" ref="E34" si="19">D34-O34-P34</f>
        <v>22</v>
      </c>
      <c r="F34" s="35">
        <v>4</v>
      </c>
      <c r="G34" s="35">
        <v>5</v>
      </c>
      <c r="H34" s="35">
        <v>5</v>
      </c>
      <c r="I34" s="35">
        <v>2</v>
      </c>
      <c r="J34" s="35">
        <v>1</v>
      </c>
      <c r="K34" s="35">
        <v>0</v>
      </c>
      <c r="L34" s="35">
        <v>5</v>
      </c>
      <c r="M34" s="35">
        <v>0</v>
      </c>
      <c r="N34" s="18">
        <v>3</v>
      </c>
      <c r="O34" s="249">
        <v>56</v>
      </c>
      <c r="P34" s="249">
        <v>28</v>
      </c>
      <c r="R34" s="1">
        <f t="shared" ref="R34:R35" si="20">E34+O34+P34</f>
        <v>106</v>
      </c>
      <c r="S34" s="371">
        <f t="shared" ref="S34" si="21">R34-D34</f>
        <v>0</v>
      </c>
    </row>
    <row r="35" spans="2:19" s="337" customFormat="1" ht="15.75" customHeight="1" x14ac:dyDescent="0.2">
      <c r="B35" s="1504"/>
      <c r="C35" s="1551"/>
      <c r="D35" s="499"/>
      <c r="E35" s="601">
        <f>E34/D34</f>
        <v>0.20754716981132076</v>
      </c>
      <c r="F35" s="483">
        <f>F34/D34</f>
        <v>3.7735849056603772E-2</v>
      </c>
      <c r="G35" s="483">
        <f>G34/D34</f>
        <v>4.716981132075472E-2</v>
      </c>
      <c r="H35" s="483">
        <f>H34/D34</f>
        <v>4.716981132075472E-2</v>
      </c>
      <c r="I35" s="483">
        <f>I34/D34</f>
        <v>1.8867924528301886E-2</v>
      </c>
      <c r="J35" s="483">
        <f>J34/D34</f>
        <v>9.433962264150943E-3</v>
      </c>
      <c r="K35" s="483">
        <f>K34/D34</f>
        <v>0</v>
      </c>
      <c r="L35" s="483">
        <f>L34/D34</f>
        <v>4.716981132075472E-2</v>
      </c>
      <c r="M35" s="483">
        <f>M34/D34</f>
        <v>0</v>
      </c>
      <c r="N35" s="602">
        <f>N34/D34</f>
        <v>2.8301886792452831E-2</v>
      </c>
      <c r="O35" s="603">
        <f>O34/D34</f>
        <v>0.52830188679245282</v>
      </c>
      <c r="P35" s="603">
        <f>P34/D34</f>
        <v>0.26415094339622641</v>
      </c>
      <c r="Q35" s="1"/>
      <c r="R35" s="45">
        <f t="shared" si="20"/>
        <v>1</v>
      </c>
      <c r="S35" s="371">
        <f t="shared" ref="S35" si="22">1-R35</f>
        <v>0</v>
      </c>
    </row>
    <row r="36" spans="2:19" s="337" customFormat="1" ht="15.75" customHeight="1" x14ac:dyDescent="0.2">
      <c r="B36" s="1504"/>
      <c r="C36" s="1552"/>
      <c r="D36" s="1123"/>
      <c r="E36" s="608"/>
      <c r="F36" s="489">
        <f>F34/E34</f>
        <v>0.18181818181818182</v>
      </c>
      <c r="G36" s="489">
        <f>G34/E34</f>
        <v>0.22727272727272727</v>
      </c>
      <c r="H36" s="489">
        <f>H34/E34</f>
        <v>0.22727272727272727</v>
      </c>
      <c r="I36" s="489">
        <f>I34/E34</f>
        <v>9.0909090909090912E-2</v>
      </c>
      <c r="J36" s="489">
        <f>J34/E34</f>
        <v>4.5454545454545456E-2</v>
      </c>
      <c r="K36" s="489">
        <f>K34/E34</f>
        <v>0</v>
      </c>
      <c r="L36" s="489">
        <f>L34/E34</f>
        <v>0.22727272727272727</v>
      </c>
      <c r="M36" s="489">
        <f>M34/E34</f>
        <v>0</v>
      </c>
      <c r="N36" s="636">
        <f>N34/E34</f>
        <v>0.13636363636363635</v>
      </c>
      <c r="O36" s="609"/>
      <c r="P36" s="609"/>
      <c r="Q36" s="1"/>
    </row>
    <row r="37" spans="2:19" s="337" customFormat="1" ht="15.75" customHeight="1" x14ac:dyDescent="0.2">
      <c r="B37" s="1504"/>
      <c r="C37" s="1591" t="s">
        <v>283</v>
      </c>
      <c r="D37" s="491">
        <f>表1!D35</f>
        <v>171</v>
      </c>
      <c r="E37" s="64">
        <f t="shared" ref="E37" si="23">D37-O37-P37</f>
        <v>72</v>
      </c>
      <c r="F37" s="35">
        <v>15</v>
      </c>
      <c r="G37" s="35">
        <v>31</v>
      </c>
      <c r="H37" s="35">
        <v>17</v>
      </c>
      <c r="I37" s="35">
        <v>10</v>
      </c>
      <c r="J37" s="35">
        <v>13</v>
      </c>
      <c r="K37" s="35">
        <v>11</v>
      </c>
      <c r="L37" s="35">
        <v>18</v>
      </c>
      <c r="M37" s="35">
        <v>0</v>
      </c>
      <c r="N37" s="18">
        <v>4</v>
      </c>
      <c r="O37" s="249">
        <v>85</v>
      </c>
      <c r="P37" s="249">
        <v>14</v>
      </c>
      <c r="R37" s="1">
        <f t="shared" ref="R37:R38" si="24">E37+O37+P37</f>
        <v>171</v>
      </c>
      <c r="S37" s="371">
        <f t="shared" ref="S37" si="25">R37-D37</f>
        <v>0</v>
      </c>
    </row>
    <row r="38" spans="2:19" s="337" customFormat="1" ht="15.75" customHeight="1" x14ac:dyDescent="0.2">
      <c r="B38" s="1504"/>
      <c r="C38" s="1551"/>
      <c r="D38" s="499"/>
      <c r="E38" s="601">
        <f>E37/D37</f>
        <v>0.42105263157894735</v>
      </c>
      <c r="F38" s="483">
        <f>F37/D37</f>
        <v>8.771929824561403E-2</v>
      </c>
      <c r="G38" s="483">
        <f>G37/D37</f>
        <v>0.18128654970760233</v>
      </c>
      <c r="H38" s="483">
        <f>H37/D37</f>
        <v>9.9415204678362568E-2</v>
      </c>
      <c r="I38" s="483">
        <f>I37/D37</f>
        <v>5.8479532163742687E-2</v>
      </c>
      <c r="J38" s="483">
        <f>J37/D37</f>
        <v>7.6023391812865493E-2</v>
      </c>
      <c r="K38" s="483">
        <f>K37/D37</f>
        <v>6.4327485380116955E-2</v>
      </c>
      <c r="L38" s="483">
        <f>L37/D37</f>
        <v>0.10526315789473684</v>
      </c>
      <c r="M38" s="483">
        <f>M37/D37</f>
        <v>0</v>
      </c>
      <c r="N38" s="602">
        <f>N37/D37</f>
        <v>2.3391812865497075E-2</v>
      </c>
      <c r="O38" s="603">
        <f>O37/D37</f>
        <v>0.49707602339181284</v>
      </c>
      <c r="P38" s="603">
        <f>P37/D37</f>
        <v>8.1871345029239762E-2</v>
      </c>
      <c r="Q38" s="1"/>
      <c r="R38" s="45">
        <f t="shared" si="24"/>
        <v>0.99999999999999989</v>
      </c>
      <c r="S38" s="371">
        <f t="shared" ref="S38" si="26">1-R38</f>
        <v>0</v>
      </c>
    </row>
    <row r="39" spans="2:19" x14ac:dyDescent="0.2">
      <c r="B39" s="1504"/>
      <c r="C39" s="1552"/>
      <c r="D39" s="1123"/>
      <c r="E39" s="608"/>
      <c r="F39" s="489">
        <f>F37/E37</f>
        <v>0.20833333333333334</v>
      </c>
      <c r="G39" s="489">
        <f>G37/E37</f>
        <v>0.43055555555555558</v>
      </c>
      <c r="H39" s="489">
        <f>H37/E37</f>
        <v>0.2361111111111111</v>
      </c>
      <c r="I39" s="489">
        <f>I37/E37</f>
        <v>0.1388888888888889</v>
      </c>
      <c r="J39" s="489">
        <f>J37/E37</f>
        <v>0.18055555555555555</v>
      </c>
      <c r="K39" s="489">
        <f>K37/E37</f>
        <v>0.15277777777777779</v>
      </c>
      <c r="L39" s="489">
        <f>L37/E37</f>
        <v>0.25</v>
      </c>
      <c r="M39" s="489">
        <f>M37/E37</f>
        <v>0</v>
      </c>
      <c r="N39" s="636">
        <f>N37/E37</f>
        <v>5.5555555555555552E-2</v>
      </c>
      <c r="O39" s="609"/>
      <c r="P39" s="609"/>
      <c r="R39" s="337"/>
      <c r="S39" s="337"/>
    </row>
    <row r="40" spans="2:19" ht="13.5" customHeight="1" x14ac:dyDescent="0.2">
      <c r="B40" s="1504"/>
      <c r="C40" s="1591" t="s">
        <v>284</v>
      </c>
      <c r="D40" s="491">
        <f>表1!D38</f>
        <v>49</v>
      </c>
      <c r="E40" s="63">
        <f t="shared" ref="E40" si="27">D40-O40-P40</f>
        <v>25</v>
      </c>
      <c r="F40" s="9">
        <v>2</v>
      </c>
      <c r="G40" s="9">
        <v>14</v>
      </c>
      <c r="H40" s="9">
        <v>11</v>
      </c>
      <c r="I40" s="9">
        <v>1</v>
      </c>
      <c r="J40" s="9">
        <v>1</v>
      </c>
      <c r="K40" s="9">
        <v>4</v>
      </c>
      <c r="L40" s="9">
        <v>6</v>
      </c>
      <c r="M40" s="9">
        <v>2</v>
      </c>
      <c r="N40" s="8">
        <v>3</v>
      </c>
      <c r="O40" s="245">
        <v>18</v>
      </c>
      <c r="P40" s="245">
        <v>6</v>
      </c>
      <c r="Q40" s="337"/>
      <c r="R40" s="1">
        <f t="shared" ref="R40:R41" si="28">E40+O40+P40</f>
        <v>49</v>
      </c>
      <c r="S40" s="371">
        <f t="shared" ref="S40" si="29">R40-D40</f>
        <v>0</v>
      </c>
    </row>
    <row r="41" spans="2:19" ht="13.5" customHeight="1" x14ac:dyDescent="0.2">
      <c r="B41" s="1504"/>
      <c r="C41" s="1551"/>
      <c r="D41" s="499"/>
      <c r="E41" s="601">
        <f>E40/D40</f>
        <v>0.51020408163265307</v>
      </c>
      <c r="F41" s="483">
        <f>F40/D40</f>
        <v>4.0816326530612242E-2</v>
      </c>
      <c r="G41" s="483">
        <f>G40/D40</f>
        <v>0.2857142857142857</v>
      </c>
      <c r="H41" s="483">
        <f>H40/D40</f>
        <v>0.22448979591836735</v>
      </c>
      <c r="I41" s="483">
        <f>I40/D40</f>
        <v>2.0408163265306121E-2</v>
      </c>
      <c r="J41" s="483">
        <f>J40/D40</f>
        <v>2.0408163265306121E-2</v>
      </c>
      <c r="K41" s="483">
        <f>K40/D40</f>
        <v>8.1632653061224483E-2</v>
      </c>
      <c r="L41" s="483">
        <f>L40/D40</f>
        <v>0.12244897959183673</v>
      </c>
      <c r="M41" s="483">
        <f>M40/D40</f>
        <v>4.0816326530612242E-2</v>
      </c>
      <c r="N41" s="602">
        <f>N40/D40</f>
        <v>6.1224489795918366E-2</v>
      </c>
      <c r="O41" s="603">
        <f>O40/D40</f>
        <v>0.36734693877551022</v>
      </c>
      <c r="P41" s="603">
        <f>P40/D40</f>
        <v>0.12244897959183673</v>
      </c>
      <c r="R41" s="45">
        <f t="shared" si="28"/>
        <v>1</v>
      </c>
      <c r="S41" s="371">
        <f t="shared" ref="S41" si="30">1-R41</f>
        <v>0</v>
      </c>
    </row>
    <row r="42" spans="2:19" ht="14.25" customHeight="1" x14ac:dyDescent="0.2">
      <c r="B42" s="1504"/>
      <c r="C42" s="1552"/>
      <c r="D42" s="1123"/>
      <c r="E42" s="608"/>
      <c r="F42" s="489">
        <f>F40/E40</f>
        <v>0.08</v>
      </c>
      <c r="G42" s="489">
        <f>G40/E40</f>
        <v>0.56000000000000005</v>
      </c>
      <c r="H42" s="489">
        <f>H40/E40</f>
        <v>0.44</v>
      </c>
      <c r="I42" s="489">
        <f>I40/E40</f>
        <v>0.04</v>
      </c>
      <c r="J42" s="489">
        <f>J40/E40</f>
        <v>0.04</v>
      </c>
      <c r="K42" s="489">
        <f>K40/E40</f>
        <v>0.16</v>
      </c>
      <c r="L42" s="489">
        <f>L40/E40</f>
        <v>0.24</v>
      </c>
      <c r="M42" s="489">
        <f>M40/E40</f>
        <v>0.08</v>
      </c>
      <c r="N42" s="636">
        <f>N40/E40</f>
        <v>0.12</v>
      </c>
      <c r="O42" s="609"/>
      <c r="P42" s="609"/>
      <c r="R42" s="337"/>
      <c r="S42" s="337"/>
    </row>
    <row r="43" spans="2:19" x14ac:dyDescent="0.2">
      <c r="B43" s="1504"/>
      <c r="C43" s="1591" t="s">
        <v>285</v>
      </c>
      <c r="D43" s="491">
        <f>表1!D41</f>
        <v>38</v>
      </c>
      <c r="E43" s="63">
        <f t="shared" ref="E43" si="31">D43-O43-P43</f>
        <v>16</v>
      </c>
      <c r="F43" s="9">
        <v>4</v>
      </c>
      <c r="G43" s="9">
        <v>3</v>
      </c>
      <c r="H43" s="9">
        <v>6</v>
      </c>
      <c r="I43" s="9">
        <v>0</v>
      </c>
      <c r="J43" s="9">
        <v>1</v>
      </c>
      <c r="K43" s="9">
        <v>2</v>
      </c>
      <c r="L43" s="9">
        <v>4</v>
      </c>
      <c r="M43" s="9">
        <v>1</v>
      </c>
      <c r="N43" s="8">
        <v>4</v>
      </c>
      <c r="O43" s="245">
        <v>20</v>
      </c>
      <c r="P43" s="245">
        <v>2</v>
      </c>
      <c r="Q43" s="337"/>
      <c r="R43" s="1">
        <f t="shared" ref="R43:R44" si="32">E43+O43+P43</f>
        <v>38</v>
      </c>
      <c r="S43" s="371">
        <f t="shared" ref="S43" si="33">R43-D43</f>
        <v>0</v>
      </c>
    </row>
    <row r="44" spans="2:19" x14ac:dyDescent="0.2">
      <c r="B44" s="1504"/>
      <c r="C44" s="1551"/>
      <c r="D44" s="499"/>
      <c r="E44" s="601">
        <f>E43/D43</f>
        <v>0.42105263157894735</v>
      </c>
      <c r="F44" s="483">
        <f>F43/D43</f>
        <v>0.10526315789473684</v>
      </c>
      <c r="G44" s="483">
        <f>G43/D43</f>
        <v>7.8947368421052627E-2</v>
      </c>
      <c r="H44" s="483">
        <f>H43/D43</f>
        <v>0.15789473684210525</v>
      </c>
      <c r="I44" s="483">
        <f>I43/D43</f>
        <v>0</v>
      </c>
      <c r="J44" s="483">
        <f>J43/D43</f>
        <v>2.6315789473684209E-2</v>
      </c>
      <c r="K44" s="483">
        <f>K43/D43</f>
        <v>5.2631578947368418E-2</v>
      </c>
      <c r="L44" s="483">
        <f>L43/D43</f>
        <v>0.10526315789473684</v>
      </c>
      <c r="M44" s="483">
        <f>M43/D43</f>
        <v>2.6315789473684209E-2</v>
      </c>
      <c r="N44" s="602">
        <f>N43/D43</f>
        <v>0.10526315789473684</v>
      </c>
      <c r="O44" s="603">
        <f>O43/D43</f>
        <v>0.52631578947368418</v>
      </c>
      <c r="P44" s="603">
        <f>P43/D43</f>
        <v>5.2631578947368418E-2</v>
      </c>
      <c r="R44" s="45">
        <f t="shared" si="32"/>
        <v>1</v>
      </c>
      <c r="S44" s="371">
        <f t="shared" ref="S44" si="34">1-R44</f>
        <v>0</v>
      </c>
    </row>
    <row r="45" spans="2:19" x14ac:dyDescent="0.2">
      <c r="B45" s="1504"/>
      <c r="C45" s="1552"/>
      <c r="D45" s="1123"/>
      <c r="E45" s="608"/>
      <c r="F45" s="489">
        <f>F43/E43</f>
        <v>0.25</v>
      </c>
      <c r="G45" s="489">
        <f>G43/E43</f>
        <v>0.1875</v>
      </c>
      <c r="H45" s="489">
        <f>H43/E43</f>
        <v>0.375</v>
      </c>
      <c r="I45" s="489">
        <f>I43/E43</f>
        <v>0</v>
      </c>
      <c r="J45" s="489">
        <f>J43/E43</f>
        <v>6.25E-2</v>
      </c>
      <c r="K45" s="489">
        <f>K43/E43</f>
        <v>0.125</v>
      </c>
      <c r="L45" s="489">
        <f>L43/E43</f>
        <v>0.25</v>
      </c>
      <c r="M45" s="489">
        <f>M43/E43</f>
        <v>6.25E-2</v>
      </c>
      <c r="N45" s="636">
        <f>N43/E43</f>
        <v>0.25</v>
      </c>
      <c r="O45" s="609"/>
      <c r="P45" s="609"/>
      <c r="R45" s="337"/>
      <c r="S45" s="337"/>
    </row>
    <row r="46" spans="2:19" x14ac:dyDescent="0.2">
      <c r="B46" s="1504"/>
      <c r="C46" s="1591" t="s">
        <v>286</v>
      </c>
      <c r="D46" s="491">
        <f>表1!D44</f>
        <v>33</v>
      </c>
      <c r="E46" s="63">
        <f t="shared" ref="E46" si="35">D46-O46-P46</f>
        <v>17</v>
      </c>
      <c r="F46" s="9">
        <v>4</v>
      </c>
      <c r="G46" s="9">
        <v>7</v>
      </c>
      <c r="H46" s="9">
        <v>3</v>
      </c>
      <c r="I46" s="9">
        <v>0</v>
      </c>
      <c r="J46" s="9">
        <v>0</v>
      </c>
      <c r="K46" s="9">
        <v>3</v>
      </c>
      <c r="L46" s="9">
        <v>9</v>
      </c>
      <c r="M46" s="9">
        <v>0</v>
      </c>
      <c r="N46" s="8">
        <v>2</v>
      </c>
      <c r="O46" s="245">
        <v>16</v>
      </c>
      <c r="P46" s="245">
        <v>0</v>
      </c>
      <c r="Q46" s="337"/>
      <c r="R46" s="1">
        <f t="shared" ref="R46:R47" si="36">E46+O46+P46</f>
        <v>33</v>
      </c>
      <c r="S46" s="371">
        <f t="shared" ref="S46" si="37">R46-D46</f>
        <v>0</v>
      </c>
    </row>
    <row r="47" spans="2:19" x14ac:dyDescent="0.2">
      <c r="B47" s="1504"/>
      <c r="C47" s="1551"/>
      <c r="D47" s="499"/>
      <c r="E47" s="601">
        <f>E46/D46</f>
        <v>0.51515151515151514</v>
      </c>
      <c r="F47" s="483">
        <f>F46/D46</f>
        <v>0.12121212121212122</v>
      </c>
      <c r="G47" s="483">
        <f>G46/D46</f>
        <v>0.21212121212121213</v>
      </c>
      <c r="H47" s="483">
        <f>H46/D46</f>
        <v>9.0909090909090912E-2</v>
      </c>
      <c r="I47" s="483">
        <f>I46/D46</f>
        <v>0</v>
      </c>
      <c r="J47" s="483">
        <f>J46/D46</f>
        <v>0</v>
      </c>
      <c r="K47" s="483">
        <f>K46/D46</f>
        <v>9.0909090909090912E-2</v>
      </c>
      <c r="L47" s="483">
        <f>L46/D46</f>
        <v>0.27272727272727271</v>
      </c>
      <c r="M47" s="483">
        <f>M46/D46</f>
        <v>0</v>
      </c>
      <c r="N47" s="602">
        <f>N46/D46</f>
        <v>6.0606060606060608E-2</v>
      </c>
      <c r="O47" s="603">
        <f>O46/D46</f>
        <v>0.48484848484848486</v>
      </c>
      <c r="P47" s="603">
        <f>P46/D46</f>
        <v>0</v>
      </c>
      <c r="R47" s="45">
        <f t="shared" si="36"/>
        <v>1</v>
      </c>
      <c r="S47" s="371">
        <f t="shared" ref="S47" si="38">1-R47</f>
        <v>0</v>
      </c>
    </row>
    <row r="48" spans="2:19" x14ac:dyDescent="0.2">
      <c r="B48" s="1504"/>
      <c r="C48" s="1552"/>
      <c r="D48" s="1123"/>
      <c r="E48" s="608"/>
      <c r="F48" s="489">
        <f>F46/E46</f>
        <v>0.23529411764705882</v>
      </c>
      <c r="G48" s="489">
        <f>G46/E46</f>
        <v>0.41176470588235292</v>
      </c>
      <c r="H48" s="489">
        <f>H46/E46</f>
        <v>0.17647058823529413</v>
      </c>
      <c r="I48" s="489">
        <f>I46/E46</f>
        <v>0</v>
      </c>
      <c r="J48" s="489">
        <f>J46/E46</f>
        <v>0</v>
      </c>
      <c r="K48" s="489">
        <f>K46/E46</f>
        <v>0.17647058823529413</v>
      </c>
      <c r="L48" s="489">
        <f>L46/E46</f>
        <v>0.52941176470588236</v>
      </c>
      <c r="M48" s="489">
        <f>M46/E46</f>
        <v>0</v>
      </c>
      <c r="N48" s="636">
        <f>N46/E46</f>
        <v>0.11764705882352941</v>
      </c>
      <c r="O48" s="609"/>
      <c r="P48" s="609"/>
      <c r="R48" s="337"/>
      <c r="S48" s="337"/>
    </row>
    <row r="49" spans="2:19" x14ac:dyDescent="0.2">
      <c r="B49" s="1504"/>
      <c r="C49" s="1591" t="s">
        <v>287</v>
      </c>
      <c r="D49" s="491">
        <f>表1!D47</f>
        <v>30</v>
      </c>
      <c r="E49" s="63">
        <f t="shared" ref="E49" si="39">D49-O49-P49</f>
        <v>13</v>
      </c>
      <c r="F49" s="9">
        <v>1</v>
      </c>
      <c r="G49" s="9">
        <v>6</v>
      </c>
      <c r="H49" s="9">
        <v>4</v>
      </c>
      <c r="I49" s="9">
        <v>0</v>
      </c>
      <c r="J49" s="9">
        <v>1</v>
      </c>
      <c r="K49" s="9">
        <v>2</v>
      </c>
      <c r="L49" s="9">
        <v>3</v>
      </c>
      <c r="M49" s="9">
        <v>0</v>
      </c>
      <c r="N49" s="8">
        <v>3</v>
      </c>
      <c r="O49" s="245">
        <v>17</v>
      </c>
      <c r="P49" s="245">
        <v>0</v>
      </c>
      <c r="Q49" s="337"/>
      <c r="R49" s="1">
        <f t="shared" ref="R49:R50" si="40">E49+O49+P49</f>
        <v>30</v>
      </c>
      <c r="S49" s="371">
        <f t="shared" ref="S49" si="41">R49-D49</f>
        <v>0</v>
      </c>
    </row>
    <row r="50" spans="2:19" x14ac:dyDescent="0.2">
      <c r="B50" s="1504"/>
      <c r="C50" s="1551"/>
      <c r="D50" s="499"/>
      <c r="E50" s="601">
        <f>E49/D49</f>
        <v>0.43333333333333335</v>
      </c>
      <c r="F50" s="483">
        <f>F49/D49</f>
        <v>3.3333333333333333E-2</v>
      </c>
      <c r="G50" s="483">
        <f>G49/D49</f>
        <v>0.2</v>
      </c>
      <c r="H50" s="483">
        <f>H49/D49</f>
        <v>0.13333333333333333</v>
      </c>
      <c r="I50" s="483">
        <f>I49/D49</f>
        <v>0</v>
      </c>
      <c r="J50" s="483">
        <f>J49/D49</f>
        <v>3.3333333333333333E-2</v>
      </c>
      <c r="K50" s="483">
        <f>K49/D49</f>
        <v>6.6666666666666666E-2</v>
      </c>
      <c r="L50" s="483">
        <f>L49/D49</f>
        <v>0.1</v>
      </c>
      <c r="M50" s="483">
        <f>M49/D49</f>
        <v>0</v>
      </c>
      <c r="N50" s="602">
        <f>N49/D49</f>
        <v>0.1</v>
      </c>
      <c r="O50" s="603">
        <f>O49/D49</f>
        <v>0.56666666666666665</v>
      </c>
      <c r="P50" s="603">
        <f>P49/D49</f>
        <v>0</v>
      </c>
      <c r="R50" s="45">
        <f t="shared" si="40"/>
        <v>1</v>
      </c>
      <c r="S50" s="371">
        <f t="shared" ref="S50" si="42">1-R50</f>
        <v>0</v>
      </c>
    </row>
    <row r="51" spans="2:19" ht="13.8" thickBot="1" x14ac:dyDescent="0.25">
      <c r="B51" s="1504"/>
      <c r="C51" s="1655"/>
      <c r="D51" s="1124"/>
      <c r="E51" s="610"/>
      <c r="F51" s="493">
        <f>F49/E49</f>
        <v>7.6923076923076927E-2</v>
      </c>
      <c r="G51" s="493">
        <f>G49/E49</f>
        <v>0.46153846153846156</v>
      </c>
      <c r="H51" s="493">
        <f>H49/E49</f>
        <v>0.30769230769230771</v>
      </c>
      <c r="I51" s="493">
        <f>I49/E49</f>
        <v>0</v>
      </c>
      <c r="J51" s="493">
        <f>J49/E49</f>
        <v>7.6923076923076927E-2</v>
      </c>
      <c r="K51" s="493">
        <f>K49/E49</f>
        <v>0.15384615384615385</v>
      </c>
      <c r="L51" s="493">
        <f>L49/E49</f>
        <v>0.23076923076923078</v>
      </c>
      <c r="M51" s="493">
        <f>M49/E49</f>
        <v>0</v>
      </c>
      <c r="N51" s="611">
        <f>N49/E49</f>
        <v>0.23076923076923078</v>
      </c>
      <c r="O51" s="612"/>
      <c r="P51" s="612"/>
      <c r="R51" s="337"/>
      <c r="S51" s="337"/>
    </row>
    <row r="52" spans="2:19" ht="13.8" thickTop="1" x14ac:dyDescent="0.2">
      <c r="B52" s="1504"/>
      <c r="C52" s="38" t="s">
        <v>288</v>
      </c>
      <c r="D52" s="613">
        <f>D37+D40+D43+D46</f>
        <v>291</v>
      </c>
      <c r="E52" s="64">
        <f>E37+E40+E43+E46</f>
        <v>130</v>
      </c>
      <c r="F52" s="35">
        <f t="shared" ref="F52:O52" si="43">F37+F40+F43+F46</f>
        <v>25</v>
      </c>
      <c r="G52" s="35">
        <f>G37+G40+G43+G46</f>
        <v>55</v>
      </c>
      <c r="H52" s="35">
        <f t="shared" si="43"/>
        <v>37</v>
      </c>
      <c r="I52" s="35">
        <f t="shared" si="43"/>
        <v>11</v>
      </c>
      <c r="J52" s="35">
        <f t="shared" si="43"/>
        <v>15</v>
      </c>
      <c r="K52" s="35">
        <f t="shared" si="43"/>
        <v>20</v>
      </c>
      <c r="L52" s="35">
        <f t="shared" si="43"/>
        <v>37</v>
      </c>
      <c r="M52" s="35">
        <f t="shared" si="43"/>
        <v>3</v>
      </c>
      <c r="N52" s="18">
        <f t="shared" si="43"/>
        <v>13</v>
      </c>
      <c r="O52" s="249">
        <f t="shared" si="43"/>
        <v>139</v>
      </c>
      <c r="P52" s="249">
        <f>P37+P40+P43+P46</f>
        <v>22</v>
      </c>
      <c r="Q52" s="337"/>
      <c r="R52" s="1">
        <f t="shared" ref="R52:R53" si="44">E52+O52+P52</f>
        <v>291</v>
      </c>
      <c r="S52" s="371">
        <f t="shared" ref="S52" si="45">R52-D52</f>
        <v>0</v>
      </c>
    </row>
    <row r="53" spans="2:19" x14ac:dyDescent="0.2">
      <c r="B53" s="1504"/>
      <c r="C53" s="46" t="s">
        <v>289</v>
      </c>
      <c r="D53" s="235"/>
      <c r="E53" s="601">
        <f>E52/D52</f>
        <v>0.44673539518900346</v>
      </c>
      <c r="F53" s="483">
        <f>F52/D52</f>
        <v>8.5910652920962199E-2</v>
      </c>
      <c r="G53" s="483">
        <f>G52/D52</f>
        <v>0.18900343642611683</v>
      </c>
      <c r="H53" s="483">
        <f>H52/D52</f>
        <v>0.12714776632302405</v>
      </c>
      <c r="I53" s="483">
        <f>I52/D52</f>
        <v>3.7800687285223365E-2</v>
      </c>
      <c r="J53" s="483">
        <f>J52/D52</f>
        <v>5.1546391752577317E-2</v>
      </c>
      <c r="K53" s="483">
        <f>K52/D52</f>
        <v>6.8728522336769765E-2</v>
      </c>
      <c r="L53" s="483">
        <f>L52/D52</f>
        <v>0.12714776632302405</v>
      </c>
      <c r="M53" s="483">
        <f>M52/D52</f>
        <v>1.0309278350515464E-2</v>
      </c>
      <c r="N53" s="602">
        <f>N52/D52</f>
        <v>4.4673539518900345E-2</v>
      </c>
      <c r="O53" s="603">
        <f>O52/D52</f>
        <v>0.47766323024054985</v>
      </c>
      <c r="P53" s="603">
        <f>P52/D52</f>
        <v>7.560137457044673E-2</v>
      </c>
      <c r="R53" s="45">
        <f t="shared" si="44"/>
        <v>1</v>
      </c>
      <c r="S53" s="371">
        <f t="shared" ref="S53" si="46">1-R53</f>
        <v>0</v>
      </c>
    </row>
    <row r="54" spans="2:19" x14ac:dyDescent="0.2">
      <c r="B54" s="1504"/>
      <c r="C54" s="39"/>
      <c r="D54" s="236"/>
      <c r="E54" s="608"/>
      <c r="F54" s="489">
        <f>F52/E52</f>
        <v>0.19230769230769232</v>
      </c>
      <c r="G54" s="489">
        <f>G52/E52</f>
        <v>0.42307692307692307</v>
      </c>
      <c r="H54" s="489">
        <f>H52/E52</f>
        <v>0.2846153846153846</v>
      </c>
      <c r="I54" s="489">
        <f>I52/E52</f>
        <v>8.461538461538462E-2</v>
      </c>
      <c r="J54" s="489">
        <f>J52/E52</f>
        <v>0.11538461538461539</v>
      </c>
      <c r="K54" s="489">
        <f>K52/E52</f>
        <v>0.15384615384615385</v>
      </c>
      <c r="L54" s="489">
        <f>L52/E52</f>
        <v>0.2846153846153846</v>
      </c>
      <c r="M54" s="489">
        <f>M52/E52</f>
        <v>2.3076923076923078E-2</v>
      </c>
      <c r="N54" s="636">
        <f>N52/E52</f>
        <v>0.1</v>
      </c>
      <c r="O54" s="609"/>
      <c r="P54" s="609"/>
      <c r="R54" s="337"/>
      <c r="S54" s="337"/>
    </row>
    <row r="55" spans="2:19" x14ac:dyDescent="0.2">
      <c r="B55" s="1504"/>
      <c r="C55" s="41" t="s">
        <v>288</v>
      </c>
      <c r="D55" s="614">
        <f>SUM(D40:D49)</f>
        <v>150</v>
      </c>
      <c r="E55" s="63">
        <f>E40+E43+E46+E49</f>
        <v>71</v>
      </c>
      <c r="F55" s="9">
        <f t="shared" ref="F55:O55" si="47">F40+F43+F46+F49</f>
        <v>11</v>
      </c>
      <c r="G55" s="9">
        <f t="shared" si="47"/>
        <v>30</v>
      </c>
      <c r="H55" s="9">
        <f t="shared" si="47"/>
        <v>24</v>
      </c>
      <c r="I55" s="9">
        <f t="shared" si="47"/>
        <v>1</v>
      </c>
      <c r="J55" s="9">
        <f t="shared" si="47"/>
        <v>3</v>
      </c>
      <c r="K55" s="9">
        <f t="shared" si="47"/>
        <v>11</v>
      </c>
      <c r="L55" s="9">
        <f t="shared" si="47"/>
        <v>22</v>
      </c>
      <c r="M55" s="9">
        <f t="shared" si="47"/>
        <v>3</v>
      </c>
      <c r="N55" s="8">
        <f t="shared" si="47"/>
        <v>12</v>
      </c>
      <c r="O55" s="245">
        <f t="shared" si="47"/>
        <v>71</v>
      </c>
      <c r="P55" s="245">
        <f>P40+P43+P46+P49</f>
        <v>8</v>
      </c>
      <c r="Q55" s="337"/>
      <c r="R55" s="1">
        <f t="shared" ref="R55:R56" si="48">E55+O55+P55</f>
        <v>150</v>
      </c>
      <c r="S55" s="371">
        <f t="shared" ref="S55" si="49">R55-D55</f>
        <v>0</v>
      </c>
    </row>
    <row r="56" spans="2:19" x14ac:dyDescent="0.2">
      <c r="B56" s="1504"/>
      <c r="C56" s="46" t="s">
        <v>290</v>
      </c>
      <c r="D56" s="615"/>
      <c r="E56" s="601">
        <f>E55/D55</f>
        <v>0.47333333333333333</v>
      </c>
      <c r="F56" s="483">
        <f>F55/D55</f>
        <v>7.3333333333333334E-2</v>
      </c>
      <c r="G56" s="483">
        <f>G55/D55</f>
        <v>0.2</v>
      </c>
      <c r="H56" s="483">
        <f>H55/D55</f>
        <v>0.16</v>
      </c>
      <c r="I56" s="483">
        <f>I55/D55</f>
        <v>6.6666666666666671E-3</v>
      </c>
      <c r="J56" s="483">
        <f>J55/D55</f>
        <v>0.02</v>
      </c>
      <c r="K56" s="483">
        <f>K55/D55</f>
        <v>7.3333333333333334E-2</v>
      </c>
      <c r="L56" s="483">
        <f>L55/D55</f>
        <v>0.14666666666666667</v>
      </c>
      <c r="M56" s="483">
        <f>M55/D55</f>
        <v>0.02</v>
      </c>
      <c r="N56" s="602">
        <f>N55/D55</f>
        <v>0.08</v>
      </c>
      <c r="O56" s="603">
        <f>O55/D55</f>
        <v>0.47333333333333333</v>
      </c>
      <c r="P56" s="603">
        <f>P55/D55</f>
        <v>5.3333333333333337E-2</v>
      </c>
      <c r="R56" s="45">
        <f t="shared" si="48"/>
        <v>1</v>
      </c>
      <c r="S56" s="371">
        <f t="shared" ref="S56" si="50">1-R56</f>
        <v>0</v>
      </c>
    </row>
    <row r="57" spans="2:19" ht="13.8" thickBot="1" x14ac:dyDescent="0.25">
      <c r="B57" s="1510"/>
      <c r="C57" s="39"/>
      <c r="D57" s="236"/>
      <c r="E57" s="616"/>
      <c r="F57" s="496">
        <f>F55/E55</f>
        <v>0.15492957746478872</v>
      </c>
      <c r="G57" s="496">
        <f>G55/E55</f>
        <v>0.42253521126760563</v>
      </c>
      <c r="H57" s="496">
        <f>H55/E55</f>
        <v>0.3380281690140845</v>
      </c>
      <c r="I57" s="496">
        <f>I55/E55</f>
        <v>1.4084507042253521E-2</v>
      </c>
      <c r="J57" s="496">
        <f>J55/E55</f>
        <v>4.2253521126760563E-2</v>
      </c>
      <c r="K57" s="496">
        <f>K55/E55</f>
        <v>0.15492957746478872</v>
      </c>
      <c r="L57" s="496">
        <f>L55/E55</f>
        <v>0.30985915492957744</v>
      </c>
      <c r="M57" s="496">
        <f>M55/E55</f>
        <v>4.2253521126760563E-2</v>
      </c>
      <c r="N57" s="617">
        <f>N55/E55</f>
        <v>0.16901408450704225</v>
      </c>
      <c r="O57" s="618"/>
      <c r="P57" s="618"/>
      <c r="R57" s="337"/>
      <c r="S57" s="337"/>
    </row>
    <row r="58" spans="2:19" x14ac:dyDescent="0.2">
      <c r="B58" s="1667"/>
      <c r="C58" s="1667"/>
      <c r="D58" s="1667"/>
      <c r="E58" s="1668"/>
      <c r="F58" s="1668"/>
      <c r="G58" s="1668"/>
      <c r="H58" s="1668"/>
      <c r="I58" s="1668"/>
      <c r="J58" s="1668"/>
      <c r="K58" s="1668"/>
      <c r="L58" s="1668"/>
      <c r="M58" s="1668"/>
      <c r="N58" s="1668"/>
      <c r="O58" s="1668"/>
      <c r="P58" s="271"/>
      <c r="S58" s="371"/>
    </row>
    <row r="59" spans="2:19" x14ac:dyDescent="0.2">
      <c r="B59" s="1" t="s">
        <v>321</v>
      </c>
      <c r="C59" s="27"/>
      <c r="D59" s="1">
        <f>D34+D37+D40+D43+D46+D49</f>
        <v>427</v>
      </c>
      <c r="E59" s="1">
        <f>E34+E37+E40+E43+E46+E49</f>
        <v>165</v>
      </c>
      <c r="F59" s="1">
        <f t="shared" ref="F59:O59" si="51">F34+F37+F40+F43+F46+F49</f>
        <v>30</v>
      </c>
      <c r="G59" s="1">
        <f t="shared" si="51"/>
        <v>66</v>
      </c>
      <c r="H59" s="1">
        <f t="shared" si="51"/>
        <v>46</v>
      </c>
      <c r="I59" s="1">
        <f t="shared" si="51"/>
        <v>13</v>
      </c>
      <c r="J59" s="1">
        <f t="shared" si="51"/>
        <v>17</v>
      </c>
      <c r="K59" s="1">
        <f t="shared" si="51"/>
        <v>22</v>
      </c>
      <c r="L59" s="1">
        <f t="shared" si="51"/>
        <v>45</v>
      </c>
      <c r="M59" s="1">
        <f t="shared" si="51"/>
        <v>3</v>
      </c>
      <c r="N59" s="1">
        <f t="shared" si="51"/>
        <v>19</v>
      </c>
      <c r="O59" s="1">
        <f t="shared" si="51"/>
        <v>212</v>
      </c>
      <c r="P59" s="1">
        <f>P34+P37+P40+P43+P46+P49</f>
        <v>50</v>
      </c>
      <c r="R59" s="45"/>
      <c r="S59" s="371"/>
    </row>
    <row r="60" spans="2:19" x14ac:dyDescent="0.2">
      <c r="B60" s="45" t="s">
        <v>381</v>
      </c>
      <c r="E60" s="45">
        <f>E59/D59</f>
        <v>0.38641686182669788</v>
      </c>
      <c r="F60" s="94">
        <f>F59/D59</f>
        <v>7.0257611241217793E-2</v>
      </c>
      <c r="G60" s="94">
        <f>G59/D59</f>
        <v>0.15456674473067916</v>
      </c>
      <c r="H60" s="94">
        <f>H59/D59</f>
        <v>0.10772833723653395</v>
      </c>
      <c r="I60" s="94">
        <f>I59/D59</f>
        <v>3.0444964871194378E-2</v>
      </c>
      <c r="J60" s="94">
        <f>J59/D59</f>
        <v>3.9812646370023422E-2</v>
      </c>
      <c r="K60" s="94">
        <f>K59/D59</f>
        <v>5.1522248243559721E-2</v>
      </c>
      <c r="L60" s="94">
        <f>L59/D59</f>
        <v>0.1053864168618267</v>
      </c>
      <c r="M60" s="94">
        <f>M59/D59</f>
        <v>7.0257611241217799E-3</v>
      </c>
      <c r="N60" s="94">
        <f>N59/D59</f>
        <v>4.449648711943794E-2</v>
      </c>
      <c r="O60" s="94">
        <f>O59/D59</f>
        <v>0.49648711943793911</v>
      </c>
      <c r="P60" s="94">
        <f>P59/D59</f>
        <v>0.117096018735363</v>
      </c>
      <c r="R60" s="337"/>
      <c r="S60" s="337"/>
    </row>
    <row r="61" spans="2:19" x14ac:dyDescent="0.2">
      <c r="B61" s="45" t="s">
        <v>500</v>
      </c>
      <c r="E61" s="45"/>
      <c r="F61" s="94">
        <f>F59/E59</f>
        <v>0.18181818181818182</v>
      </c>
      <c r="G61" s="94">
        <f>G59/E59</f>
        <v>0.4</v>
      </c>
      <c r="H61" s="94">
        <f>H59/E59</f>
        <v>0.27878787878787881</v>
      </c>
      <c r="I61" s="94">
        <f>I59/E59</f>
        <v>7.8787878787878782E-2</v>
      </c>
      <c r="J61" s="94">
        <f>J59/E59</f>
        <v>0.10303030303030303</v>
      </c>
      <c r="K61" s="94">
        <f>K59/E59</f>
        <v>0.13333333333333333</v>
      </c>
      <c r="L61" s="94">
        <f>L59/E59</f>
        <v>0.27272727272727271</v>
      </c>
      <c r="M61" s="94">
        <f>M59/E59</f>
        <v>1.8181818181818181E-2</v>
      </c>
      <c r="N61" s="94">
        <f>N59/E59</f>
        <v>0.11515151515151516</v>
      </c>
      <c r="O61" s="94"/>
      <c r="P61" s="94"/>
      <c r="S61" s="371"/>
    </row>
    <row r="63" spans="2:19" x14ac:dyDescent="0.2">
      <c r="B63" s="1" t="s">
        <v>238</v>
      </c>
      <c r="C63" s="19"/>
      <c r="D63" s="96">
        <f t="shared" ref="D63:E63" si="52">D52+D34+D49</f>
        <v>427</v>
      </c>
      <c r="E63" s="96">
        <f t="shared" si="52"/>
        <v>165</v>
      </c>
      <c r="F63" s="96">
        <f t="shared" ref="F63:O63" si="53">F52+F34+F49</f>
        <v>30</v>
      </c>
      <c r="G63" s="96">
        <f t="shared" si="53"/>
        <v>66</v>
      </c>
      <c r="H63" s="96">
        <f t="shared" si="53"/>
        <v>46</v>
      </c>
      <c r="I63" s="96">
        <f t="shared" si="53"/>
        <v>13</v>
      </c>
      <c r="J63" s="96">
        <f t="shared" si="53"/>
        <v>17</v>
      </c>
      <c r="K63" s="96">
        <f t="shared" si="53"/>
        <v>22</v>
      </c>
      <c r="L63" s="96">
        <f t="shared" si="53"/>
        <v>45</v>
      </c>
      <c r="M63" s="96">
        <f t="shared" si="53"/>
        <v>3</v>
      </c>
      <c r="N63" s="96">
        <f t="shared" si="53"/>
        <v>19</v>
      </c>
      <c r="O63" s="96">
        <f t="shared" si="53"/>
        <v>212</v>
      </c>
      <c r="P63" s="96">
        <f>P52+P34+P49</f>
        <v>50</v>
      </c>
    </row>
    <row r="64" spans="2:19" x14ac:dyDescent="0.2">
      <c r="B64" s="1"/>
      <c r="C64" s="19"/>
      <c r="D64" s="7">
        <f t="shared" ref="D64:E64" si="54">D55+D34+D37</f>
        <v>427</v>
      </c>
      <c r="E64" s="7">
        <f t="shared" si="54"/>
        <v>165</v>
      </c>
      <c r="F64" s="7">
        <f t="shared" ref="F64:O64" si="55">F55+F34+F37</f>
        <v>30</v>
      </c>
      <c r="G64" s="7">
        <f t="shared" si="55"/>
        <v>66</v>
      </c>
      <c r="H64" s="7">
        <f t="shared" si="55"/>
        <v>46</v>
      </c>
      <c r="I64" s="7">
        <f t="shared" si="55"/>
        <v>13</v>
      </c>
      <c r="J64" s="7">
        <f t="shared" si="55"/>
        <v>17</v>
      </c>
      <c r="K64" s="7">
        <f t="shared" si="55"/>
        <v>22</v>
      </c>
      <c r="L64" s="7">
        <f t="shared" si="55"/>
        <v>45</v>
      </c>
      <c r="M64" s="7">
        <f t="shared" si="55"/>
        <v>3</v>
      </c>
      <c r="N64" s="7">
        <f t="shared" si="55"/>
        <v>19</v>
      </c>
      <c r="O64" s="7">
        <f t="shared" si="55"/>
        <v>212</v>
      </c>
      <c r="P64" s="7">
        <f>P55+P34+P37</f>
        <v>50</v>
      </c>
    </row>
    <row r="65" spans="2:16" x14ac:dyDescent="0.2">
      <c r="B65" s="1"/>
      <c r="C65" s="19"/>
      <c r="D65" s="19"/>
    </row>
    <row r="66" spans="2:16" x14ac:dyDescent="0.2">
      <c r="B66" s="367" t="s">
        <v>239</v>
      </c>
      <c r="C66" s="19"/>
      <c r="D66" s="371">
        <f>D13-D59</f>
        <v>0</v>
      </c>
      <c r="E66" s="371">
        <f>E13-E59</f>
        <v>0</v>
      </c>
      <c r="F66" s="371">
        <f t="shared" ref="F66:O66" si="56">F13-F59</f>
        <v>0</v>
      </c>
      <c r="G66" s="371">
        <f t="shared" si="56"/>
        <v>0</v>
      </c>
      <c r="H66" s="371">
        <f t="shared" si="56"/>
        <v>0</v>
      </c>
      <c r="I66" s="371">
        <f t="shared" si="56"/>
        <v>0</v>
      </c>
      <c r="J66" s="371">
        <f t="shared" si="56"/>
        <v>0</v>
      </c>
      <c r="K66" s="371">
        <f t="shared" si="56"/>
        <v>0</v>
      </c>
      <c r="L66" s="371">
        <f t="shared" si="56"/>
        <v>0</v>
      </c>
      <c r="M66" s="371">
        <f t="shared" si="56"/>
        <v>0</v>
      </c>
      <c r="N66" s="371">
        <f>N13-N59</f>
        <v>0</v>
      </c>
      <c r="O66" s="371">
        <f t="shared" si="56"/>
        <v>0</v>
      </c>
      <c r="P66" s="371">
        <f>P13-P59</f>
        <v>0</v>
      </c>
    </row>
    <row r="67" spans="2:16" x14ac:dyDescent="0.2">
      <c r="C67" s="19"/>
      <c r="D67" s="371"/>
      <c r="E67" s="371">
        <f t="shared" ref="E67:O67" si="57">E14-E60</f>
        <v>0</v>
      </c>
      <c r="F67" s="371">
        <f t="shared" si="57"/>
        <v>0</v>
      </c>
      <c r="G67" s="371">
        <f t="shared" si="57"/>
        <v>0</v>
      </c>
      <c r="H67" s="371">
        <f t="shared" si="57"/>
        <v>0</v>
      </c>
      <c r="I67" s="371">
        <f t="shared" si="57"/>
        <v>0</v>
      </c>
      <c r="J67" s="371">
        <f t="shared" si="57"/>
        <v>0</v>
      </c>
      <c r="K67" s="371">
        <f t="shared" si="57"/>
        <v>0</v>
      </c>
      <c r="L67" s="371">
        <f t="shared" si="57"/>
        <v>0</v>
      </c>
      <c r="M67" s="371">
        <f t="shared" si="57"/>
        <v>0</v>
      </c>
      <c r="N67" s="371">
        <f t="shared" si="57"/>
        <v>0</v>
      </c>
      <c r="O67" s="371">
        <f t="shared" si="57"/>
        <v>0</v>
      </c>
      <c r="P67" s="371">
        <f>P14-P60</f>
        <v>0</v>
      </c>
    </row>
    <row r="68" spans="2:16" x14ac:dyDescent="0.2">
      <c r="C68" s="19"/>
      <c r="D68" s="371"/>
      <c r="E68" s="371"/>
      <c r="F68" s="371">
        <f t="shared" ref="F68:N68" si="58">F15-F61</f>
        <v>0</v>
      </c>
      <c r="G68" s="371">
        <f t="shared" si="58"/>
        <v>0</v>
      </c>
      <c r="H68" s="371">
        <f t="shared" si="58"/>
        <v>0</v>
      </c>
      <c r="I68" s="371">
        <f t="shared" si="58"/>
        <v>0</v>
      </c>
      <c r="J68" s="371">
        <f t="shared" si="58"/>
        <v>0</v>
      </c>
      <c r="K68" s="371">
        <f t="shared" si="58"/>
        <v>0</v>
      </c>
      <c r="L68" s="371">
        <f t="shared" si="58"/>
        <v>0</v>
      </c>
      <c r="M68" s="371">
        <f t="shared" si="58"/>
        <v>0</v>
      </c>
      <c r="N68" s="371">
        <f t="shared" si="58"/>
        <v>0</v>
      </c>
      <c r="O68" s="371"/>
      <c r="P68" s="371"/>
    </row>
    <row r="69" spans="2:16" x14ac:dyDescent="0.2">
      <c r="C69" s="19"/>
      <c r="D69" s="371"/>
      <c r="E69" s="371"/>
      <c r="F69" s="371"/>
      <c r="G69" s="371"/>
      <c r="H69" s="371"/>
      <c r="I69" s="371"/>
      <c r="J69" s="371"/>
      <c r="K69" s="371"/>
      <c r="L69" s="371"/>
      <c r="M69" s="371"/>
      <c r="N69" s="371"/>
      <c r="O69" s="371"/>
      <c r="P69" s="371"/>
    </row>
    <row r="70" spans="2:16" x14ac:dyDescent="0.2">
      <c r="C70" s="19"/>
      <c r="D70" s="367">
        <f>D63-D59</f>
        <v>0</v>
      </c>
      <c r="E70" s="367">
        <f t="shared" ref="E70:O70" si="59">E63-E59</f>
        <v>0</v>
      </c>
      <c r="F70" s="367">
        <f t="shared" si="59"/>
        <v>0</v>
      </c>
      <c r="G70" s="367">
        <f t="shared" si="59"/>
        <v>0</v>
      </c>
      <c r="H70" s="367">
        <f t="shared" si="59"/>
        <v>0</v>
      </c>
      <c r="I70" s="367">
        <f t="shared" si="59"/>
        <v>0</v>
      </c>
      <c r="J70" s="367">
        <f t="shared" si="59"/>
        <v>0</v>
      </c>
      <c r="K70" s="367">
        <f t="shared" si="59"/>
        <v>0</v>
      </c>
      <c r="L70" s="367">
        <f t="shared" si="59"/>
        <v>0</v>
      </c>
      <c r="M70" s="367">
        <f t="shared" si="59"/>
        <v>0</v>
      </c>
      <c r="N70" s="367">
        <f t="shared" si="59"/>
        <v>0</v>
      </c>
      <c r="O70" s="367">
        <f t="shared" si="59"/>
        <v>0</v>
      </c>
      <c r="P70" s="367">
        <f>P63-P59</f>
        <v>0</v>
      </c>
    </row>
    <row r="71" spans="2:16" x14ac:dyDescent="0.2">
      <c r="C71" s="19"/>
      <c r="D71" s="367">
        <f>D64-D59</f>
        <v>0</v>
      </c>
      <c r="E71" s="367">
        <f t="shared" ref="E71:O71" si="60">E64-E59</f>
        <v>0</v>
      </c>
      <c r="F71" s="367">
        <f t="shared" si="60"/>
        <v>0</v>
      </c>
      <c r="G71" s="367">
        <f t="shared" si="60"/>
        <v>0</v>
      </c>
      <c r="H71" s="367">
        <f t="shared" si="60"/>
        <v>0</v>
      </c>
      <c r="I71" s="367">
        <f t="shared" si="60"/>
        <v>0</v>
      </c>
      <c r="J71" s="367">
        <f t="shared" si="60"/>
        <v>0</v>
      </c>
      <c r="K71" s="367">
        <f t="shared" si="60"/>
        <v>0</v>
      </c>
      <c r="L71" s="367">
        <f t="shared" si="60"/>
        <v>0</v>
      </c>
      <c r="M71" s="367">
        <f t="shared" si="60"/>
        <v>0</v>
      </c>
      <c r="N71" s="367">
        <f t="shared" si="60"/>
        <v>0</v>
      </c>
      <c r="O71" s="367">
        <f t="shared" si="60"/>
        <v>0</v>
      </c>
      <c r="P71" s="367">
        <f>P64-P59</f>
        <v>0</v>
      </c>
    </row>
    <row r="72" spans="2:16" x14ac:dyDescent="0.2">
      <c r="C72" s="19"/>
      <c r="D72" s="19"/>
    </row>
    <row r="73" spans="2:16" x14ac:dyDescent="0.2">
      <c r="C73" s="19"/>
      <c r="D73" s="19"/>
    </row>
    <row r="74" spans="2:16" x14ac:dyDescent="0.2">
      <c r="C74" s="19"/>
      <c r="D74" s="19"/>
    </row>
    <row r="75" spans="2:16" x14ac:dyDescent="0.2">
      <c r="C75" s="19"/>
      <c r="D75" s="19"/>
    </row>
    <row r="76" spans="2:16" x14ac:dyDescent="0.2">
      <c r="C76" s="19"/>
      <c r="D76" s="19"/>
    </row>
    <row r="77" spans="2:16" x14ac:dyDescent="0.2">
      <c r="C77" s="19"/>
      <c r="D77" s="19"/>
    </row>
    <row r="78" spans="2:16" x14ac:dyDescent="0.2">
      <c r="C78" s="19"/>
      <c r="D78" s="19"/>
    </row>
    <row r="79" spans="2:16" x14ac:dyDescent="0.2">
      <c r="C79" s="19"/>
      <c r="D79" s="19"/>
    </row>
    <row r="80" spans="2:16" x14ac:dyDescent="0.2">
      <c r="C80" s="19"/>
      <c r="D80" s="19"/>
    </row>
    <row r="81" spans="2:4" x14ac:dyDescent="0.2">
      <c r="C81" s="19"/>
      <c r="D81" s="19"/>
    </row>
    <row r="82" spans="2:4" x14ac:dyDescent="0.2">
      <c r="C82" s="19"/>
      <c r="D82" s="19"/>
    </row>
    <row r="83" spans="2:4" x14ac:dyDescent="0.2">
      <c r="C83" s="19"/>
      <c r="D83" s="19"/>
    </row>
    <row r="84" spans="2:4" x14ac:dyDescent="0.2">
      <c r="C84" s="19"/>
      <c r="D84" s="19"/>
    </row>
    <row r="85" spans="2:4" x14ac:dyDescent="0.2">
      <c r="C85" s="19"/>
      <c r="D85" s="19"/>
    </row>
    <row r="86" spans="2:4" x14ac:dyDescent="0.2">
      <c r="C86" s="19"/>
      <c r="D86" s="19"/>
    </row>
    <row r="87" spans="2:4" x14ac:dyDescent="0.2">
      <c r="C87" s="19"/>
      <c r="D87" s="19"/>
    </row>
    <row r="88" spans="2:4" x14ac:dyDescent="0.2">
      <c r="C88" s="19"/>
      <c r="D88" s="19"/>
    </row>
    <row r="89" spans="2:4" x14ac:dyDescent="0.2">
      <c r="C89" s="19"/>
      <c r="D89" s="19"/>
    </row>
    <row r="90" spans="2:4" x14ac:dyDescent="0.2">
      <c r="C90" s="19"/>
      <c r="D90" s="19"/>
    </row>
    <row r="91" spans="2:4" x14ac:dyDescent="0.2">
      <c r="C91" s="19"/>
      <c r="D91" s="19"/>
    </row>
    <row r="92" spans="2:4" x14ac:dyDescent="0.2">
      <c r="C92" s="19"/>
      <c r="D92" s="19"/>
    </row>
    <row r="93" spans="2:4" x14ac:dyDescent="0.2">
      <c r="B93" s="1"/>
      <c r="C93" s="19"/>
      <c r="D93" s="19"/>
    </row>
    <row r="94" spans="2:4" x14ac:dyDescent="0.2">
      <c r="B94" s="1" t="e">
        <f>SUM(#REF!)</f>
        <v>#REF!</v>
      </c>
      <c r="C94" s="19"/>
      <c r="D94" s="19"/>
    </row>
  </sheetData>
  <mergeCells count="30">
    <mergeCell ref="P9:P12"/>
    <mergeCell ref="B9:C12"/>
    <mergeCell ref="D9:D12"/>
    <mergeCell ref="E9:E12"/>
    <mergeCell ref="B13:C15"/>
    <mergeCell ref="O9:O12"/>
    <mergeCell ref="F10:F12"/>
    <mergeCell ref="G10:G12"/>
    <mergeCell ref="H10:H12"/>
    <mergeCell ref="I10:I12"/>
    <mergeCell ref="J10:J12"/>
    <mergeCell ref="K10:K12"/>
    <mergeCell ref="L10:L12"/>
    <mergeCell ref="M10:M12"/>
    <mergeCell ref="N10:N12"/>
    <mergeCell ref="C49:C51"/>
    <mergeCell ref="B58:O58"/>
    <mergeCell ref="C22:C24"/>
    <mergeCell ref="C25:C27"/>
    <mergeCell ref="C28:C30"/>
    <mergeCell ref="C37:C39"/>
    <mergeCell ref="C40:C42"/>
    <mergeCell ref="C43:C45"/>
    <mergeCell ref="C31:C33"/>
    <mergeCell ref="B34:B57"/>
    <mergeCell ref="C46:C48"/>
    <mergeCell ref="C34:C36"/>
    <mergeCell ref="B16:B33"/>
    <mergeCell ref="C16:C18"/>
    <mergeCell ref="C19:C21"/>
  </mergeCells>
  <phoneticPr fontId="2"/>
  <printOptions horizontalCentered="1"/>
  <pageMargins left="0.82677165354330717" right="0.43307086614173229" top="0.59055118110236227" bottom="0.35433070866141736" header="0.19685039370078741" footer="0.19685039370078741"/>
  <pageSetup paperSize="9" scale="63" firstPageNumber="2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tabColor rgb="FF00B0F0"/>
  </sheetPr>
  <dimension ref="B2:AM70"/>
  <sheetViews>
    <sheetView view="pageBreakPreview" zoomScaleNormal="100" zoomScaleSheetLayoutView="100" workbookViewId="0">
      <selection activeCell="B2" sqref="B2"/>
    </sheetView>
  </sheetViews>
  <sheetFormatPr defaultColWidth="9" defaultRowHeight="13.2" x14ac:dyDescent="0.2"/>
  <cols>
    <col min="1" max="1" width="9" style="761"/>
    <col min="2" max="2" width="4.33203125" style="761" customWidth="1"/>
    <col min="3" max="3" width="16" style="761" customWidth="1"/>
    <col min="4" max="32" width="8.109375" style="761" customWidth="1"/>
    <col min="33" max="33" width="10.44140625" style="761" customWidth="1"/>
    <col min="34" max="34" width="8.6640625" style="761" customWidth="1"/>
    <col min="35" max="35" width="6.44140625" style="761" customWidth="1"/>
    <col min="36" max="36" width="8.6640625" style="761" customWidth="1"/>
    <col min="37" max="16384" width="9" style="761"/>
  </cols>
  <sheetData>
    <row r="2" spans="2:39" x14ac:dyDescent="0.2">
      <c r="B2" s="761" t="s">
        <v>692</v>
      </c>
    </row>
    <row r="3" spans="2:39" x14ac:dyDescent="0.2">
      <c r="Z3" s="763" t="s">
        <v>167</v>
      </c>
    </row>
    <row r="4" spans="2:39" x14ac:dyDescent="0.2">
      <c r="I4" s="763"/>
      <c r="Z4" s="763" t="s">
        <v>323</v>
      </c>
    </row>
    <row r="5" spans="2:39" x14ac:dyDescent="0.2">
      <c r="I5" s="763"/>
      <c r="Z5" s="763" t="s">
        <v>693</v>
      </c>
    </row>
    <row r="6" spans="2:39" ht="7.5" customHeight="1" x14ac:dyDescent="0.2">
      <c r="Y6" s="916"/>
    </row>
    <row r="7" spans="2:39" ht="14.25" customHeight="1" thickBot="1" x14ac:dyDescent="0.25">
      <c r="D7" s="917"/>
      <c r="E7" s="918"/>
      <c r="F7" s="918"/>
      <c r="G7" s="918"/>
      <c r="H7" s="918"/>
      <c r="I7" s="918"/>
      <c r="J7" s="918"/>
      <c r="K7" s="918"/>
      <c r="L7" s="918"/>
      <c r="M7" s="918"/>
      <c r="N7" s="918"/>
      <c r="O7" s="918"/>
      <c r="P7" s="918"/>
      <c r="Q7" s="918"/>
      <c r="R7" s="918"/>
      <c r="S7" s="918"/>
      <c r="T7" s="918"/>
      <c r="U7" s="918"/>
      <c r="V7" s="918"/>
      <c r="W7" s="918"/>
      <c r="X7" s="918"/>
      <c r="Y7" s="918"/>
      <c r="Z7" s="918"/>
      <c r="AA7" s="918"/>
      <c r="AB7" s="918"/>
      <c r="AC7" s="918"/>
      <c r="AD7" s="919"/>
      <c r="AE7" s="919" t="s">
        <v>641</v>
      </c>
      <c r="AF7" s="23"/>
    </row>
    <row r="8" spans="2:39" ht="8.25" customHeight="1" x14ac:dyDescent="0.2">
      <c r="B8" s="234"/>
      <c r="C8" s="764"/>
      <c r="D8" s="1987" t="s">
        <v>694</v>
      </c>
      <c r="E8" s="1983" t="s">
        <v>695</v>
      </c>
      <c r="F8" s="920"/>
      <c r="G8" s="920"/>
      <c r="H8" s="920"/>
      <c r="I8" s="920"/>
      <c r="J8" s="766"/>
      <c r="K8" s="766"/>
      <c r="L8" s="766"/>
      <c r="M8" s="766"/>
      <c r="N8" s="766"/>
      <c r="O8" s="766"/>
      <c r="P8" s="766"/>
      <c r="Q8" s="766"/>
      <c r="R8" s="766"/>
      <c r="S8" s="766"/>
      <c r="T8" s="766"/>
      <c r="U8" s="766"/>
      <c r="V8" s="766"/>
      <c r="W8" s="766"/>
      <c r="X8" s="766"/>
      <c r="Y8" s="766"/>
      <c r="Z8" s="766"/>
      <c r="AA8" s="766"/>
      <c r="AB8" s="766"/>
      <c r="AC8" s="766"/>
      <c r="AD8" s="921"/>
      <c r="AE8" s="922"/>
      <c r="AF8" s="923"/>
    </row>
    <row r="9" spans="2:39" ht="15" customHeight="1" x14ac:dyDescent="0.2">
      <c r="B9" s="768"/>
      <c r="C9" s="769"/>
      <c r="D9" s="1987"/>
      <c r="E9" s="1983"/>
      <c r="F9" s="924" t="s">
        <v>696</v>
      </c>
      <c r="G9" s="925"/>
      <c r="H9" s="925"/>
      <c r="I9" s="926"/>
      <c r="J9" s="924" t="s">
        <v>697</v>
      </c>
      <c r="K9" s="925"/>
      <c r="L9" s="925"/>
      <c r="M9" s="925"/>
      <c r="N9" s="926"/>
      <c r="O9" s="924" t="s">
        <v>698</v>
      </c>
      <c r="P9" s="925"/>
      <c r="Q9" s="925"/>
      <c r="R9" s="925"/>
      <c r="S9" s="926"/>
      <c r="T9" s="924" t="s">
        <v>699</v>
      </c>
      <c r="U9" s="925"/>
      <c r="V9" s="925"/>
      <c r="W9" s="925"/>
      <c r="X9" s="926"/>
      <c r="Y9" s="924" t="s">
        <v>700</v>
      </c>
      <c r="Z9" s="925"/>
      <c r="AA9" s="925"/>
      <c r="AB9" s="925"/>
      <c r="AC9" s="925"/>
      <c r="AD9" s="1985" t="s">
        <v>701</v>
      </c>
      <c r="AE9" s="1985" t="s">
        <v>326</v>
      </c>
      <c r="AF9" s="87"/>
    </row>
    <row r="10" spans="2:39" ht="7.5" customHeight="1" x14ac:dyDescent="0.2">
      <c r="B10" s="768"/>
      <c r="C10" s="769"/>
      <c r="D10" s="1987"/>
      <c r="E10" s="1983"/>
      <c r="F10" s="1989" t="s">
        <v>702</v>
      </c>
      <c r="G10" s="887"/>
      <c r="H10" s="884"/>
      <c r="I10" s="1507" t="s">
        <v>703</v>
      </c>
      <c r="J10" s="1979" t="s">
        <v>704</v>
      </c>
      <c r="K10" s="1588" t="s">
        <v>705</v>
      </c>
      <c r="L10" s="1588" t="s">
        <v>706</v>
      </c>
      <c r="M10" s="1588" t="s">
        <v>707</v>
      </c>
      <c r="N10" s="1981" t="s">
        <v>651</v>
      </c>
      <c r="O10" s="1979" t="s">
        <v>704</v>
      </c>
      <c r="P10" s="1588" t="s">
        <v>705</v>
      </c>
      <c r="Q10" s="1588" t="s">
        <v>706</v>
      </c>
      <c r="R10" s="1588" t="s">
        <v>707</v>
      </c>
      <c r="S10" s="1981" t="s">
        <v>651</v>
      </c>
      <c r="T10" s="1979" t="s">
        <v>704</v>
      </c>
      <c r="U10" s="1588" t="s">
        <v>705</v>
      </c>
      <c r="V10" s="1588" t="s">
        <v>706</v>
      </c>
      <c r="W10" s="1588" t="s">
        <v>707</v>
      </c>
      <c r="X10" s="1981" t="s">
        <v>651</v>
      </c>
      <c r="Y10" s="1979" t="s">
        <v>708</v>
      </c>
      <c r="Z10" s="1680" t="s">
        <v>709</v>
      </c>
      <c r="AA10" s="1588" t="s">
        <v>710</v>
      </c>
      <c r="AB10" s="1588" t="s">
        <v>499</v>
      </c>
      <c r="AC10" s="1588" t="s">
        <v>651</v>
      </c>
      <c r="AD10" s="1985"/>
      <c r="AE10" s="1985"/>
      <c r="AF10" s="87"/>
    </row>
    <row r="11" spans="2:39" ht="54.75" customHeight="1" x14ac:dyDescent="0.2">
      <c r="B11" s="236"/>
      <c r="C11" s="771"/>
      <c r="D11" s="1988"/>
      <c r="E11" s="1984"/>
      <c r="F11" s="1990"/>
      <c r="G11" s="14" t="s">
        <v>702</v>
      </c>
      <c r="H11" s="888" t="s">
        <v>711</v>
      </c>
      <c r="I11" s="1610"/>
      <c r="J11" s="1980"/>
      <c r="K11" s="1595"/>
      <c r="L11" s="1595"/>
      <c r="M11" s="1595"/>
      <c r="N11" s="1982"/>
      <c r="O11" s="1980"/>
      <c r="P11" s="1595"/>
      <c r="Q11" s="1595"/>
      <c r="R11" s="1595"/>
      <c r="S11" s="1982"/>
      <c r="T11" s="1980"/>
      <c r="U11" s="1595"/>
      <c r="V11" s="1595"/>
      <c r="W11" s="1595"/>
      <c r="X11" s="1982"/>
      <c r="Y11" s="1980"/>
      <c r="Z11" s="1682"/>
      <c r="AA11" s="1595"/>
      <c r="AB11" s="1595"/>
      <c r="AC11" s="1595"/>
      <c r="AD11" s="1986"/>
      <c r="AE11" s="1986"/>
      <c r="AF11" s="87"/>
      <c r="AG11" s="761" t="s">
        <v>327</v>
      </c>
      <c r="AH11" s="761" t="s">
        <v>712</v>
      </c>
      <c r="AI11" s="761" t="s">
        <v>713</v>
      </c>
      <c r="AJ11" s="761" t="s">
        <v>714</v>
      </c>
      <c r="AK11" s="770" t="s">
        <v>328</v>
      </c>
    </row>
    <row r="12" spans="2:39" ht="18.899999999999999" customHeight="1" x14ac:dyDescent="0.2">
      <c r="B12" s="1603" t="s">
        <v>455</v>
      </c>
      <c r="C12" s="1604"/>
      <c r="D12" s="234">
        <f>D15+D18+D21+D24+D27+D30</f>
        <v>427</v>
      </c>
      <c r="E12" s="842">
        <f>E15+E18+E21+E24+E27+E30</f>
        <v>203</v>
      </c>
      <c r="F12" s="933">
        <f t="shared" ref="F12:AE12" si="0">F15+F18+F21+F24+F27+F30</f>
        <v>86</v>
      </c>
      <c r="G12" s="843">
        <f t="shared" si="0"/>
        <v>82</v>
      </c>
      <c r="H12" s="843">
        <f t="shared" si="0"/>
        <v>4</v>
      </c>
      <c r="I12" s="934">
        <f t="shared" si="0"/>
        <v>117</v>
      </c>
      <c r="J12" s="933">
        <f t="shared" ref="J12" si="1">J15+J18+J21+J24+J27+J30</f>
        <v>0</v>
      </c>
      <c r="K12" s="843">
        <f t="shared" ref="K12:S12" si="2">K15+K18+K21+K24+K27+K30</f>
        <v>173</v>
      </c>
      <c r="L12" s="843">
        <f t="shared" si="2"/>
        <v>2</v>
      </c>
      <c r="M12" s="843">
        <f t="shared" si="2"/>
        <v>1</v>
      </c>
      <c r="N12" s="871">
        <f t="shared" si="2"/>
        <v>27</v>
      </c>
      <c r="O12" s="933">
        <f t="shared" si="2"/>
        <v>0</v>
      </c>
      <c r="P12" s="843">
        <f t="shared" si="2"/>
        <v>1</v>
      </c>
      <c r="Q12" s="843">
        <f t="shared" si="2"/>
        <v>0</v>
      </c>
      <c r="R12" s="843">
        <f t="shared" si="2"/>
        <v>167</v>
      </c>
      <c r="S12" s="871">
        <f t="shared" si="2"/>
        <v>35</v>
      </c>
      <c r="T12" s="933">
        <f t="shared" si="0"/>
        <v>0</v>
      </c>
      <c r="U12" s="843">
        <f>U15+U18+U21+U24+U27+U30</f>
        <v>7</v>
      </c>
      <c r="V12" s="843">
        <f t="shared" si="0"/>
        <v>0</v>
      </c>
      <c r="W12" s="843">
        <f>W15+W18+W21+W24+W27+W30</f>
        <v>3</v>
      </c>
      <c r="X12" s="871">
        <f t="shared" si="0"/>
        <v>193</v>
      </c>
      <c r="Y12" s="933">
        <f>Y15+Y18+Y21+Y24+Y27+Y30</f>
        <v>184</v>
      </c>
      <c r="Z12" s="843">
        <f t="shared" si="0"/>
        <v>10</v>
      </c>
      <c r="AA12" s="843">
        <f t="shared" si="0"/>
        <v>2</v>
      </c>
      <c r="AB12" s="843">
        <f t="shared" si="0"/>
        <v>2</v>
      </c>
      <c r="AC12" s="843">
        <f t="shared" si="0"/>
        <v>5</v>
      </c>
      <c r="AD12" s="923">
        <f t="shared" si="0"/>
        <v>170</v>
      </c>
      <c r="AE12" s="935">
        <f t="shared" si="0"/>
        <v>54</v>
      </c>
      <c r="AF12" s="923"/>
      <c r="AG12" s="761">
        <f>SUM(E12,AD12,AE12)</f>
        <v>427</v>
      </c>
      <c r="AH12" s="761">
        <f>F12+I12</f>
        <v>203</v>
      </c>
      <c r="AI12" s="761">
        <f>SUM(G12:H12)</f>
        <v>86</v>
      </c>
      <c r="AJ12" s="761">
        <f>SUM(Y12:AC12)</f>
        <v>203</v>
      </c>
      <c r="AK12" s="772">
        <f>AG12-D12</f>
        <v>0</v>
      </c>
      <c r="AL12" s="772">
        <f>E12-AH12</f>
        <v>0</v>
      </c>
      <c r="AM12" s="772">
        <f>AJ12-E12</f>
        <v>0</v>
      </c>
    </row>
    <row r="13" spans="2:39" ht="18.899999999999999" customHeight="1" x14ac:dyDescent="0.2">
      <c r="B13" s="1605"/>
      <c r="C13" s="1606"/>
      <c r="D13" s="600"/>
      <c r="E13" s="936">
        <f>E12/D12</f>
        <v>0.47540983606557374</v>
      </c>
      <c r="F13" s="937">
        <f>F12/D12</f>
        <v>0.20140515222482436</v>
      </c>
      <c r="G13" s="938">
        <f>G12/D12</f>
        <v>0.19203747072599531</v>
      </c>
      <c r="H13" s="938">
        <f>H12/D12</f>
        <v>9.3676814988290398E-3</v>
      </c>
      <c r="I13" s="939">
        <f>I12/D12</f>
        <v>0.27400468384074944</v>
      </c>
      <c r="J13" s="937">
        <f>J12/$D$12</f>
        <v>0</v>
      </c>
      <c r="K13" s="938">
        <f>K12/D12</f>
        <v>0.40515222482435598</v>
      </c>
      <c r="L13" s="938">
        <f>L12/D12</f>
        <v>4.6838407494145199E-3</v>
      </c>
      <c r="M13" s="938">
        <f>M12/D12</f>
        <v>2.34192037470726E-3</v>
      </c>
      <c r="N13" s="940">
        <f>N12/D12</f>
        <v>6.323185011709602E-2</v>
      </c>
      <c r="O13" s="937">
        <f>O12/$D$12</f>
        <v>0</v>
      </c>
      <c r="P13" s="938">
        <f>P12/D12</f>
        <v>2.34192037470726E-3</v>
      </c>
      <c r="Q13" s="938">
        <f>Q12/D12</f>
        <v>0</v>
      </c>
      <c r="R13" s="938">
        <f>R12/D12</f>
        <v>0.3911007025761124</v>
      </c>
      <c r="S13" s="940">
        <f>S12/D12</f>
        <v>8.1967213114754092E-2</v>
      </c>
      <c r="T13" s="937">
        <f>T12/$D$12</f>
        <v>0</v>
      </c>
      <c r="U13" s="938">
        <f>U12/D12</f>
        <v>1.6393442622950821E-2</v>
      </c>
      <c r="V13" s="938">
        <f>V12/D12</f>
        <v>0</v>
      </c>
      <c r="W13" s="938">
        <f>W12/D12</f>
        <v>7.0257611241217799E-3</v>
      </c>
      <c r="X13" s="940">
        <f>X12/D12</f>
        <v>0.45199063231850117</v>
      </c>
      <c r="Y13" s="937">
        <f>Y12/D12</f>
        <v>0.43091334894613581</v>
      </c>
      <c r="Z13" s="938">
        <f>Z12/D12</f>
        <v>2.3419203747072601E-2</v>
      </c>
      <c r="AA13" s="938">
        <f>AA12/D12</f>
        <v>4.6838407494145199E-3</v>
      </c>
      <c r="AB13" s="938">
        <f>AB12/D12</f>
        <v>4.6838407494145199E-3</v>
      </c>
      <c r="AC13" s="938">
        <f>AC12/D12</f>
        <v>1.1709601873536301E-2</v>
      </c>
      <c r="AD13" s="941">
        <f>AD12/D12</f>
        <v>0.39812646370023419</v>
      </c>
      <c r="AE13" s="942">
        <f>AE12/D12</f>
        <v>0.12646370023419204</v>
      </c>
      <c r="AF13" s="927"/>
      <c r="AG13" s="773">
        <f>SUM(E13,AD13,AE13)</f>
        <v>1</v>
      </c>
      <c r="AH13" s="773"/>
      <c r="AK13" s="772">
        <f>1-AG13</f>
        <v>0</v>
      </c>
      <c r="AL13" s="772"/>
      <c r="AM13" s="772"/>
    </row>
    <row r="14" spans="2:39" ht="18.899999999999999" customHeight="1" thickBot="1" x14ac:dyDescent="0.25">
      <c r="B14" s="1607"/>
      <c r="C14" s="1608"/>
      <c r="D14" s="604"/>
      <c r="E14" s="902"/>
      <c r="F14" s="943">
        <f>F12/E12</f>
        <v>0.42364532019704432</v>
      </c>
      <c r="G14" s="944">
        <f>G12/E12</f>
        <v>0.4039408866995074</v>
      </c>
      <c r="H14" s="944">
        <f>H12/E12</f>
        <v>1.9704433497536946E-2</v>
      </c>
      <c r="I14" s="945">
        <f>I12/E12</f>
        <v>0.57635467980295563</v>
      </c>
      <c r="J14" s="943">
        <f>J12/$E$12</f>
        <v>0</v>
      </c>
      <c r="K14" s="946">
        <f>K12/E12</f>
        <v>0.85221674876847286</v>
      </c>
      <c r="L14" s="946">
        <f>L12/E12</f>
        <v>9.852216748768473E-3</v>
      </c>
      <c r="M14" s="946">
        <f>M12/E12</f>
        <v>4.9261083743842365E-3</v>
      </c>
      <c r="N14" s="947">
        <f>N12/E12</f>
        <v>0.13300492610837439</v>
      </c>
      <c r="O14" s="943">
        <f>O12/$E$12</f>
        <v>0</v>
      </c>
      <c r="P14" s="946">
        <f>P12/E12</f>
        <v>4.9261083743842365E-3</v>
      </c>
      <c r="Q14" s="946">
        <f>Q12/E12</f>
        <v>0</v>
      </c>
      <c r="R14" s="946">
        <f>R12/E12</f>
        <v>0.82266009852216748</v>
      </c>
      <c r="S14" s="947">
        <f>S12/E12</f>
        <v>0.17241379310344829</v>
      </c>
      <c r="T14" s="943">
        <f>T12/$E$12</f>
        <v>0</v>
      </c>
      <c r="U14" s="946">
        <f>U12/E12</f>
        <v>3.4482758620689655E-2</v>
      </c>
      <c r="V14" s="946">
        <f>V12/E12</f>
        <v>0</v>
      </c>
      <c r="W14" s="946">
        <f>W12/E12</f>
        <v>1.4778325123152709E-2</v>
      </c>
      <c r="X14" s="947">
        <f>X12/E12</f>
        <v>0.95073891625615758</v>
      </c>
      <c r="Y14" s="943">
        <f>Y12/E12</f>
        <v>0.90640394088669951</v>
      </c>
      <c r="Z14" s="944">
        <f>Z12/E12</f>
        <v>4.9261083743842367E-2</v>
      </c>
      <c r="AA14" s="944">
        <f>AA12/E12</f>
        <v>9.852216748768473E-3</v>
      </c>
      <c r="AB14" s="944">
        <f>AB12/E12</f>
        <v>9.852216748768473E-3</v>
      </c>
      <c r="AC14" s="944">
        <f>AC12/E12</f>
        <v>2.4630541871921183E-2</v>
      </c>
      <c r="AD14" s="948"/>
      <c r="AE14" s="949"/>
      <c r="AF14" s="928"/>
      <c r="AH14" s="773">
        <f>F14+I14</f>
        <v>1</v>
      </c>
      <c r="AI14" s="773"/>
      <c r="AJ14" s="773">
        <f>SUM(Y14:AC14)</f>
        <v>1</v>
      </c>
      <c r="AK14" s="772">
        <f>1-AH14</f>
        <v>0</v>
      </c>
      <c r="AL14" s="772"/>
      <c r="AM14" s="772">
        <f>1-AJ14</f>
        <v>0</v>
      </c>
    </row>
    <row r="15" spans="2:39" ht="18.899999999999999" customHeight="1" thickTop="1" x14ac:dyDescent="0.2">
      <c r="B15" s="1503" t="s">
        <v>274</v>
      </c>
      <c r="C15" s="1609" t="s">
        <v>184</v>
      </c>
      <c r="D15" s="487">
        <f>表1!D14</f>
        <v>49</v>
      </c>
      <c r="E15" s="950">
        <f>SUM(F15,I15)</f>
        <v>23</v>
      </c>
      <c r="F15" s="951">
        <f>G15+H15</f>
        <v>14</v>
      </c>
      <c r="G15" s="952">
        <v>14</v>
      </c>
      <c r="H15" s="952">
        <v>0</v>
      </c>
      <c r="I15" s="761">
        <v>9</v>
      </c>
      <c r="J15" s="951">
        <v>0</v>
      </c>
      <c r="K15" s="856">
        <v>18</v>
      </c>
      <c r="L15" s="952">
        <v>0</v>
      </c>
      <c r="M15" s="856">
        <v>0</v>
      </c>
      <c r="N15" s="1073">
        <v>5</v>
      </c>
      <c r="O15" s="951">
        <v>0</v>
      </c>
      <c r="P15" s="856">
        <v>1</v>
      </c>
      <c r="Q15" s="952">
        <v>0</v>
      </c>
      <c r="R15" s="856">
        <v>15</v>
      </c>
      <c r="S15" s="1073">
        <v>7</v>
      </c>
      <c r="T15" s="951">
        <v>0</v>
      </c>
      <c r="U15" s="856">
        <v>3</v>
      </c>
      <c r="V15" s="952">
        <v>0</v>
      </c>
      <c r="W15" s="856">
        <v>1</v>
      </c>
      <c r="X15" s="1073">
        <v>19</v>
      </c>
      <c r="Y15" s="951">
        <v>19</v>
      </c>
      <c r="Z15" s="952">
        <v>2</v>
      </c>
      <c r="AA15" s="952">
        <v>1</v>
      </c>
      <c r="AB15" s="952">
        <v>1</v>
      </c>
      <c r="AC15" s="952">
        <v>0</v>
      </c>
      <c r="AD15" s="923">
        <v>19</v>
      </c>
      <c r="AE15" s="935">
        <v>7</v>
      </c>
      <c r="AF15" s="923"/>
      <c r="AG15" s="761">
        <f>SUM(E15,AD15,AE15)</f>
        <v>49</v>
      </c>
      <c r="AH15" s="761">
        <f>F15+I15</f>
        <v>23</v>
      </c>
      <c r="AI15" s="761">
        <f>SUM(G15:H15)</f>
        <v>14</v>
      </c>
      <c r="AJ15" s="761">
        <f t="shared" ref="AJ15" si="3">SUM(Y15:AC15)</f>
        <v>23</v>
      </c>
      <c r="AK15" s="772">
        <f>AG15-D15</f>
        <v>0</v>
      </c>
      <c r="AL15" s="772">
        <f>E15-AH15</f>
        <v>0</v>
      </c>
      <c r="AM15" s="772">
        <f>AJ15-E15</f>
        <v>0</v>
      </c>
    </row>
    <row r="16" spans="2:39" ht="18.899999999999999" customHeight="1" x14ac:dyDescent="0.2">
      <c r="B16" s="1504"/>
      <c r="C16" s="1508"/>
      <c r="D16" s="499"/>
      <c r="E16" s="936">
        <f>E15/D15</f>
        <v>0.46938775510204084</v>
      </c>
      <c r="F16" s="937">
        <f>F15/D15</f>
        <v>0.2857142857142857</v>
      </c>
      <c r="G16" s="938">
        <f>G15/D15</f>
        <v>0.2857142857142857</v>
      </c>
      <c r="H16" s="938">
        <f>H15/D15</f>
        <v>0</v>
      </c>
      <c r="I16" s="939">
        <f>I15/D15</f>
        <v>0.18367346938775511</v>
      </c>
      <c r="J16" s="937">
        <f>J15/$D$15</f>
        <v>0</v>
      </c>
      <c r="K16" s="938">
        <f>K15/D15</f>
        <v>0.36734693877551022</v>
      </c>
      <c r="L16" s="938">
        <f>L15/D15</f>
        <v>0</v>
      </c>
      <c r="M16" s="938">
        <f>M15/D15</f>
        <v>0</v>
      </c>
      <c r="N16" s="940">
        <f>N15/D15</f>
        <v>0.10204081632653061</v>
      </c>
      <c r="O16" s="937">
        <f>O15/$D$15</f>
        <v>0</v>
      </c>
      <c r="P16" s="938">
        <f>P15/D15</f>
        <v>2.0408163265306121E-2</v>
      </c>
      <c r="Q16" s="938">
        <f>Q15/D15</f>
        <v>0</v>
      </c>
      <c r="R16" s="938">
        <f>R15/D15</f>
        <v>0.30612244897959184</v>
      </c>
      <c r="S16" s="940">
        <f>S15/D15</f>
        <v>0.14285714285714285</v>
      </c>
      <c r="T16" s="937">
        <f>T15/$D$15</f>
        <v>0</v>
      </c>
      <c r="U16" s="938">
        <f>U15/D15</f>
        <v>6.1224489795918366E-2</v>
      </c>
      <c r="V16" s="938">
        <f>V15/D15</f>
        <v>0</v>
      </c>
      <c r="W16" s="938">
        <f>W15/D15</f>
        <v>2.0408163265306121E-2</v>
      </c>
      <c r="X16" s="940">
        <f>X15/D15</f>
        <v>0.38775510204081631</v>
      </c>
      <c r="Y16" s="937">
        <f>Y15/D15</f>
        <v>0.38775510204081631</v>
      </c>
      <c r="Z16" s="938">
        <f>Z15/D15</f>
        <v>4.0816326530612242E-2</v>
      </c>
      <c r="AA16" s="938">
        <f>AA15/D15</f>
        <v>2.0408163265306121E-2</v>
      </c>
      <c r="AB16" s="938">
        <f>AB15/D15</f>
        <v>2.0408163265306121E-2</v>
      </c>
      <c r="AC16" s="938">
        <f>AC15/D15</f>
        <v>0</v>
      </c>
      <c r="AD16" s="941">
        <f>AD15/D15</f>
        <v>0.38775510204081631</v>
      </c>
      <c r="AE16" s="942">
        <f>AE15/D15</f>
        <v>0.14285714285714285</v>
      </c>
      <c r="AF16" s="927"/>
      <c r="AG16" s="773">
        <f>SUM(E16,AD16,AE16)</f>
        <v>1</v>
      </c>
      <c r="AH16" s="773"/>
      <c r="AK16" s="772">
        <f t="shared" ref="AK16" si="4">1-AG16</f>
        <v>0</v>
      </c>
      <c r="AL16" s="772"/>
      <c r="AM16" s="772"/>
    </row>
    <row r="17" spans="2:39" ht="18.899999999999999" customHeight="1" x14ac:dyDescent="0.2">
      <c r="B17" s="1504"/>
      <c r="C17" s="1508"/>
      <c r="D17" s="307"/>
      <c r="E17" s="890"/>
      <c r="F17" s="953">
        <f>F15/E15</f>
        <v>0.60869565217391308</v>
      </c>
      <c r="G17" s="954">
        <f>G15/E15</f>
        <v>0.60869565217391308</v>
      </c>
      <c r="H17" s="954">
        <f>H15/E15</f>
        <v>0</v>
      </c>
      <c r="I17" s="955">
        <f>I15/E15</f>
        <v>0.39130434782608697</v>
      </c>
      <c r="J17" s="953">
        <f>J15/$E$15</f>
        <v>0</v>
      </c>
      <c r="K17" s="956">
        <f>K15/E15</f>
        <v>0.78260869565217395</v>
      </c>
      <c r="L17" s="956">
        <f>L15/E15</f>
        <v>0</v>
      </c>
      <c r="M17" s="956">
        <f>M15/E15</f>
        <v>0</v>
      </c>
      <c r="N17" s="1074">
        <f>N15/E15</f>
        <v>0.21739130434782608</v>
      </c>
      <c r="O17" s="953">
        <f>O15/$E$15</f>
        <v>0</v>
      </c>
      <c r="P17" s="956">
        <f>P15/E15</f>
        <v>4.3478260869565216E-2</v>
      </c>
      <c r="Q17" s="956">
        <f>Q15/E15</f>
        <v>0</v>
      </c>
      <c r="R17" s="956">
        <f>R15/E15</f>
        <v>0.65217391304347827</v>
      </c>
      <c r="S17" s="1074">
        <f>S15/E15</f>
        <v>0.30434782608695654</v>
      </c>
      <c r="T17" s="953">
        <f>T15/$E$15</f>
        <v>0</v>
      </c>
      <c r="U17" s="956">
        <f>U15/E15</f>
        <v>0.13043478260869565</v>
      </c>
      <c r="V17" s="956">
        <f>V15/E15</f>
        <v>0</v>
      </c>
      <c r="W17" s="956">
        <f>W15/E15</f>
        <v>4.3478260869565216E-2</v>
      </c>
      <c r="X17" s="1074">
        <f>X15/E15</f>
        <v>0.82608695652173914</v>
      </c>
      <c r="Y17" s="953">
        <f>Y15/E15</f>
        <v>0.82608695652173914</v>
      </c>
      <c r="Z17" s="954">
        <f>Z15/E15</f>
        <v>8.6956521739130432E-2</v>
      </c>
      <c r="AA17" s="954">
        <f>AA15/E15</f>
        <v>4.3478260869565216E-2</v>
      </c>
      <c r="AB17" s="954">
        <f>AB15/E15</f>
        <v>4.3478260869565216E-2</v>
      </c>
      <c r="AC17" s="954">
        <f>AC15/E15</f>
        <v>0</v>
      </c>
      <c r="AD17" s="928"/>
      <c r="AE17" s="1075"/>
      <c r="AF17" s="928"/>
      <c r="AH17" s="773">
        <f>F17+I17</f>
        <v>1</v>
      </c>
      <c r="AI17" s="773"/>
      <c r="AJ17" s="773">
        <f t="shared" ref="AJ17:AJ18" si="5">SUM(Y17:AC17)</f>
        <v>1</v>
      </c>
      <c r="AK17" s="772">
        <f t="shared" ref="AK17" si="6">1-AH17</f>
        <v>0</v>
      </c>
      <c r="AL17" s="772"/>
      <c r="AM17" s="772">
        <f>1-AJ17</f>
        <v>0</v>
      </c>
    </row>
    <row r="18" spans="2:39" ht="18.899999999999999" customHeight="1" x14ac:dyDescent="0.2">
      <c r="B18" s="1504"/>
      <c r="C18" s="1507" t="s">
        <v>185</v>
      </c>
      <c r="D18" s="480">
        <f>表1!D17</f>
        <v>87</v>
      </c>
      <c r="E18" s="842">
        <f>SUM(F18,I18)</f>
        <v>49</v>
      </c>
      <c r="F18" s="1431">
        <f>G18+H18</f>
        <v>15</v>
      </c>
      <c r="G18" s="843">
        <v>15</v>
      </c>
      <c r="H18" s="843">
        <v>0</v>
      </c>
      <c r="I18" s="934">
        <v>34</v>
      </c>
      <c r="J18" s="933">
        <v>0</v>
      </c>
      <c r="K18" s="952">
        <v>41</v>
      </c>
      <c r="L18" s="952">
        <v>0</v>
      </c>
      <c r="M18" s="952">
        <v>0</v>
      </c>
      <c r="N18" s="1076">
        <v>8</v>
      </c>
      <c r="O18" s="933">
        <v>0</v>
      </c>
      <c r="P18" s="952">
        <v>0</v>
      </c>
      <c r="Q18" s="952">
        <v>0</v>
      </c>
      <c r="R18" s="952">
        <v>38</v>
      </c>
      <c r="S18" s="1076">
        <v>11</v>
      </c>
      <c r="T18" s="933">
        <v>0</v>
      </c>
      <c r="U18" s="952">
        <v>1</v>
      </c>
      <c r="V18" s="952">
        <v>0</v>
      </c>
      <c r="W18" s="952">
        <v>2</v>
      </c>
      <c r="X18" s="1076">
        <v>46</v>
      </c>
      <c r="Y18" s="933">
        <v>43</v>
      </c>
      <c r="Z18" s="843">
        <v>4</v>
      </c>
      <c r="AA18" s="843">
        <v>1</v>
      </c>
      <c r="AB18" s="843">
        <v>1</v>
      </c>
      <c r="AC18" s="843">
        <v>0</v>
      </c>
      <c r="AD18" s="1077">
        <v>32</v>
      </c>
      <c r="AE18" s="844">
        <v>6</v>
      </c>
      <c r="AF18" s="923"/>
      <c r="AG18" s="761">
        <f>SUM(E18,AD18,AE18)</f>
        <v>87</v>
      </c>
      <c r="AH18" s="761">
        <f>F18+I18</f>
        <v>49</v>
      </c>
      <c r="AI18" s="761">
        <f>SUM(G18:H18)</f>
        <v>15</v>
      </c>
      <c r="AJ18" s="761">
        <f t="shared" si="5"/>
        <v>49</v>
      </c>
      <c r="AK18" s="772">
        <f>AG18-D18</f>
        <v>0</v>
      </c>
      <c r="AL18" s="772">
        <f>E18-AH18</f>
        <v>0</v>
      </c>
      <c r="AM18" s="772">
        <f>AJ18-E18</f>
        <v>0</v>
      </c>
    </row>
    <row r="19" spans="2:39" ht="18.899999999999999" customHeight="1" x14ac:dyDescent="0.2">
      <c r="B19" s="1504"/>
      <c r="C19" s="1508"/>
      <c r="D19" s="499"/>
      <c r="E19" s="936">
        <f>E18/D18</f>
        <v>0.56321839080459768</v>
      </c>
      <c r="F19" s="937">
        <f>F18/D18</f>
        <v>0.17241379310344829</v>
      </c>
      <c r="G19" s="938">
        <f>G18/D18</f>
        <v>0.17241379310344829</v>
      </c>
      <c r="H19" s="938">
        <f>H18/D18</f>
        <v>0</v>
      </c>
      <c r="I19" s="939">
        <f>I18/D18</f>
        <v>0.39080459770114945</v>
      </c>
      <c r="J19" s="937">
        <f>J18/$D$18</f>
        <v>0</v>
      </c>
      <c r="K19" s="938">
        <f>K18/D18</f>
        <v>0.47126436781609193</v>
      </c>
      <c r="L19" s="938">
        <f>L18/D18</f>
        <v>0</v>
      </c>
      <c r="M19" s="938">
        <f>M18/D18</f>
        <v>0</v>
      </c>
      <c r="N19" s="940">
        <f>N18/D18</f>
        <v>9.1954022988505746E-2</v>
      </c>
      <c r="O19" s="937">
        <f>O18/$D$18</f>
        <v>0</v>
      </c>
      <c r="P19" s="938">
        <f>P18/D18</f>
        <v>0</v>
      </c>
      <c r="Q19" s="938">
        <f>Q18/D18</f>
        <v>0</v>
      </c>
      <c r="R19" s="938">
        <f>R18/D18</f>
        <v>0.43678160919540232</v>
      </c>
      <c r="S19" s="940">
        <f>S18/D18</f>
        <v>0.12643678160919541</v>
      </c>
      <c r="T19" s="937">
        <f>T18/$D$18</f>
        <v>0</v>
      </c>
      <c r="U19" s="938">
        <f>U18/D18</f>
        <v>1.1494252873563218E-2</v>
      </c>
      <c r="V19" s="938">
        <f>V18/D18</f>
        <v>0</v>
      </c>
      <c r="W19" s="938">
        <f>W18/D18</f>
        <v>2.2988505747126436E-2</v>
      </c>
      <c r="X19" s="940">
        <f>X18/D18</f>
        <v>0.52873563218390807</v>
      </c>
      <c r="Y19" s="937">
        <f>Y18/D18</f>
        <v>0.4942528735632184</v>
      </c>
      <c r="Z19" s="938">
        <f>Z18/D18</f>
        <v>4.5977011494252873E-2</v>
      </c>
      <c r="AA19" s="938">
        <f>AA18/D18</f>
        <v>1.1494252873563218E-2</v>
      </c>
      <c r="AB19" s="938">
        <f>AB18/D18</f>
        <v>1.1494252873563218E-2</v>
      </c>
      <c r="AC19" s="938">
        <f>AC18/D18</f>
        <v>0</v>
      </c>
      <c r="AD19" s="941">
        <f>AD18/D18</f>
        <v>0.36781609195402298</v>
      </c>
      <c r="AE19" s="942">
        <f>AE18/D18</f>
        <v>6.8965517241379309E-2</v>
      </c>
      <c r="AF19" s="927"/>
      <c r="AG19" s="773">
        <f>SUM(E19,AD19,AE19)</f>
        <v>1</v>
      </c>
      <c r="AH19" s="773"/>
      <c r="AK19" s="772">
        <f t="shared" ref="AK19" si="7">1-AG19</f>
        <v>0</v>
      </c>
      <c r="AL19" s="772"/>
      <c r="AM19" s="772"/>
    </row>
    <row r="20" spans="2:39" ht="18.899999999999999" customHeight="1" x14ac:dyDescent="0.2">
      <c r="B20" s="1504"/>
      <c r="C20" s="1508"/>
      <c r="D20" s="1123"/>
      <c r="E20" s="957"/>
      <c r="F20" s="958">
        <f>F18/E18</f>
        <v>0.30612244897959184</v>
      </c>
      <c r="G20" s="956">
        <f>G18/E18</f>
        <v>0.30612244897959184</v>
      </c>
      <c r="H20" s="956">
        <f>H18/E18</f>
        <v>0</v>
      </c>
      <c r="I20" s="1078">
        <f>I18/E18</f>
        <v>0.69387755102040816</v>
      </c>
      <c r="J20" s="953">
        <f>J18/$E$18</f>
        <v>0</v>
      </c>
      <c r="K20" s="956">
        <f>K18/E18</f>
        <v>0.83673469387755106</v>
      </c>
      <c r="L20" s="956">
        <f>L18/E18</f>
        <v>0</v>
      </c>
      <c r="M20" s="956">
        <f>M18/E18</f>
        <v>0</v>
      </c>
      <c r="N20" s="1074">
        <f>N18/E18</f>
        <v>0.16326530612244897</v>
      </c>
      <c r="O20" s="953">
        <f>O18/$E$18</f>
        <v>0</v>
      </c>
      <c r="P20" s="956">
        <f>P18/E18</f>
        <v>0</v>
      </c>
      <c r="Q20" s="956">
        <f>Q18/E18</f>
        <v>0</v>
      </c>
      <c r="R20" s="956">
        <f>R18/E18</f>
        <v>0.77551020408163263</v>
      </c>
      <c r="S20" s="1074">
        <f>S18/E18</f>
        <v>0.22448979591836735</v>
      </c>
      <c r="T20" s="953">
        <f>T18/$E$18</f>
        <v>0</v>
      </c>
      <c r="U20" s="956">
        <f>U18/E18</f>
        <v>2.0408163265306121E-2</v>
      </c>
      <c r="V20" s="956">
        <f>V18/E18</f>
        <v>0</v>
      </c>
      <c r="W20" s="956">
        <f>W18/E18</f>
        <v>4.0816326530612242E-2</v>
      </c>
      <c r="X20" s="1074">
        <f>X18/E18</f>
        <v>0.93877551020408168</v>
      </c>
      <c r="Y20" s="953">
        <f>Y18/E18</f>
        <v>0.87755102040816324</v>
      </c>
      <c r="Z20" s="954">
        <f>Z18/E18</f>
        <v>8.1632653061224483E-2</v>
      </c>
      <c r="AA20" s="954">
        <f>AA18/E18</f>
        <v>2.0408163265306121E-2</v>
      </c>
      <c r="AB20" s="954">
        <f>AB18/E18</f>
        <v>2.0408163265306121E-2</v>
      </c>
      <c r="AC20" s="954">
        <f>AC18/E18</f>
        <v>0</v>
      </c>
      <c r="AD20" s="928"/>
      <c r="AE20" s="1075"/>
      <c r="AF20" s="928"/>
      <c r="AH20" s="773">
        <f>F20+I20</f>
        <v>1</v>
      </c>
      <c r="AI20" s="773"/>
      <c r="AJ20" s="773">
        <f t="shared" ref="AJ20:AJ21" si="8">SUM(Y20:AC20)</f>
        <v>1</v>
      </c>
      <c r="AK20" s="772">
        <f t="shared" ref="AK20" si="9">1-AH20</f>
        <v>0</v>
      </c>
      <c r="AL20" s="772"/>
      <c r="AM20" s="772">
        <f t="shared" ref="AM20" si="10">1-AJ20</f>
        <v>0</v>
      </c>
    </row>
    <row r="21" spans="2:39" ht="18.899999999999999" customHeight="1" x14ac:dyDescent="0.2">
      <c r="B21" s="1504"/>
      <c r="C21" s="1621" t="s">
        <v>311</v>
      </c>
      <c r="D21" s="491">
        <f>表1!D20</f>
        <v>25</v>
      </c>
      <c r="E21" s="950">
        <f>SUM(F21,I21)</f>
        <v>15</v>
      </c>
      <c r="F21" s="1431">
        <f t="shared" ref="F21" si="11">G21+H21</f>
        <v>5</v>
      </c>
      <c r="G21" s="952">
        <v>4</v>
      </c>
      <c r="H21" s="952">
        <v>1</v>
      </c>
      <c r="I21" s="761">
        <v>10</v>
      </c>
      <c r="J21" s="933">
        <v>0</v>
      </c>
      <c r="K21" s="843">
        <v>13</v>
      </c>
      <c r="L21" s="843">
        <v>1</v>
      </c>
      <c r="M21" s="843">
        <v>0</v>
      </c>
      <c r="N21" s="871">
        <v>1</v>
      </c>
      <c r="O21" s="933">
        <v>0</v>
      </c>
      <c r="P21" s="843">
        <v>0</v>
      </c>
      <c r="Q21" s="843">
        <v>0</v>
      </c>
      <c r="R21" s="843">
        <v>13</v>
      </c>
      <c r="S21" s="871">
        <v>2</v>
      </c>
      <c r="T21" s="933">
        <v>0</v>
      </c>
      <c r="U21" s="843">
        <v>0</v>
      </c>
      <c r="V21" s="843">
        <v>0</v>
      </c>
      <c r="W21" s="843">
        <v>0</v>
      </c>
      <c r="X21" s="871">
        <v>15</v>
      </c>
      <c r="Y21" s="933">
        <v>13</v>
      </c>
      <c r="Z21" s="843">
        <v>1</v>
      </c>
      <c r="AA21" s="843">
        <v>0</v>
      </c>
      <c r="AB21" s="843">
        <v>0</v>
      </c>
      <c r="AC21" s="843">
        <v>1</v>
      </c>
      <c r="AD21" s="1077">
        <v>8</v>
      </c>
      <c r="AE21" s="844">
        <v>2</v>
      </c>
      <c r="AF21" s="923"/>
      <c r="AG21" s="761">
        <f>SUM(E21,AD21,AE21)</f>
        <v>25</v>
      </c>
      <c r="AH21" s="761">
        <f>F21+I21</f>
        <v>15</v>
      </c>
      <c r="AI21" s="761">
        <f>SUM(G21:H21)</f>
        <v>5</v>
      </c>
      <c r="AJ21" s="761">
        <f t="shared" si="8"/>
        <v>15</v>
      </c>
      <c r="AK21" s="772">
        <f>AG21-D21</f>
        <v>0</v>
      </c>
      <c r="AL21" s="772">
        <f>E21-AH21</f>
        <v>0</v>
      </c>
      <c r="AM21" s="772">
        <f>AJ21-E21</f>
        <v>0</v>
      </c>
    </row>
    <row r="22" spans="2:39" ht="18.899999999999999" customHeight="1" x14ac:dyDescent="0.2">
      <c r="B22" s="1504"/>
      <c r="C22" s="1593"/>
      <c r="D22" s="499"/>
      <c r="E22" s="936">
        <f>E21/D21</f>
        <v>0.6</v>
      </c>
      <c r="F22" s="937">
        <f t="shared" ref="F22" si="12">F21/D21</f>
        <v>0.2</v>
      </c>
      <c r="G22" s="938">
        <f>G21/D21</f>
        <v>0.16</v>
      </c>
      <c r="H22" s="938">
        <f>H21/D21</f>
        <v>0.04</v>
      </c>
      <c r="I22" s="939">
        <f>I21/D21</f>
        <v>0.4</v>
      </c>
      <c r="J22" s="937">
        <f>J21/$D$21</f>
        <v>0</v>
      </c>
      <c r="K22" s="938">
        <f>K21/D21</f>
        <v>0.52</v>
      </c>
      <c r="L22" s="938">
        <f>L21/D21</f>
        <v>0.04</v>
      </c>
      <c r="M22" s="938">
        <f>M21/D21</f>
        <v>0</v>
      </c>
      <c r="N22" s="940">
        <f>N21/D21</f>
        <v>0.04</v>
      </c>
      <c r="O22" s="937">
        <f>O21/$D$21</f>
        <v>0</v>
      </c>
      <c r="P22" s="938">
        <f>P21/D21</f>
        <v>0</v>
      </c>
      <c r="Q22" s="938">
        <f>Q21/D21</f>
        <v>0</v>
      </c>
      <c r="R22" s="938">
        <f>R21/D21</f>
        <v>0.52</v>
      </c>
      <c r="S22" s="940">
        <f>S21/D21</f>
        <v>0.08</v>
      </c>
      <c r="T22" s="937">
        <f>T21/$D$21</f>
        <v>0</v>
      </c>
      <c r="U22" s="938">
        <f>U21/D21</f>
        <v>0</v>
      </c>
      <c r="V22" s="938">
        <f>V21/D21</f>
        <v>0</v>
      </c>
      <c r="W22" s="938">
        <f>W21/D21</f>
        <v>0</v>
      </c>
      <c r="X22" s="940">
        <f>X21/D21</f>
        <v>0.6</v>
      </c>
      <c r="Y22" s="937">
        <f>Y21/D21</f>
        <v>0.52</v>
      </c>
      <c r="Z22" s="938">
        <f>Z21/D21</f>
        <v>0.04</v>
      </c>
      <c r="AA22" s="938">
        <f>AA21/D21</f>
        <v>0</v>
      </c>
      <c r="AB22" s="938">
        <f>AB21/D21</f>
        <v>0</v>
      </c>
      <c r="AC22" s="938">
        <f>AC21/D21</f>
        <v>0.04</v>
      </c>
      <c r="AD22" s="941">
        <f>AD21/D21</f>
        <v>0.32</v>
      </c>
      <c r="AE22" s="942">
        <f>AE21/D21</f>
        <v>0.08</v>
      </c>
      <c r="AF22" s="927"/>
      <c r="AG22" s="773">
        <f>SUM(E22,AD22,AE22)</f>
        <v>0.99999999999999989</v>
      </c>
      <c r="AH22" s="773"/>
      <c r="AK22" s="772">
        <f t="shared" ref="AK22" si="13">1-AG22</f>
        <v>0</v>
      </c>
      <c r="AL22" s="772"/>
      <c r="AM22" s="772"/>
    </row>
    <row r="23" spans="2:39" ht="18.899999999999999" customHeight="1" x14ac:dyDescent="0.2">
      <c r="B23" s="1504"/>
      <c r="C23" s="1593"/>
      <c r="D23" s="1123"/>
      <c r="E23" s="890"/>
      <c r="F23" s="958">
        <f t="shared" ref="F23" si="14">F21/E21</f>
        <v>0.33333333333333331</v>
      </c>
      <c r="G23" s="954">
        <f>G21/E21</f>
        <v>0.26666666666666666</v>
      </c>
      <c r="H23" s="954">
        <f>H21/E21</f>
        <v>6.6666666666666666E-2</v>
      </c>
      <c r="I23" s="955">
        <f>I21/E21</f>
        <v>0.66666666666666663</v>
      </c>
      <c r="J23" s="958">
        <f>J21/$E$21</f>
        <v>0</v>
      </c>
      <c r="K23" s="956">
        <f>K21/E21</f>
        <v>0.8666666666666667</v>
      </c>
      <c r="L23" s="956">
        <f>L21/E21</f>
        <v>6.6666666666666666E-2</v>
      </c>
      <c r="M23" s="956">
        <f>M21/E21</f>
        <v>0</v>
      </c>
      <c r="N23" s="1074">
        <f>N21/E21</f>
        <v>6.6666666666666666E-2</v>
      </c>
      <c r="O23" s="958">
        <f>O21/$E$21</f>
        <v>0</v>
      </c>
      <c r="P23" s="956">
        <f>P21/E21</f>
        <v>0</v>
      </c>
      <c r="Q23" s="956">
        <f>Q21/E21</f>
        <v>0</v>
      </c>
      <c r="R23" s="956">
        <f>R21/E21</f>
        <v>0.8666666666666667</v>
      </c>
      <c r="S23" s="1074">
        <f>S21/E21</f>
        <v>0.13333333333333333</v>
      </c>
      <c r="T23" s="958">
        <f>T21/$E$21</f>
        <v>0</v>
      </c>
      <c r="U23" s="956">
        <f>U21/E21</f>
        <v>0</v>
      </c>
      <c r="V23" s="956">
        <f>V21/E21</f>
        <v>0</v>
      </c>
      <c r="W23" s="956">
        <f>W21/E21</f>
        <v>0</v>
      </c>
      <c r="X23" s="1074">
        <f>X21/E21</f>
        <v>1</v>
      </c>
      <c r="Y23" s="958">
        <f>Y21/E21</f>
        <v>0.8666666666666667</v>
      </c>
      <c r="Z23" s="956">
        <f>Z21/E21</f>
        <v>6.6666666666666666E-2</v>
      </c>
      <c r="AA23" s="956">
        <f>AA21/E21</f>
        <v>0</v>
      </c>
      <c r="AB23" s="956">
        <f>AB21/E21</f>
        <v>0</v>
      </c>
      <c r="AC23" s="956">
        <f>AC21/E21</f>
        <v>6.6666666666666666E-2</v>
      </c>
      <c r="AD23" s="1079"/>
      <c r="AE23" s="1080"/>
      <c r="AF23" s="928"/>
      <c r="AH23" s="773">
        <f>F23+I23</f>
        <v>1</v>
      </c>
      <c r="AI23" s="773"/>
      <c r="AJ23" s="773">
        <f t="shared" ref="AJ23:AJ24" si="15">SUM(Y23:AC23)</f>
        <v>1</v>
      </c>
      <c r="AK23" s="772">
        <f t="shared" ref="AK23" si="16">1-AH23</f>
        <v>0</v>
      </c>
      <c r="AL23" s="772"/>
      <c r="AM23" s="772">
        <f t="shared" ref="AM23" si="17">1-AJ23</f>
        <v>0</v>
      </c>
    </row>
    <row r="24" spans="2:39" ht="18.899999999999999" customHeight="1" x14ac:dyDescent="0.2">
      <c r="B24" s="1504"/>
      <c r="C24" s="1507" t="s">
        <v>598</v>
      </c>
      <c r="D24" s="491">
        <f>表1!D23</f>
        <v>82</v>
      </c>
      <c r="E24" s="842">
        <f>SUM(F24,I24)</f>
        <v>25</v>
      </c>
      <c r="F24" s="1431">
        <f t="shared" ref="F24" si="18">G24+H24</f>
        <v>7</v>
      </c>
      <c r="G24" s="843">
        <v>5</v>
      </c>
      <c r="H24" s="843">
        <v>2</v>
      </c>
      <c r="I24" s="934">
        <v>18</v>
      </c>
      <c r="J24" s="951">
        <v>0</v>
      </c>
      <c r="K24" s="952">
        <v>21</v>
      </c>
      <c r="L24" s="952">
        <v>0</v>
      </c>
      <c r="M24" s="952">
        <v>0</v>
      </c>
      <c r="N24" s="1076">
        <v>4</v>
      </c>
      <c r="O24" s="951">
        <v>0</v>
      </c>
      <c r="P24" s="952">
        <v>0</v>
      </c>
      <c r="Q24" s="952">
        <v>0</v>
      </c>
      <c r="R24" s="952">
        <v>21</v>
      </c>
      <c r="S24" s="1076">
        <v>4</v>
      </c>
      <c r="T24" s="951">
        <v>0</v>
      </c>
      <c r="U24" s="952">
        <v>1</v>
      </c>
      <c r="V24" s="952">
        <v>0</v>
      </c>
      <c r="W24" s="952">
        <v>0</v>
      </c>
      <c r="X24" s="1076">
        <v>24</v>
      </c>
      <c r="Y24" s="951">
        <v>23</v>
      </c>
      <c r="Z24" s="952">
        <v>0</v>
      </c>
      <c r="AA24" s="952">
        <v>0</v>
      </c>
      <c r="AB24" s="952">
        <v>0</v>
      </c>
      <c r="AC24" s="952">
        <v>2</v>
      </c>
      <c r="AD24" s="923">
        <v>41</v>
      </c>
      <c r="AE24" s="935">
        <v>16</v>
      </c>
      <c r="AF24" s="923"/>
      <c r="AG24" s="761">
        <f>SUM(E24,AD24,AE24)</f>
        <v>82</v>
      </c>
      <c r="AH24" s="761">
        <f>F24+I24</f>
        <v>25</v>
      </c>
      <c r="AI24" s="761">
        <f>SUM(G24:H24)</f>
        <v>7</v>
      </c>
      <c r="AJ24" s="761">
        <f t="shared" si="15"/>
        <v>25</v>
      </c>
      <c r="AK24" s="772">
        <f>AG24-D24</f>
        <v>0</v>
      </c>
      <c r="AL24" s="772">
        <f>E24-AH24</f>
        <v>0</v>
      </c>
      <c r="AM24" s="772">
        <f>AJ24-E24</f>
        <v>0</v>
      </c>
    </row>
    <row r="25" spans="2:39" ht="18.899999999999999" customHeight="1" x14ac:dyDescent="0.2">
      <c r="B25" s="1504"/>
      <c r="C25" s="1508"/>
      <c r="D25" s="499"/>
      <c r="E25" s="936">
        <f>E24/D24</f>
        <v>0.3048780487804878</v>
      </c>
      <c r="F25" s="937">
        <f t="shared" ref="F25" si="19">F24/D24</f>
        <v>8.5365853658536592E-2</v>
      </c>
      <c r="G25" s="938">
        <f>G24/D24</f>
        <v>6.097560975609756E-2</v>
      </c>
      <c r="H25" s="938">
        <f>H24/D24</f>
        <v>2.4390243902439025E-2</v>
      </c>
      <c r="I25" s="939">
        <f>I24/D24</f>
        <v>0.21951219512195122</v>
      </c>
      <c r="J25" s="937">
        <f>J24/$D$24</f>
        <v>0</v>
      </c>
      <c r="K25" s="938">
        <f>K24/D24</f>
        <v>0.25609756097560976</v>
      </c>
      <c r="L25" s="938">
        <f>L24/D24</f>
        <v>0</v>
      </c>
      <c r="M25" s="938">
        <f>M24/D24</f>
        <v>0</v>
      </c>
      <c r="N25" s="940">
        <f>N24/D24</f>
        <v>4.878048780487805E-2</v>
      </c>
      <c r="O25" s="937">
        <f>O24/$D$24</f>
        <v>0</v>
      </c>
      <c r="P25" s="938">
        <f>P24/D24</f>
        <v>0</v>
      </c>
      <c r="Q25" s="938">
        <f>Q24/D24</f>
        <v>0</v>
      </c>
      <c r="R25" s="938">
        <f>R24/D24</f>
        <v>0.25609756097560976</v>
      </c>
      <c r="S25" s="940">
        <f>S24/D24</f>
        <v>4.878048780487805E-2</v>
      </c>
      <c r="T25" s="937">
        <f>T24/$D$24</f>
        <v>0</v>
      </c>
      <c r="U25" s="938">
        <f>U24/D24</f>
        <v>1.2195121951219513E-2</v>
      </c>
      <c r="V25" s="938">
        <f>V24/D24</f>
        <v>0</v>
      </c>
      <c r="W25" s="938">
        <f>W24/D24</f>
        <v>0</v>
      </c>
      <c r="X25" s="940">
        <f>X24/D24</f>
        <v>0.29268292682926828</v>
      </c>
      <c r="Y25" s="937">
        <f>Y24/D24</f>
        <v>0.28048780487804881</v>
      </c>
      <c r="Z25" s="938">
        <f>Z24/D24</f>
        <v>0</v>
      </c>
      <c r="AA25" s="938">
        <f>AA24/D24</f>
        <v>0</v>
      </c>
      <c r="AB25" s="938">
        <f>AB24/D24</f>
        <v>0</v>
      </c>
      <c r="AC25" s="938">
        <f>AC24/D24</f>
        <v>2.4390243902439025E-2</v>
      </c>
      <c r="AD25" s="941">
        <f>AD24/D24</f>
        <v>0.5</v>
      </c>
      <c r="AE25" s="942">
        <f>AE24/D24</f>
        <v>0.1951219512195122</v>
      </c>
      <c r="AF25" s="927"/>
      <c r="AG25" s="773">
        <f>SUM(E25,AD25,AE25)</f>
        <v>1</v>
      </c>
      <c r="AH25" s="773"/>
      <c r="AK25" s="772">
        <f t="shared" ref="AK25" si="20">1-AG25</f>
        <v>0</v>
      </c>
      <c r="AL25" s="772"/>
      <c r="AM25" s="772"/>
    </row>
    <row r="26" spans="2:39" ht="18.899999999999999" customHeight="1" x14ac:dyDescent="0.2">
      <c r="B26" s="1504"/>
      <c r="C26" s="1610"/>
      <c r="D26" s="1123"/>
      <c r="E26" s="890"/>
      <c r="F26" s="958">
        <f t="shared" ref="F26" si="21">F24/E24</f>
        <v>0.28000000000000003</v>
      </c>
      <c r="G26" s="954">
        <f>G24/E24</f>
        <v>0.2</v>
      </c>
      <c r="H26" s="954">
        <f>H24/E24</f>
        <v>0.08</v>
      </c>
      <c r="I26" s="955">
        <f>I24/E24</f>
        <v>0.72</v>
      </c>
      <c r="J26" s="953">
        <f>J24/$E$24</f>
        <v>0</v>
      </c>
      <c r="K26" s="956">
        <f>K24/E24</f>
        <v>0.84</v>
      </c>
      <c r="L26" s="956">
        <f>L24/E24</f>
        <v>0</v>
      </c>
      <c r="M26" s="956">
        <f>M24/E24</f>
        <v>0</v>
      </c>
      <c r="N26" s="1074">
        <f>N24/E24</f>
        <v>0.16</v>
      </c>
      <c r="O26" s="953">
        <f>O24/$E$24</f>
        <v>0</v>
      </c>
      <c r="P26" s="956">
        <f>P24/E24</f>
        <v>0</v>
      </c>
      <c r="Q26" s="956">
        <f>Q24/E24</f>
        <v>0</v>
      </c>
      <c r="R26" s="956">
        <f>R24/E24</f>
        <v>0.84</v>
      </c>
      <c r="S26" s="1074">
        <f>S24/E24</f>
        <v>0.16</v>
      </c>
      <c r="T26" s="953">
        <f>T24/$E$24</f>
        <v>0</v>
      </c>
      <c r="U26" s="956">
        <f>U24/E24</f>
        <v>0.04</v>
      </c>
      <c r="V26" s="956">
        <f>V24/E24</f>
        <v>0</v>
      </c>
      <c r="W26" s="956">
        <f>W24/E24</f>
        <v>0</v>
      </c>
      <c r="X26" s="1074">
        <f>X24/E24</f>
        <v>0.96</v>
      </c>
      <c r="Y26" s="953">
        <f>Y24/E24</f>
        <v>0.92</v>
      </c>
      <c r="Z26" s="954">
        <f>Z24/E24</f>
        <v>0</v>
      </c>
      <c r="AA26" s="954">
        <f>AA24/E24</f>
        <v>0</v>
      </c>
      <c r="AB26" s="954">
        <f>AB24/E24</f>
        <v>0</v>
      </c>
      <c r="AC26" s="954">
        <f>AC24/E24</f>
        <v>0.08</v>
      </c>
      <c r="AD26" s="928"/>
      <c r="AE26" s="1075"/>
      <c r="AF26" s="928"/>
      <c r="AH26" s="773">
        <f>F26+I26</f>
        <v>1</v>
      </c>
      <c r="AI26" s="773"/>
      <c r="AJ26" s="773">
        <f t="shared" ref="AJ26:AJ27" si="22">SUM(Y26:AC26)</f>
        <v>1</v>
      </c>
      <c r="AK26" s="772">
        <f t="shared" ref="AK26" si="23">1-AH26</f>
        <v>0</v>
      </c>
      <c r="AL26" s="772"/>
      <c r="AM26" s="772">
        <f t="shared" ref="AM26" si="24">1-AJ26</f>
        <v>0</v>
      </c>
    </row>
    <row r="27" spans="2:39" ht="18.899999999999999" customHeight="1" x14ac:dyDescent="0.2">
      <c r="B27" s="1504"/>
      <c r="C27" s="1507" t="s">
        <v>341</v>
      </c>
      <c r="D27" s="491">
        <f>表1!D26</f>
        <v>8</v>
      </c>
      <c r="E27" s="842">
        <f>SUM(F27,I27)</f>
        <v>5</v>
      </c>
      <c r="F27" s="1431">
        <f>G27+H27</f>
        <v>4</v>
      </c>
      <c r="G27" s="843">
        <v>4</v>
      </c>
      <c r="H27" s="843">
        <v>0</v>
      </c>
      <c r="I27" s="934">
        <v>1</v>
      </c>
      <c r="J27" s="933">
        <v>0</v>
      </c>
      <c r="K27" s="843">
        <v>4</v>
      </c>
      <c r="L27" s="843">
        <v>0</v>
      </c>
      <c r="M27" s="843">
        <v>0</v>
      </c>
      <c r="N27" s="871">
        <v>1</v>
      </c>
      <c r="O27" s="933">
        <v>0</v>
      </c>
      <c r="P27" s="843">
        <v>0</v>
      </c>
      <c r="Q27" s="843">
        <v>0</v>
      </c>
      <c r="R27" s="843">
        <v>4</v>
      </c>
      <c r="S27" s="871">
        <v>1</v>
      </c>
      <c r="T27" s="933">
        <v>0</v>
      </c>
      <c r="U27" s="843">
        <v>0</v>
      </c>
      <c r="V27" s="843">
        <v>0</v>
      </c>
      <c r="W27" s="843">
        <v>0</v>
      </c>
      <c r="X27" s="871">
        <v>5</v>
      </c>
      <c r="Y27" s="933">
        <v>4</v>
      </c>
      <c r="Z27" s="843">
        <v>1</v>
      </c>
      <c r="AA27" s="843">
        <v>0</v>
      </c>
      <c r="AB27" s="843">
        <v>0</v>
      </c>
      <c r="AC27" s="843">
        <v>0</v>
      </c>
      <c r="AD27" s="1077">
        <v>3</v>
      </c>
      <c r="AE27" s="844">
        <v>0</v>
      </c>
      <c r="AF27" s="923"/>
      <c r="AG27" s="761">
        <f>SUM(E27,AD27,AE27)</f>
        <v>8</v>
      </c>
      <c r="AH27" s="761">
        <f>F27+I27</f>
        <v>5</v>
      </c>
      <c r="AI27" s="761">
        <f>SUM(G27:H27)</f>
        <v>4</v>
      </c>
      <c r="AJ27" s="761">
        <f t="shared" si="22"/>
        <v>5</v>
      </c>
      <c r="AK27" s="772">
        <f>AG27-D27</f>
        <v>0</v>
      </c>
      <c r="AL27" s="772">
        <f>E27-AH27</f>
        <v>0</v>
      </c>
      <c r="AM27" s="772">
        <f>AJ27-E27</f>
        <v>0</v>
      </c>
    </row>
    <row r="28" spans="2:39" ht="18.899999999999999" customHeight="1" x14ac:dyDescent="0.2">
      <c r="B28" s="1504"/>
      <c r="C28" s="1508"/>
      <c r="D28" s="499"/>
      <c r="E28" s="936">
        <f>E27/D27</f>
        <v>0.625</v>
      </c>
      <c r="F28" s="937">
        <f t="shared" ref="F28" si="25">F27/D27</f>
        <v>0.5</v>
      </c>
      <c r="G28" s="938">
        <f>G27/D27</f>
        <v>0.5</v>
      </c>
      <c r="H28" s="938">
        <f>H27/D27</f>
        <v>0</v>
      </c>
      <c r="I28" s="939">
        <f>I27/D27</f>
        <v>0.125</v>
      </c>
      <c r="J28" s="937">
        <f>J27/$D$27</f>
        <v>0</v>
      </c>
      <c r="K28" s="938">
        <f>K27/D27</f>
        <v>0.5</v>
      </c>
      <c r="L28" s="938">
        <f>L27/D27</f>
        <v>0</v>
      </c>
      <c r="M28" s="938">
        <f>M27/D27</f>
        <v>0</v>
      </c>
      <c r="N28" s="940">
        <f>N27/D27</f>
        <v>0.125</v>
      </c>
      <c r="O28" s="937">
        <f>O27/$D$27</f>
        <v>0</v>
      </c>
      <c r="P28" s="938">
        <f>P27/D27</f>
        <v>0</v>
      </c>
      <c r="Q28" s="938">
        <f>Q27/D27</f>
        <v>0</v>
      </c>
      <c r="R28" s="938">
        <f>R27/D27</f>
        <v>0.5</v>
      </c>
      <c r="S28" s="940">
        <f>S27/D27</f>
        <v>0.125</v>
      </c>
      <c r="T28" s="937">
        <f>T27/$D$27</f>
        <v>0</v>
      </c>
      <c r="U28" s="938">
        <f>U27/D27</f>
        <v>0</v>
      </c>
      <c r="V28" s="938">
        <f>V27/D27</f>
        <v>0</v>
      </c>
      <c r="W28" s="938">
        <f>W27/D27</f>
        <v>0</v>
      </c>
      <c r="X28" s="940">
        <f>X27/D27</f>
        <v>0.625</v>
      </c>
      <c r="Y28" s="937">
        <f>Y27/D27</f>
        <v>0.5</v>
      </c>
      <c r="Z28" s="938">
        <f>Z27/D27</f>
        <v>0.125</v>
      </c>
      <c r="AA28" s="938">
        <f>AA27/D27</f>
        <v>0</v>
      </c>
      <c r="AB28" s="938">
        <f>AB27/D27</f>
        <v>0</v>
      </c>
      <c r="AC28" s="938">
        <f>AC27/D27</f>
        <v>0</v>
      </c>
      <c r="AD28" s="941">
        <f>AD27/D27</f>
        <v>0.375</v>
      </c>
      <c r="AE28" s="942">
        <f>AE27/D27</f>
        <v>0</v>
      </c>
      <c r="AF28" s="927"/>
      <c r="AG28" s="773">
        <f>SUM(E28,AD28,AE28)</f>
        <v>1</v>
      </c>
      <c r="AH28" s="773"/>
      <c r="AK28" s="772">
        <f t="shared" ref="AK28" si="26">1-AG28</f>
        <v>0</v>
      </c>
      <c r="AL28" s="772"/>
      <c r="AM28" s="772"/>
    </row>
    <row r="29" spans="2:39" ht="18.899999999999999" customHeight="1" x14ac:dyDescent="0.2">
      <c r="B29" s="1504"/>
      <c r="C29" s="1610"/>
      <c r="D29" s="1123"/>
      <c r="E29" s="957"/>
      <c r="F29" s="958">
        <f t="shared" ref="F29" si="27">F27/E27</f>
        <v>0.8</v>
      </c>
      <c r="G29" s="956">
        <f>G27/E27</f>
        <v>0.8</v>
      </c>
      <c r="H29" s="956">
        <f>H27/E27</f>
        <v>0</v>
      </c>
      <c r="I29" s="1078">
        <f>I27/E27</f>
        <v>0.2</v>
      </c>
      <c r="J29" s="953">
        <f>J27/$E$27</f>
        <v>0</v>
      </c>
      <c r="K29" s="956">
        <f>K27/E27</f>
        <v>0.8</v>
      </c>
      <c r="L29" s="956">
        <f>L27/E27</f>
        <v>0</v>
      </c>
      <c r="M29" s="956">
        <f>M27/E27</f>
        <v>0</v>
      </c>
      <c r="N29" s="1074">
        <f>N27/E27</f>
        <v>0.2</v>
      </c>
      <c r="O29" s="953">
        <f>O27/$E$27</f>
        <v>0</v>
      </c>
      <c r="P29" s="956">
        <f>P27/E27</f>
        <v>0</v>
      </c>
      <c r="Q29" s="956">
        <f>Q27/E27</f>
        <v>0</v>
      </c>
      <c r="R29" s="956">
        <f>R27/E27</f>
        <v>0.8</v>
      </c>
      <c r="S29" s="1074">
        <f>S27/E27</f>
        <v>0.2</v>
      </c>
      <c r="T29" s="953">
        <f>T27/$E$27</f>
        <v>0</v>
      </c>
      <c r="U29" s="956">
        <f>U27/E27</f>
        <v>0</v>
      </c>
      <c r="V29" s="956">
        <f>V27/E27</f>
        <v>0</v>
      </c>
      <c r="W29" s="956">
        <f>W27/E27</f>
        <v>0</v>
      </c>
      <c r="X29" s="1074">
        <f>X27/E27</f>
        <v>1</v>
      </c>
      <c r="Y29" s="953">
        <f>Y27/E27</f>
        <v>0.8</v>
      </c>
      <c r="Z29" s="954">
        <f>Z27/E27</f>
        <v>0.2</v>
      </c>
      <c r="AA29" s="954">
        <f>AA27/E27</f>
        <v>0</v>
      </c>
      <c r="AB29" s="954">
        <f>AB27/E27</f>
        <v>0</v>
      </c>
      <c r="AC29" s="954">
        <f>AC27/E27</f>
        <v>0</v>
      </c>
      <c r="AD29" s="928"/>
      <c r="AE29" s="1075"/>
      <c r="AF29" s="928"/>
      <c r="AH29" s="773">
        <f>F29+I29</f>
        <v>1</v>
      </c>
      <c r="AI29" s="773"/>
      <c r="AJ29" s="773">
        <f t="shared" ref="AJ29:AJ30" si="28">SUM(Y29:AC29)</f>
        <v>1</v>
      </c>
      <c r="AK29" s="772">
        <f t="shared" ref="AK29" si="29">1-AH29</f>
        <v>0</v>
      </c>
      <c r="AL29" s="772"/>
      <c r="AM29" s="772">
        <f t="shared" ref="AM29" si="30">1-AJ29</f>
        <v>0</v>
      </c>
    </row>
    <row r="30" spans="2:39" ht="18.899999999999999" customHeight="1" x14ac:dyDescent="0.2">
      <c r="B30" s="1504"/>
      <c r="C30" s="1507" t="s">
        <v>189</v>
      </c>
      <c r="D30" s="491">
        <f>表1!D29</f>
        <v>176</v>
      </c>
      <c r="E30" s="950">
        <f>SUM(F30,I30)</f>
        <v>86</v>
      </c>
      <c r="F30" s="1431">
        <f t="shared" ref="F30" si="31">G30+H30</f>
        <v>41</v>
      </c>
      <c r="G30" s="952">
        <v>40</v>
      </c>
      <c r="H30" s="952">
        <v>1</v>
      </c>
      <c r="I30" s="761">
        <v>45</v>
      </c>
      <c r="J30" s="933">
        <v>0</v>
      </c>
      <c r="K30" s="843">
        <v>76</v>
      </c>
      <c r="L30" s="843">
        <v>1</v>
      </c>
      <c r="M30" s="843">
        <v>1</v>
      </c>
      <c r="N30" s="871">
        <v>8</v>
      </c>
      <c r="O30" s="933">
        <v>0</v>
      </c>
      <c r="P30" s="843">
        <v>0</v>
      </c>
      <c r="Q30" s="843">
        <v>0</v>
      </c>
      <c r="R30" s="843">
        <v>76</v>
      </c>
      <c r="S30" s="871">
        <v>10</v>
      </c>
      <c r="T30" s="933">
        <v>0</v>
      </c>
      <c r="U30" s="843">
        <v>2</v>
      </c>
      <c r="V30" s="843">
        <v>0</v>
      </c>
      <c r="W30" s="843">
        <v>0</v>
      </c>
      <c r="X30" s="871">
        <v>84</v>
      </c>
      <c r="Y30" s="933">
        <v>82</v>
      </c>
      <c r="Z30" s="843">
        <v>2</v>
      </c>
      <c r="AA30" s="843">
        <v>0</v>
      </c>
      <c r="AB30" s="843">
        <v>0</v>
      </c>
      <c r="AC30" s="843">
        <v>2</v>
      </c>
      <c r="AD30" s="1077">
        <v>67</v>
      </c>
      <c r="AE30" s="844">
        <v>23</v>
      </c>
      <c r="AF30" s="923"/>
      <c r="AG30" s="761">
        <f>SUM(E30,AD30,AE30)</f>
        <v>176</v>
      </c>
      <c r="AH30" s="761">
        <f>F30+I30</f>
        <v>86</v>
      </c>
      <c r="AI30" s="761">
        <f>SUM(G30:H30)</f>
        <v>41</v>
      </c>
      <c r="AJ30" s="761">
        <f t="shared" si="28"/>
        <v>86</v>
      </c>
      <c r="AK30" s="772">
        <f>AG30-D30</f>
        <v>0</v>
      </c>
      <c r="AL30" s="772">
        <f>E30-AH30</f>
        <v>0</v>
      </c>
      <c r="AM30" s="772">
        <f>AJ30-E30</f>
        <v>0</v>
      </c>
    </row>
    <row r="31" spans="2:39" ht="18.899999999999999" customHeight="1" x14ac:dyDescent="0.2">
      <c r="B31" s="1504"/>
      <c r="C31" s="1508"/>
      <c r="D31" s="499"/>
      <c r="E31" s="936">
        <f>E30/D30</f>
        <v>0.48863636363636365</v>
      </c>
      <c r="F31" s="937">
        <f t="shared" ref="F31" si="32">F30/D30</f>
        <v>0.23295454545454544</v>
      </c>
      <c r="G31" s="938">
        <f>G30/D30</f>
        <v>0.22727272727272727</v>
      </c>
      <c r="H31" s="938">
        <f>H30/D30</f>
        <v>5.681818181818182E-3</v>
      </c>
      <c r="I31" s="939">
        <f>I30/D30</f>
        <v>0.25568181818181818</v>
      </c>
      <c r="J31" s="937">
        <f>J30/$D$30</f>
        <v>0</v>
      </c>
      <c r="K31" s="938">
        <f>K30/D30</f>
        <v>0.43181818181818182</v>
      </c>
      <c r="L31" s="938">
        <f>L30/D30</f>
        <v>5.681818181818182E-3</v>
      </c>
      <c r="M31" s="938">
        <f>M30/D30</f>
        <v>5.681818181818182E-3</v>
      </c>
      <c r="N31" s="940">
        <f>N30/D30</f>
        <v>4.5454545454545456E-2</v>
      </c>
      <c r="O31" s="937">
        <f>O30/$D$30</f>
        <v>0</v>
      </c>
      <c r="P31" s="938">
        <f>P30/D30</f>
        <v>0</v>
      </c>
      <c r="Q31" s="938">
        <f>Q30/D30</f>
        <v>0</v>
      </c>
      <c r="R31" s="938">
        <f>R30/D30</f>
        <v>0.43181818181818182</v>
      </c>
      <c r="S31" s="940">
        <f>S30/D30</f>
        <v>5.6818181818181816E-2</v>
      </c>
      <c r="T31" s="937">
        <f>T30/$D$30</f>
        <v>0</v>
      </c>
      <c r="U31" s="938">
        <f>U30/D30</f>
        <v>1.1363636363636364E-2</v>
      </c>
      <c r="V31" s="938">
        <f>V30/D30</f>
        <v>0</v>
      </c>
      <c r="W31" s="938">
        <f>W30/D30</f>
        <v>0</v>
      </c>
      <c r="X31" s="940">
        <f>X30/D30</f>
        <v>0.47727272727272729</v>
      </c>
      <c r="Y31" s="937">
        <f>Y30/D30</f>
        <v>0.46590909090909088</v>
      </c>
      <c r="Z31" s="938">
        <f>Z30/D30</f>
        <v>1.1363636363636364E-2</v>
      </c>
      <c r="AA31" s="938">
        <f>AA30/D30</f>
        <v>0</v>
      </c>
      <c r="AB31" s="938">
        <f>AB30/D30</f>
        <v>0</v>
      </c>
      <c r="AC31" s="938">
        <f>AC30/D30</f>
        <v>1.1363636363636364E-2</v>
      </c>
      <c r="AD31" s="941">
        <f>AD30/D30</f>
        <v>0.38068181818181818</v>
      </c>
      <c r="AE31" s="942">
        <f>AE30/D30</f>
        <v>0.13068181818181818</v>
      </c>
      <c r="AF31" s="927"/>
      <c r="AG31" s="773">
        <f>SUM(E31,AD31,AE31)</f>
        <v>1</v>
      </c>
      <c r="AH31" s="773"/>
      <c r="AK31" s="772">
        <f t="shared" ref="AK31" si="33">1-AG31</f>
        <v>0</v>
      </c>
      <c r="AL31" s="772"/>
      <c r="AM31" s="772"/>
    </row>
    <row r="32" spans="2:39" ht="18.899999999999999" customHeight="1" thickBot="1" x14ac:dyDescent="0.25">
      <c r="B32" s="1505"/>
      <c r="C32" s="1599"/>
      <c r="D32" s="1124"/>
      <c r="E32" s="890"/>
      <c r="F32" s="958">
        <f t="shared" ref="F32" si="34">F30/E30</f>
        <v>0.47674418604651164</v>
      </c>
      <c r="G32" s="954">
        <f>G30/E30</f>
        <v>0.46511627906976744</v>
      </c>
      <c r="H32" s="954">
        <f>H30/E30</f>
        <v>1.1627906976744186E-2</v>
      </c>
      <c r="I32" s="955">
        <f>I30/E30</f>
        <v>0.52325581395348841</v>
      </c>
      <c r="J32" s="943">
        <f>J30/$E$30</f>
        <v>0</v>
      </c>
      <c r="K32" s="944">
        <f>K30/E30</f>
        <v>0.88372093023255816</v>
      </c>
      <c r="L32" s="944">
        <f>L30/E30</f>
        <v>1.1627906976744186E-2</v>
      </c>
      <c r="M32" s="944">
        <f>M30/E30</f>
        <v>1.1627906976744186E-2</v>
      </c>
      <c r="N32" s="1081">
        <f>N30/E30</f>
        <v>9.3023255813953487E-2</v>
      </c>
      <c r="O32" s="943">
        <f>O30/$E$30</f>
        <v>0</v>
      </c>
      <c r="P32" s="944">
        <f>P30/E30</f>
        <v>0</v>
      </c>
      <c r="Q32" s="944">
        <f>Q30/E30</f>
        <v>0</v>
      </c>
      <c r="R32" s="944">
        <f>R30/E30</f>
        <v>0.88372093023255816</v>
      </c>
      <c r="S32" s="1081">
        <f>S30/E30</f>
        <v>0.11627906976744186</v>
      </c>
      <c r="T32" s="943">
        <f>T30/$E$30</f>
        <v>0</v>
      </c>
      <c r="U32" s="944">
        <f>U30/E30</f>
        <v>2.3255813953488372E-2</v>
      </c>
      <c r="V32" s="944">
        <f>V30/E30</f>
        <v>0</v>
      </c>
      <c r="W32" s="944">
        <f>W30/E30</f>
        <v>0</v>
      </c>
      <c r="X32" s="1081">
        <f>X30/E30</f>
        <v>0.97674418604651159</v>
      </c>
      <c r="Y32" s="943">
        <f>Y30/E30</f>
        <v>0.95348837209302328</v>
      </c>
      <c r="Z32" s="944">
        <f>Z30/E30</f>
        <v>2.3255813953488372E-2</v>
      </c>
      <c r="AA32" s="944">
        <f>AA30/E30</f>
        <v>0</v>
      </c>
      <c r="AB32" s="944">
        <f>AB30/E30</f>
        <v>0</v>
      </c>
      <c r="AC32" s="944">
        <f>AC30/E30</f>
        <v>2.3255813953488372E-2</v>
      </c>
      <c r="AD32" s="948"/>
      <c r="AE32" s="949"/>
      <c r="AF32" s="928"/>
      <c r="AH32" s="773">
        <f>F32+I32</f>
        <v>1</v>
      </c>
      <c r="AI32" s="773"/>
      <c r="AJ32" s="773">
        <f t="shared" ref="AJ32:AJ33" si="35">SUM(Y32:AC32)</f>
        <v>1</v>
      </c>
      <c r="AK32" s="772">
        <f t="shared" ref="AK32" si="36">1-AH32</f>
        <v>0</v>
      </c>
      <c r="AL32" s="772"/>
      <c r="AM32" s="772">
        <f t="shared" ref="AM32" si="37">1-AJ32</f>
        <v>0</v>
      </c>
    </row>
    <row r="33" spans="2:39" ht="18.899999999999999" customHeight="1" thickTop="1" x14ac:dyDescent="0.2">
      <c r="B33" s="1503" t="s">
        <v>281</v>
      </c>
      <c r="C33" s="1761" t="s">
        <v>191</v>
      </c>
      <c r="D33" s="491">
        <f>表1!D32</f>
        <v>106</v>
      </c>
      <c r="E33" s="855">
        <f>SUM(F33,I33)</f>
        <v>14</v>
      </c>
      <c r="F33" s="959">
        <f>G33+H33</f>
        <v>8</v>
      </c>
      <c r="G33" s="856">
        <v>8</v>
      </c>
      <c r="H33" s="856">
        <v>0</v>
      </c>
      <c r="I33" s="1082">
        <v>6</v>
      </c>
      <c r="J33" s="959">
        <v>0</v>
      </c>
      <c r="K33" s="856">
        <v>12</v>
      </c>
      <c r="L33" s="856">
        <v>0</v>
      </c>
      <c r="M33" s="856">
        <v>0</v>
      </c>
      <c r="N33" s="1073">
        <v>2</v>
      </c>
      <c r="O33" s="959">
        <v>0</v>
      </c>
      <c r="P33" s="856">
        <v>0</v>
      </c>
      <c r="Q33" s="856">
        <v>0</v>
      </c>
      <c r="R33" s="856">
        <v>10</v>
      </c>
      <c r="S33" s="1073">
        <v>4</v>
      </c>
      <c r="T33" s="959">
        <v>0</v>
      </c>
      <c r="U33" s="856">
        <v>1</v>
      </c>
      <c r="V33" s="856">
        <v>0</v>
      </c>
      <c r="W33" s="856">
        <v>0</v>
      </c>
      <c r="X33" s="1073">
        <v>13</v>
      </c>
      <c r="Y33" s="959">
        <v>13</v>
      </c>
      <c r="Z33" s="856">
        <v>0</v>
      </c>
      <c r="AA33" s="856">
        <v>0</v>
      </c>
      <c r="AB33" s="856">
        <v>0</v>
      </c>
      <c r="AC33" s="856">
        <v>1</v>
      </c>
      <c r="AD33" s="1083">
        <v>62</v>
      </c>
      <c r="AE33" s="859">
        <v>30</v>
      </c>
      <c r="AF33" s="923"/>
      <c r="AG33" s="761">
        <f>SUM(E33,AD33,AE33)</f>
        <v>106</v>
      </c>
      <c r="AH33" s="761">
        <f>F33+I33</f>
        <v>14</v>
      </c>
      <c r="AI33" s="761">
        <f>SUM(G33:H33)</f>
        <v>8</v>
      </c>
      <c r="AJ33" s="761">
        <f t="shared" si="35"/>
        <v>14</v>
      </c>
      <c r="AK33" s="772">
        <f>AG33-D33</f>
        <v>0</v>
      </c>
      <c r="AL33" s="772">
        <f>E33-AH33</f>
        <v>0</v>
      </c>
      <c r="AM33" s="772">
        <f>AJ33-E33</f>
        <v>0</v>
      </c>
    </row>
    <row r="34" spans="2:39" ht="18.899999999999999" customHeight="1" x14ac:dyDescent="0.2">
      <c r="B34" s="1504"/>
      <c r="C34" s="1502"/>
      <c r="D34" s="499"/>
      <c r="E34" s="936">
        <f>E33/D33</f>
        <v>0.13207547169811321</v>
      </c>
      <c r="F34" s="937">
        <f>F33/D33</f>
        <v>7.5471698113207544E-2</v>
      </c>
      <c r="G34" s="938">
        <f>G33/D33</f>
        <v>7.5471698113207544E-2</v>
      </c>
      <c r="H34" s="938">
        <f>H33/D33</f>
        <v>0</v>
      </c>
      <c r="I34" s="939">
        <f>I33/D33</f>
        <v>5.6603773584905662E-2</v>
      </c>
      <c r="J34" s="937">
        <f>J33/$D$33</f>
        <v>0</v>
      </c>
      <c r="K34" s="938">
        <f>K33/D33</f>
        <v>0.11320754716981132</v>
      </c>
      <c r="L34" s="938">
        <f>L33/D33</f>
        <v>0</v>
      </c>
      <c r="M34" s="938">
        <f>M33/D33</f>
        <v>0</v>
      </c>
      <c r="N34" s="940">
        <f>N33/D33</f>
        <v>1.8867924528301886E-2</v>
      </c>
      <c r="O34" s="937">
        <f>O33/$D$33</f>
        <v>0</v>
      </c>
      <c r="P34" s="938">
        <f>P33/D33</f>
        <v>0</v>
      </c>
      <c r="Q34" s="938">
        <f>Q33/D33</f>
        <v>0</v>
      </c>
      <c r="R34" s="938">
        <f>R33/D33</f>
        <v>9.4339622641509441E-2</v>
      </c>
      <c r="S34" s="940">
        <f>S33/D33</f>
        <v>3.7735849056603772E-2</v>
      </c>
      <c r="T34" s="937">
        <f>T33/$D$33</f>
        <v>0</v>
      </c>
      <c r="U34" s="938">
        <f>U33/D33</f>
        <v>9.433962264150943E-3</v>
      </c>
      <c r="V34" s="938">
        <f>V33/D33</f>
        <v>0</v>
      </c>
      <c r="W34" s="938">
        <f>W33/D33</f>
        <v>0</v>
      </c>
      <c r="X34" s="940">
        <f>X33/D33</f>
        <v>0.12264150943396226</v>
      </c>
      <c r="Y34" s="937">
        <f>Y33/D33</f>
        <v>0.12264150943396226</v>
      </c>
      <c r="Z34" s="938">
        <f>Z33/D33</f>
        <v>0</v>
      </c>
      <c r="AA34" s="938">
        <f>AA33/D33</f>
        <v>0</v>
      </c>
      <c r="AB34" s="938">
        <f>AB33/D33</f>
        <v>0</v>
      </c>
      <c r="AC34" s="938">
        <f>AC33/D33</f>
        <v>9.433962264150943E-3</v>
      </c>
      <c r="AD34" s="941">
        <f>AD33/D33</f>
        <v>0.58490566037735847</v>
      </c>
      <c r="AE34" s="942">
        <f>AE33/D33</f>
        <v>0.28301886792452829</v>
      </c>
      <c r="AF34" s="927"/>
      <c r="AG34" s="773">
        <f>SUM(E34,AD34,AE34)</f>
        <v>1</v>
      </c>
      <c r="AH34" s="773"/>
      <c r="AK34" s="772">
        <f t="shared" ref="AK34" si="38">1-AG34</f>
        <v>0</v>
      </c>
      <c r="AL34" s="772"/>
      <c r="AM34" s="772"/>
    </row>
    <row r="35" spans="2:39" ht="18.899999999999999" customHeight="1" x14ac:dyDescent="0.2">
      <c r="B35" s="1504"/>
      <c r="C35" s="1745"/>
      <c r="D35" s="1123"/>
      <c r="E35" s="890"/>
      <c r="F35" s="958">
        <f>F33/E33</f>
        <v>0.5714285714285714</v>
      </c>
      <c r="G35" s="954">
        <f>G33/E33</f>
        <v>0.5714285714285714</v>
      </c>
      <c r="H35" s="954">
        <f>H33/E33</f>
        <v>0</v>
      </c>
      <c r="I35" s="955">
        <f>I33/E33</f>
        <v>0.42857142857142855</v>
      </c>
      <c r="J35" s="953">
        <f>J33/$E$33</f>
        <v>0</v>
      </c>
      <c r="K35" s="956">
        <f>K33/E33</f>
        <v>0.8571428571428571</v>
      </c>
      <c r="L35" s="956">
        <f>L33/E33</f>
        <v>0</v>
      </c>
      <c r="M35" s="956">
        <f>M33/E33</f>
        <v>0</v>
      </c>
      <c r="N35" s="1074">
        <f>N33/E33</f>
        <v>0.14285714285714285</v>
      </c>
      <c r="O35" s="953">
        <f>O33/$E$33</f>
        <v>0</v>
      </c>
      <c r="P35" s="956">
        <f>P33/E33</f>
        <v>0</v>
      </c>
      <c r="Q35" s="956">
        <f>Q33/E33</f>
        <v>0</v>
      </c>
      <c r="R35" s="956">
        <f>R33/E33</f>
        <v>0.7142857142857143</v>
      </c>
      <c r="S35" s="1074">
        <f>S33/E33</f>
        <v>0.2857142857142857</v>
      </c>
      <c r="T35" s="953">
        <f>T33/$E$33</f>
        <v>0</v>
      </c>
      <c r="U35" s="956">
        <f>U33/E33</f>
        <v>7.1428571428571425E-2</v>
      </c>
      <c r="V35" s="956">
        <f>V33/E33</f>
        <v>0</v>
      </c>
      <c r="W35" s="956">
        <f>W33/E33</f>
        <v>0</v>
      </c>
      <c r="X35" s="1074">
        <f>X33/E33</f>
        <v>0.9285714285714286</v>
      </c>
      <c r="Y35" s="953">
        <f>Y33/E33</f>
        <v>0.9285714285714286</v>
      </c>
      <c r="Z35" s="954">
        <f>Z33/E33</f>
        <v>0</v>
      </c>
      <c r="AA35" s="954">
        <f>AA33/E33</f>
        <v>0</v>
      </c>
      <c r="AB35" s="954">
        <f>AB33/E33</f>
        <v>0</v>
      </c>
      <c r="AC35" s="954">
        <f>AC33/E33</f>
        <v>7.1428571428571425E-2</v>
      </c>
      <c r="AD35" s="928"/>
      <c r="AE35" s="1075"/>
      <c r="AF35" s="928"/>
      <c r="AH35" s="773">
        <f>F35+I35</f>
        <v>1</v>
      </c>
      <c r="AI35" s="773"/>
      <c r="AJ35" s="773">
        <f t="shared" ref="AJ35:AJ36" si="39">SUM(Y35:AC35)</f>
        <v>1</v>
      </c>
      <c r="AK35" s="772">
        <f t="shared" ref="AK35" si="40">1-AH35</f>
        <v>0</v>
      </c>
      <c r="AL35" s="772"/>
      <c r="AM35" s="772">
        <f t="shared" ref="AM35" si="41">1-AJ35</f>
        <v>0</v>
      </c>
    </row>
    <row r="36" spans="2:39" ht="18.899999999999999" customHeight="1" x14ac:dyDescent="0.2">
      <c r="B36" s="1504"/>
      <c r="C36" s="1745" t="s">
        <v>192</v>
      </c>
      <c r="D36" s="491">
        <f>表1!D35</f>
        <v>171</v>
      </c>
      <c r="E36" s="842">
        <f>SUM(F36,I36)</f>
        <v>79</v>
      </c>
      <c r="F36" s="951">
        <f t="shared" ref="F36" si="42">G36+H36</f>
        <v>35</v>
      </c>
      <c r="G36" s="843">
        <v>32</v>
      </c>
      <c r="H36" s="843">
        <v>3</v>
      </c>
      <c r="I36" s="934">
        <v>44</v>
      </c>
      <c r="J36" s="933">
        <v>0</v>
      </c>
      <c r="K36" s="843">
        <v>64</v>
      </c>
      <c r="L36" s="843">
        <v>0</v>
      </c>
      <c r="M36" s="843">
        <v>1</v>
      </c>
      <c r="N36" s="871">
        <v>14</v>
      </c>
      <c r="O36" s="933">
        <v>0</v>
      </c>
      <c r="P36" s="843">
        <v>0</v>
      </c>
      <c r="Q36" s="843">
        <v>0</v>
      </c>
      <c r="R36" s="843">
        <v>63</v>
      </c>
      <c r="S36" s="871">
        <v>16</v>
      </c>
      <c r="T36" s="933">
        <v>0</v>
      </c>
      <c r="U36" s="843">
        <v>4</v>
      </c>
      <c r="V36" s="843">
        <v>0</v>
      </c>
      <c r="W36" s="843">
        <v>2</v>
      </c>
      <c r="X36" s="871">
        <v>73</v>
      </c>
      <c r="Y36" s="933">
        <v>72</v>
      </c>
      <c r="Z36" s="843">
        <v>3</v>
      </c>
      <c r="AA36" s="843">
        <v>1</v>
      </c>
      <c r="AB36" s="843">
        <v>1</v>
      </c>
      <c r="AC36" s="843">
        <v>2</v>
      </c>
      <c r="AD36" s="1077">
        <v>79</v>
      </c>
      <c r="AE36" s="844">
        <v>13</v>
      </c>
      <c r="AF36" s="923"/>
      <c r="AG36" s="761">
        <f>SUM(E36,AD36,AE36)</f>
        <v>171</v>
      </c>
      <c r="AH36" s="761">
        <f>F36+I36</f>
        <v>79</v>
      </c>
      <c r="AI36" s="761">
        <f>SUM(G36:H36)</f>
        <v>35</v>
      </c>
      <c r="AJ36" s="761">
        <f t="shared" si="39"/>
        <v>79</v>
      </c>
      <c r="AK36" s="772">
        <f>AG36-D36</f>
        <v>0</v>
      </c>
      <c r="AL36" s="772">
        <f>E36-AH36</f>
        <v>0</v>
      </c>
      <c r="AM36" s="772">
        <f>AJ36-E36</f>
        <v>0</v>
      </c>
    </row>
    <row r="37" spans="2:39" ht="18.899999999999999" customHeight="1" x14ac:dyDescent="0.2">
      <c r="B37" s="1504"/>
      <c r="C37" s="1745"/>
      <c r="D37" s="499"/>
      <c r="E37" s="936">
        <f>E36/D36</f>
        <v>0.46198830409356723</v>
      </c>
      <c r="F37" s="937">
        <f t="shared" ref="F37" si="43">F36/D36</f>
        <v>0.2046783625730994</v>
      </c>
      <c r="G37" s="938">
        <f>G36/D36</f>
        <v>0.1871345029239766</v>
      </c>
      <c r="H37" s="938">
        <f>H36/D36</f>
        <v>1.7543859649122806E-2</v>
      </c>
      <c r="I37" s="939">
        <f>I36/D36</f>
        <v>0.25730994152046782</v>
      </c>
      <c r="J37" s="937">
        <f>J36/$D$36</f>
        <v>0</v>
      </c>
      <c r="K37" s="938">
        <f>K36/D36</f>
        <v>0.3742690058479532</v>
      </c>
      <c r="L37" s="938">
        <f>L36/D36</f>
        <v>0</v>
      </c>
      <c r="M37" s="938">
        <f>M36/D36</f>
        <v>5.8479532163742687E-3</v>
      </c>
      <c r="N37" s="940">
        <f>N36/D36</f>
        <v>8.1871345029239762E-2</v>
      </c>
      <c r="O37" s="937">
        <f>O36/$D$36</f>
        <v>0</v>
      </c>
      <c r="P37" s="938">
        <f>P36/D36</f>
        <v>0</v>
      </c>
      <c r="Q37" s="938">
        <f>Q36/D36</f>
        <v>0</v>
      </c>
      <c r="R37" s="938">
        <f>R36/D36</f>
        <v>0.36842105263157893</v>
      </c>
      <c r="S37" s="940">
        <f>S36/D36</f>
        <v>9.3567251461988299E-2</v>
      </c>
      <c r="T37" s="937">
        <f>T36/$D$36</f>
        <v>0</v>
      </c>
      <c r="U37" s="938">
        <f>U36/D36</f>
        <v>2.3391812865497075E-2</v>
      </c>
      <c r="V37" s="938">
        <f>V36/D36</f>
        <v>0</v>
      </c>
      <c r="W37" s="938">
        <f>W36/D36</f>
        <v>1.1695906432748537E-2</v>
      </c>
      <c r="X37" s="940">
        <f>X36/D36</f>
        <v>0.42690058479532161</v>
      </c>
      <c r="Y37" s="937">
        <f>Y36/D36</f>
        <v>0.42105263157894735</v>
      </c>
      <c r="Z37" s="938">
        <f>Z36/D36</f>
        <v>1.7543859649122806E-2</v>
      </c>
      <c r="AA37" s="938">
        <f>AA36/D36</f>
        <v>5.8479532163742687E-3</v>
      </c>
      <c r="AB37" s="938">
        <f>AB36/D36</f>
        <v>5.8479532163742687E-3</v>
      </c>
      <c r="AC37" s="938">
        <f>AC36/D36</f>
        <v>1.1695906432748537E-2</v>
      </c>
      <c r="AD37" s="941">
        <f>AD36/D36</f>
        <v>0.46198830409356723</v>
      </c>
      <c r="AE37" s="942">
        <f>AE36/D36</f>
        <v>7.6023391812865493E-2</v>
      </c>
      <c r="AF37" s="927"/>
      <c r="AG37" s="773">
        <f>SUM(E37,AD37,AE37)</f>
        <v>1</v>
      </c>
      <c r="AH37" s="773"/>
      <c r="AK37" s="772">
        <f t="shared" ref="AK37" si="44">1-AG37</f>
        <v>0</v>
      </c>
      <c r="AL37" s="772"/>
      <c r="AM37" s="772"/>
    </row>
    <row r="38" spans="2:39" ht="18.899999999999999" customHeight="1" x14ac:dyDescent="0.2">
      <c r="B38" s="1504"/>
      <c r="C38" s="1745"/>
      <c r="D38" s="1123"/>
      <c r="E38" s="957"/>
      <c r="F38" s="958">
        <f t="shared" ref="F38" si="45">F36/E36</f>
        <v>0.44303797468354428</v>
      </c>
      <c r="G38" s="956">
        <f>G36/E36</f>
        <v>0.4050632911392405</v>
      </c>
      <c r="H38" s="956">
        <f>H36/E36</f>
        <v>3.7974683544303799E-2</v>
      </c>
      <c r="I38" s="1078">
        <f>I36/E36</f>
        <v>0.55696202531645567</v>
      </c>
      <c r="J38" s="953">
        <f>J36/$E$36</f>
        <v>0</v>
      </c>
      <c r="K38" s="956">
        <f>K36/E36</f>
        <v>0.810126582278481</v>
      </c>
      <c r="L38" s="956">
        <f>L36/E36</f>
        <v>0</v>
      </c>
      <c r="M38" s="956">
        <f>M36/E36</f>
        <v>1.2658227848101266E-2</v>
      </c>
      <c r="N38" s="1074">
        <f>N36/E36</f>
        <v>0.17721518987341772</v>
      </c>
      <c r="O38" s="953">
        <f>O36/$E$36</f>
        <v>0</v>
      </c>
      <c r="P38" s="956">
        <f>P36/E36</f>
        <v>0</v>
      </c>
      <c r="Q38" s="956">
        <f>Q36/E36</f>
        <v>0</v>
      </c>
      <c r="R38" s="956">
        <f>R36/E36</f>
        <v>0.79746835443037978</v>
      </c>
      <c r="S38" s="1074">
        <f>S36/E36</f>
        <v>0.20253164556962025</v>
      </c>
      <c r="T38" s="953">
        <f>T36/$E$36</f>
        <v>0</v>
      </c>
      <c r="U38" s="956">
        <f>U36/E36</f>
        <v>5.0632911392405063E-2</v>
      </c>
      <c r="V38" s="956">
        <f>V36/E36</f>
        <v>0</v>
      </c>
      <c r="W38" s="956">
        <f>W36/E36</f>
        <v>2.5316455696202531E-2</v>
      </c>
      <c r="X38" s="1074">
        <f>X36/E36</f>
        <v>0.92405063291139244</v>
      </c>
      <c r="Y38" s="953">
        <f>Y36/E36</f>
        <v>0.91139240506329111</v>
      </c>
      <c r="Z38" s="954">
        <f>Z36/E36</f>
        <v>3.7974683544303799E-2</v>
      </c>
      <c r="AA38" s="954">
        <f>AA36/E36</f>
        <v>1.2658227848101266E-2</v>
      </c>
      <c r="AB38" s="954">
        <f>AB36/E36</f>
        <v>1.2658227848101266E-2</v>
      </c>
      <c r="AC38" s="954">
        <f>AC36/E36</f>
        <v>2.5316455696202531E-2</v>
      </c>
      <c r="AD38" s="928"/>
      <c r="AE38" s="1075"/>
      <c r="AF38" s="928"/>
      <c r="AH38" s="773">
        <f>F38+I38</f>
        <v>1</v>
      </c>
      <c r="AI38" s="773"/>
      <c r="AJ38" s="773">
        <f t="shared" ref="AJ38:AJ39" si="46">SUM(Y38:AC38)</f>
        <v>0.99999999999999989</v>
      </c>
      <c r="AK38" s="772">
        <f t="shared" ref="AK38" si="47">1-AH38</f>
        <v>0</v>
      </c>
      <c r="AL38" s="772"/>
      <c r="AM38" s="772">
        <f t="shared" ref="AM38" si="48">1-AJ38</f>
        <v>0</v>
      </c>
    </row>
    <row r="39" spans="2:39" ht="18.899999999999999" customHeight="1" x14ac:dyDescent="0.2">
      <c r="B39" s="1504"/>
      <c r="C39" s="1502" t="s">
        <v>193</v>
      </c>
      <c r="D39" s="491">
        <f>表1!D38</f>
        <v>49</v>
      </c>
      <c r="E39" s="950">
        <f>SUM(F39,I39)</f>
        <v>27</v>
      </c>
      <c r="F39" s="951">
        <f t="shared" ref="F39" si="49">G39+H39</f>
        <v>10</v>
      </c>
      <c r="G39" s="952">
        <v>10</v>
      </c>
      <c r="H39" s="952">
        <v>0</v>
      </c>
      <c r="I39" s="761">
        <v>17</v>
      </c>
      <c r="J39" s="933">
        <v>0</v>
      </c>
      <c r="K39" s="843">
        <v>24</v>
      </c>
      <c r="L39" s="843">
        <v>1</v>
      </c>
      <c r="M39" s="843">
        <v>0</v>
      </c>
      <c r="N39" s="871">
        <v>2</v>
      </c>
      <c r="O39" s="933">
        <v>0</v>
      </c>
      <c r="P39" s="843">
        <v>0</v>
      </c>
      <c r="Q39" s="843">
        <v>0</v>
      </c>
      <c r="R39" s="843">
        <v>24</v>
      </c>
      <c r="S39" s="871">
        <v>3</v>
      </c>
      <c r="T39" s="933">
        <v>0</v>
      </c>
      <c r="U39" s="843">
        <v>1</v>
      </c>
      <c r="V39" s="843">
        <v>0</v>
      </c>
      <c r="W39" s="843">
        <v>0</v>
      </c>
      <c r="X39" s="871">
        <v>26</v>
      </c>
      <c r="Y39" s="933">
        <v>25</v>
      </c>
      <c r="Z39" s="843">
        <v>0</v>
      </c>
      <c r="AA39" s="843">
        <v>0</v>
      </c>
      <c r="AB39" s="843">
        <v>1</v>
      </c>
      <c r="AC39" s="843">
        <v>1</v>
      </c>
      <c r="AD39" s="1077">
        <v>17</v>
      </c>
      <c r="AE39" s="844">
        <v>5</v>
      </c>
      <c r="AF39" s="923"/>
      <c r="AG39" s="761">
        <f>SUM(E39,AD39,AE39)</f>
        <v>49</v>
      </c>
      <c r="AH39" s="761">
        <f>F39+I39</f>
        <v>27</v>
      </c>
      <c r="AI39" s="761">
        <f>SUM(G39:H39)</f>
        <v>10</v>
      </c>
      <c r="AJ39" s="761">
        <f t="shared" si="46"/>
        <v>27</v>
      </c>
      <c r="AK39" s="772">
        <f>AG39-D39</f>
        <v>0</v>
      </c>
      <c r="AL39" s="772">
        <f>E39-AH39</f>
        <v>0</v>
      </c>
      <c r="AM39" s="772">
        <f>AJ39-E39</f>
        <v>0</v>
      </c>
    </row>
    <row r="40" spans="2:39" ht="18.899999999999999" customHeight="1" x14ac:dyDescent="0.2">
      <c r="B40" s="1504"/>
      <c r="C40" s="1745"/>
      <c r="D40" s="499"/>
      <c r="E40" s="936">
        <f>E39/D39</f>
        <v>0.55102040816326525</v>
      </c>
      <c r="F40" s="937">
        <f t="shared" ref="F40" si="50">F39/D39</f>
        <v>0.20408163265306123</v>
      </c>
      <c r="G40" s="938">
        <f>G39/D39</f>
        <v>0.20408163265306123</v>
      </c>
      <c r="H40" s="938">
        <f>H39/D39</f>
        <v>0</v>
      </c>
      <c r="I40" s="939">
        <f>I39/D39</f>
        <v>0.34693877551020408</v>
      </c>
      <c r="J40" s="937">
        <f>J39/$D$39</f>
        <v>0</v>
      </c>
      <c r="K40" s="938">
        <f>K39/D39</f>
        <v>0.48979591836734693</v>
      </c>
      <c r="L40" s="938">
        <f>L39/D39</f>
        <v>2.0408163265306121E-2</v>
      </c>
      <c r="M40" s="938">
        <f>M39/D39</f>
        <v>0</v>
      </c>
      <c r="N40" s="940">
        <f>N39/D39</f>
        <v>4.0816326530612242E-2</v>
      </c>
      <c r="O40" s="937">
        <f>O39/$D$39</f>
        <v>0</v>
      </c>
      <c r="P40" s="938">
        <f>P39/D39</f>
        <v>0</v>
      </c>
      <c r="Q40" s="938">
        <f>Q39/D39</f>
        <v>0</v>
      </c>
      <c r="R40" s="938">
        <f>R39/D39</f>
        <v>0.48979591836734693</v>
      </c>
      <c r="S40" s="940">
        <f>S39/D39</f>
        <v>6.1224489795918366E-2</v>
      </c>
      <c r="T40" s="937">
        <f>T39/$D$39</f>
        <v>0</v>
      </c>
      <c r="U40" s="938">
        <f>U39/D39</f>
        <v>2.0408163265306121E-2</v>
      </c>
      <c r="V40" s="938">
        <f>V39/D39</f>
        <v>0</v>
      </c>
      <c r="W40" s="938">
        <f>W39/D39</f>
        <v>0</v>
      </c>
      <c r="X40" s="940">
        <f>X39/D39</f>
        <v>0.53061224489795922</v>
      </c>
      <c r="Y40" s="937">
        <f>Y39/D39</f>
        <v>0.51020408163265307</v>
      </c>
      <c r="Z40" s="938">
        <f>Z39/D39</f>
        <v>0</v>
      </c>
      <c r="AA40" s="938">
        <f>AA39/D39</f>
        <v>0</v>
      </c>
      <c r="AB40" s="938">
        <f>AB39/D39</f>
        <v>2.0408163265306121E-2</v>
      </c>
      <c r="AC40" s="938">
        <f>AC39/D39</f>
        <v>2.0408163265306121E-2</v>
      </c>
      <c r="AD40" s="941">
        <f>AD39/D39</f>
        <v>0.34693877551020408</v>
      </c>
      <c r="AE40" s="942">
        <f>AE39/D39</f>
        <v>0.10204081632653061</v>
      </c>
      <c r="AF40" s="927"/>
      <c r="AG40" s="773">
        <f>SUM(E40,AD40,AE40)</f>
        <v>0.99999999999999989</v>
      </c>
      <c r="AH40" s="773"/>
      <c r="AK40" s="772">
        <f t="shared" ref="AK40" si="51">1-AG40</f>
        <v>0</v>
      </c>
      <c r="AL40" s="772"/>
      <c r="AM40" s="772"/>
    </row>
    <row r="41" spans="2:39" ht="18.899999999999999" customHeight="1" x14ac:dyDescent="0.2">
      <c r="B41" s="1504"/>
      <c r="C41" s="1745"/>
      <c r="D41" s="1123"/>
      <c r="E41" s="890"/>
      <c r="F41" s="958">
        <f t="shared" ref="F41" si="52">F39/E39</f>
        <v>0.37037037037037035</v>
      </c>
      <c r="G41" s="954">
        <f>G39/E39</f>
        <v>0.37037037037037035</v>
      </c>
      <c r="H41" s="954">
        <f>H39/E39</f>
        <v>0</v>
      </c>
      <c r="I41" s="955">
        <f>I39/E39</f>
        <v>0.62962962962962965</v>
      </c>
      <c r="J41" s="958">
        <f>J39/$E$39</f>
        <v>0</v>
      </c>
      <c r="K41" s="956">
        <f>K39/E39</f>
        <v>0.88888888888888884</v>
      </c>
      <c r="L41" s="956">
        <f>L39/E39</f>
        <v>3.7037037037037035E-2</v>
      </c>
      <c r="M41" s="956">
        <f>M39/E39</f>
        <v>0</v>
      </c>
      <c r="N41" s="1074">
        <f>N39/E39</f>
        <v>7.407407407407407E-2</v>
      </c>
      <c r="O41" s="958">
        <f>O39/$E$39</f>
        <v>0</v>
      </c>
      <c r="P41" s="956">
        <f>P39/E39</f>
        <v>0</v>
      </c>
      <c r="Q41" s="956">
        <f>Q39/E39</f>
        <v>0</v>
      </c>
      <c r="R41" s="956">
        <f>R39/E39</f>
        <v>0.88888888888888884</v>
      </c>
      <c r="S41" s="1074">
        <f>S39/E39</f>
        <v>0.1111111111111111</v>
      </c>
      <c r="T41" s="958">
        <f>T39/$E$39</f>
        <v>0</v>
      </c>
      <c r="U41" s="956">
        <f>U39/E39</f>
        <v>3.7037037037037035E-2</v>
      </c>
      <c r="V41" s="956">
        <f>V39/E39</f>
        <v>0</v>
      </c>
      <c r="W41" s="956">
        <f>W39/E39</f>
        <v>0</v>
      </c>
      <c r="X41" s="1074">
        <f>X39/E39</f>
        <v>0.96296296296296291</v>
      </c>
      <c r="Y41" s="958">
        <f>Y39/E39</f>
        <v>0.92592592592592593</v>
      </c>
      <c r="Z41" s="956">
        <f>Z39/E39</f>
        <v>0</v>
      </c>
      <c r="AA41" s="956">
        <f>AA39/E39</f>
        <v>0</v>
      </c>
      <c r="AB41" s="956">
        <f>AB39/E39</f>
        <v>3.7037037037037035E-2</v>
      </c>
      <c r="AC41" s="956">
        <f>AC39/E39</f>
        <v>3.7037037037037035E-2</v>
      </c>
      <c r="AD41" s="1079"/>
      <c r="AE41" s="1080"/>
      <c r="AF41" s="928"/>
      <c r="AH41" s="773">
        <f>F41+I41</f>
        <v>1</v>
      </c>
      <c r="AI41" s="773"/>
      <c r="AJ41" s="773">
        <f t="shared" ref="AJ41:AJ42" si="53">SUM(Y41:AC41)</f>
        <v>1</v>
      </c>
      <c r="AK41" s="772">
        <f t="shared" ref="AK41" si="54">1-AH41</f>
        <v>0</v>
      </c>
      <c r="AL41" s="772"/>
      <c r="AM41" s="772">
        <f t="shared" ref="AM41" si="55">1-AJ41</f>
        <v>0</v>
      </c>
    </row>
    <row r="42" spans="2:39" ht="18.899999999999999" customHeight="1" x14ac:dyDescent="0.2">
      <c r="B42" s="1504"/>
      <c r="C42" s="1745" t="s">
        <v>194</v>
      </c>
      <c r="D42" s="491">
        <f>表1!D41</f>
        <v>38</v>
      </c>
      <c r="E42" s="842">
        <f>SUM(F42,I42)</f>
        <v>27</v>
      </c>
      <c r="F42" s="951">
        <f t="shared" ref="F42" si="56">G42+H42</f>
        <v>15</v>
      </c>
      <c r="G42" s="843">
        <v>15</v>
      </c>
      <c r="H42" s="843">
        <v>0</v>
      </c>
      <c r="I42" s="934">
        <v>12</v>
      </c>
      <c r="J42" s="951">
        <v>0</v>
      </c>
      <c r="K42" s="952">
        <v>25</v>
      </c>
      <c r="L42" s="952">
        <v>0</v>
      </c>
      <c r="M42" s="952">
        <v>0</v>
      </c>
      <c r="N42" s="1076">
        <v>2</v>
      </c>
      <c r="O42" s="951">
        <v>0</v>
      </c>
      <c r="P42" s="952">
        <v>1</v>
      </c>
      <c r="Q42" s="952">
        <v>0</v>
      </c>
      <c r="R42" s="952">
        <v>24</v>
      </c>
      <c r="S42" s="1076">
        <v>2</v>
      </c>
      <c r="T42" s="951">
        <v>0</v>
      </c>
      <c r="U42" s="952">
        <v>0</v>
      </c>
      <c r="V42" s="952">
        <v>0</v>
      </c>
      <c r="W42" s="952">
        <v>0</v>
      </c>
      <c r="X42" s="1076">
        <v>27</v>
      </c>
      <c r="Y42" s="951">
        <v>25</v>
      </c>
      <c r="Z42" s="952">
        <v>2</v>
      </c>
      <c r="AA42" s="952">
        <v>0</v>
      </c>
      <c r="AB42" s="952">
        <v>0</v>
      </c>
      <c r="AC42" s="952">
        <v>0</v>
      </c>
      <c r="AD42" s="923">
        <v>9</v>
      </c>
      <c r="AE42" s="935">
        <v>2</v>
      </c>
      <c r="AF42" s="923"/>
      <c r="AG42" s="761">
        <f>SUM(E42,AD42,AE42)</f>
        <v>38</v>
      </c>
      <c r="AH42" s="761">
        <f>F42+I42</f>
        <v>27</v>
      </c>
      <c r="AI42" s="761">
        <f>SUM(G42:H42)</f>
        <v>15</v>
      </c>
      <c r="AJ42" s="761">
        <f t="shared" si="53"/>
        <v>27</v>
      </c>
      <c r="AK42" s="772">
        <f>AG42-D42</f>
        <v>0</v>
      </c>
      <c r="AL42" s="772">
        <f>E42-AH42</f>
        <v>0</v>
      </c>
      <c r="AM42" s="772">
        <f>AJ42-E42</f>
        <v>0</v>
      </c>
    </row>
    <row r="43" spans="2:39" ht="18.899999999999999" customHeight="1" x14ac:dyDescent="0.2">
      <c r="B43" s="1504"/>
      <c r="C43" s="1745"/>
      <c r="D43" s="499"/>
      <c r="E43" s="936">
        <f>E42/D42</f>
        <v>0.71052631578947367</v>
      </c>
      <c r="F43" s="937">
        <f t="shared" ref="F43" si="57">F42/D42</f>
        <v>0.39473684210526316</v>
      </c>
      <c r="G43" s="938">
        <f>G42/D42</f>
        <v>0.39473684210526316</v>
      </c>
      <c r="H43" s="938">
        <f>H42/D42</f>
        <v>0</v>
      </c>
      <c r="I43" s="939">
        <f>I42/D42</f>
        <v>0.31578947368421051</v>
      </c>
      <c r="J43" s="937">
        <f>J42/$D$42</f>
        <v>0</v>
      </c>
      <c r="K43" s="938">
        <f>K42/D42</f>
        <v>0.65789473684210531</v>
      </c>
      <c r="L43" s="938">
        <f>L42/D42</f>
        <v>0</v>
      </c>
      <c r="M43" s="938">
        <f>M42/D42</f>
        <v>0</v>
      </c>
      <c r="N43" s="940">
        <f>N42/D42</f>
        <v>5.2631578947368418E-2</v>
      </c>
      <c r="O43" s="937">
        <f>O42/$D$42</f>
        <v>0</v>
      </c>
      <c r="P43" s="938">
        <f>P42/D42</f>
        <v>2.6315789473684209E-2</v>
      </c>
      <c r="Q43" s="938">
        <f>Q42/D42</f>
        <v>0</v>
      </c>
      <c r="R43" s="938">
        <f>R42/D42</f>
        <v>0.63157894736842102</v>
      </c>
      <c r="S43" s="940">
        <f>S42/D42</f>
        <v>5.2631578947368418E-2</v>
      </c>
      <c r="T43" s="937">
        <f>T42/$D$42</f>
        <v>0</v>
      </c>
      <c r="U43" s="938">
        <f>U42/D42</f>
        <v>0</v>
      </c>
      <c r="V43" s="938">
        <f>V42/D42</f>
        <v>0</v>
      </c>
      <c r="W43" s="938">
        <f>W42/D42</f>
        <v>0</v>
      </c>
      <c r="X43" s="940">
        <f>X42/D42</f>
        <v>0.71052631578947367</v>
      </c>
      <c r="Y43" s="937">
        <f>Y42/D42</f>
        <v>0.65789473684210531</v>
      </c>
      <c r="Z43" s="938">
        <f>Z42/D42</f>
        <v>5.2631578947368418E-2</v>
      </c>
      <c r="AA43" s="938">
        <f>AA42/D42</f>
        <v>0</v>
      </c>
      <c r="AB43" s="938">
        <f>AB42/D42</f>
        <v>0</v>
      </c>
      <c r="AC43" s="938">
        <f>AC42/D42</f>
        <v>0</v>
      </c>
      <c r="AD43" s="941">
        <f>AD42/D42</f>
        <v>0.23684210526315788</v>
      </c>
      <c r="AE43" s="942">
        <f>AE42/D42</f>
        <v>5.2631578947368418E-2</v>
      </c>
      <c r="AF43" s="927"/>
      <c r="AG43" s="773">
        <f>SUM(E43,AD43,AE43)</f>
        <v>1</v>
      </c>
      <c r="AH43" s="773"/>
      <c r="AK43" s="772">
        <f t="shared" ref="AK43" si="58">1-AG43</f>
        <v>0</v>
      </c>
      <c r="AL43" s="772"/>
      <c r="AM43" s="772"/>
    </row>
    <row r="44" spans="2:39" ht="18.899999999999999" customHeight="1" x14ac:dyDescent="0.2">
      <c r="B44" s="1504"/>
      <c r="C44" s="1745"/>
      <c r="D44" s="1123"/>
      <c r="E44" s="890"/>
      <c r="F44" s="958">
        <f t="shared" ref="F44" si="59">F42/E42</f>
        <v>0.55555555555555558</v>
      </c>
      <c r="G44" s="954">
        <f>G42/E42</f>
        <v>0.55555555555555558</v>
      </c>
      <c r="H44" s="954">
        <f>H42/E42</f>
        <v>0</v>
      </c>
      <c r="I44" s="955">
        <f>I42/E42</f>
        <v>0.44444444444444442</v>
      </c>
      <c r="J44" s="953">
        <f>J42/$E$42</f>
        <v>0</v>
      </c>
      <c r="K44" s="956">
        <f>K42/E42</f>
        <v>0.92592592592592593</v>
      </c>
      <c r="L44" s="956">
        <f>L42/E42</f>
        <v>0</v>
      </c>
      <c r="M44" s="956">
        <f>M42/E42</f>
        <v>0</v>
      </c>
      <c r="N44" s="1074">
        <f>N42/E42</f>
        <v>7.407407407407407E-2</v>
      </c>
      <c r="O44" s="953">
        <f>O42/$E$42</f>
        <v>0</v>
      </c>
      <c r="P44" s="956">
        <f>P42/E42</f>
        <v>3.7037037037037035E-2</v>
      </c>
      <c r="Q44" s="956">
        <f>Q42/E42</f>
        <v>0</v>
      </c>
      <c r="R44" s="956">
        <f>R42/E42</f>
        <v>0.88888888888888884</v>
      </c>
      <c r="S44" s="1074">
        <f>S42/E42</f>
        <v>7.407407407407407E-2</v>
      </c>
      <c r="T44" s="953">
        <f>T42/$E$42</f>
        <v>0</v>
      </c>
      <c r="U44" s="956">
        <f>U42/E42</f>
        <v>0</v>
      </c>
      <c r="V44" s="956">
        <f>V42/E42</f>
        <v>0</v>
      </c>
      <c r="W44" s="956">
        <f>W42/E42</f>
        <v>0</v>
      </c>
      <c r="X44" s="1074">
        <f>X42/E42</f>
        <v>1</v>
      </c>
      <c r="Y44" s="953">
        <f>Y42/E42</f>
        <v>0.92592592592592593</v>
      </c>
      <c r="Z44" s="954">
        <f>Z42/E42</f>
        <v>7.407407407407407E-2</v>
      </c>
      <c r="AA44" s="954">
        <f>AA42/E42</f>
        <v>0</v>
      </c>
      <c r="AB44" s="954">
        <f>AB42/E42</f>
        <v>0</v>
      </c>
      <c r="AC44" s="954">
        <f>AC42/E42</f>
        <v>0</v>
      </c>
      <c r="AD44" s="928"/>
      <c r="AE44" s="1075"/>
      <c r="AF44" s="928"/>
      <c r="AH44" s="773">
        <f>F44+I44</f>
        <v>1</v>
      </c>
      <c r="AI44" s="773"/>
      <c r="AJ44" s="773">
        <f t="shared" ref="AJ44:AJ45" si="60">SUM(Y44:AC44)</f>
        <v>1</v>
      </c>
      <c r="AK44" s="772">
        <f t="shared" ref="AK44" si="61">1-AH44</f>
        <v>0</v>
      </c>
      <c r="AL44" s="772"/>
      <c r="AM44" s="772">
        <f t="shared" ref="AM44" si="62">1-AJ44</f>
        <v>0</v>
      </c>
    </row>
    <row r="45" spans="2:39" ht="18.899999999999999" customHeight="1" x14ac:dyDescent="0.2">
      <c r="B45" s="1504"/>
      <c r="C45" s="1745" t="s">
        <v>195</v>
      </c>
      <c r="D45" s="491">
        <f>表1!D44</f>
        <v>33</v>
      </c>
      <c r="E45" s="842">
        <f>SUM(F45,I45)</f>
        <v>28</v>
      </c>
      <c r="F45" s="951">
        <f t="shared" ref="F45" si="63">G45+H45</f>
        <v>6</v>
      </c>
      <c r="G45" s="843">
        <v>5</v>
      </c>
      <c r="H45" s="843">
        <v>1</v>
      </c>
      <c r="I45" s="934">
        <v>22</v>
      </c>
      <c r="J45" s="933">
        <v>0</v>
      </c>
      <c r="K45" s="843">
        <v>25</v>
      </c>
      <c r="L45" s="843">
        <v>0</v>
      </c>
      <c r="M45" s="843">
        <v>0</v>
      </c>
      <c r="N45" s="871">
        <v>3</v>
      </c>
      <c r="O45" s="933">
        <v>0</v>
      </c>
      <c r="P45" s="843">
        <v>0</v>
      </c>
      <c r="Q45" s="843">
        <v>0</v>
      </c>
      <c r="R45" s="843">
        <v>25</v>
      </c>
      <c r="S45" s="871">
        <v>3</v>
      </c>
      <c r="T45" s="933">
        <v>0</v>
      </c>
      <c r="U45" s="843">
        <v>0</v>
      </c>
      <c r="V45" s="843">
        <v>0</v>
      </c>
      <c r="W45" s="843">
        <v>0</v>
      </c>
      <c r="X45" s="871">
        <v>28</v>
      </c>
      <c r="Y45" s="933">
        <v>27</v>
      </c>
      <c r="Z45" s="843">
        <v>0</v>
      </c>
      <c r="AA45" s="843">
        <v>0</v>
      </c>
      <c r="AB45" s="843">
        <v>0</v>
      </c>
      <c r="AC45" s="843">
        <v>1</v>
      </c>
      <c r="AD45" s="1077">
        <v>3</v>
      </c>
      <c r="AE45" s="844">
        <v>2</v>
      </c>
      <c r="AF45" s="923"/>
      <c r="AG45" s="761">
        <f>SUM(E45,AD45,AE45)</f>
        <v>33</v>
      </c>
      <c r="AH45" s="761">
        <f>F45+I45</f>
        <v>28</v>
      </c>
      <c r="AI45" s="761">
        <f>SUM(G45:H45)</f>
        <v>6</v>
      </c>
      <c r="AJ45" s="761">
        <f t="shared" si="60"/>
        <v>28</v>
      </c>
      <c r="AK45" s="772">
        <f>AG45-D45</f>
        <v>0</v>
      </c>
      <c r="AL45" s="772">
        <f>E45-AH45</f>
        <v>0</v>
      </c>
      <c r="AM45" s="772">
        <f>AJ45-E45</f>
        <v>0</v>
      </c>
    </row>
    <row r="46" spans="2:39" ht="18.899999999999999" customHeight="1" x14ac:dyDescent="0.2">
      <c r="B46" s="1504"/>
      <c r="C46" s="1500"/>
      <c r="D46" s="499"/>
      <c r="E46" s="936">
        <f>E45/D45</f>
        <v>0.84848484848484851</v>
      </c>
      <c r="F46" s="937">
        <f t="shared" ref="F46" si="64">F45/D45</f>
        <v>0.18181818181818182</v>
      </c>
      <c r="G46" s="938">
        <f>G45/D45</f>
        <v>0.15151515151515152</v>
      </c>
      <c r="H46" s="938">
        <f>H45/D45</f>
        <v>3.0303030303030304E-2</v>
      </c>
      <c r="I46" s="939">
        <f>I45/D45</f>
        <v>0.66666666666666663</v>
      </c>
      <c r="J46" s="937">
        <f>J45/$D$45</f>
        <v>0</v>
      </c>
      <c r="K46" s="938">
        <f>K45/D45</f>
        <v>0.75757575757575757</v>
      </c>
      <c r="L46" s="938">
        <f>L45/D45</f>
        <v>0</v>
      </c>
      <c r="M46" s="938">
        <f>M45/D45</f>
        <v>0</v>
      </c>
      <c r="N46" s="940">
        <f>N45/D45</f>
        <v>9.0909090909090912E-2</v>
      </c>
      <c r="O46" s="937">
        <f>O45/$D$45</f>
        <v>0</v>
      </c>
      <c r="P46" s="938">
        <f>P45/D45</f>
        <v>0</v>
      </c>
      <c r="Q46" s="938">
        <f>Q45/D45</f>
        <v>0</v>
      </c>
      <c r="R46" s="938">
        <f>R45/D45</f>
        <v>0.75757575757575757</v>
      </c>
      <c r="S46" s="940">
        <f>S45/D45</f>
        <v>9.0909090909090912E-2</v>
      </c>
      <c r="T46" s="937">
        <f>T45/$D$45</f>
        <v>0</v>
      </c>
      <c r="U46" s="938">
        <f>U45/D45</f>
        <v>0</v>
      </c>
      <c r="V46" s="938">
        <f>V45/D45</f>
        <v>0</v>
      </c>
      <c r="W46" s="938">
        <f>W45/D45</f>
        <v>0</v>
      </c>
      <c r="X46" s="940">
        <f>X45/D45</f>
        <v>0.84848484848484851</v>
      </c>
      <c r="Y46" s="937">
        <f>Y45/D45</f>
        <v>0.81818181818181823</v>
      </c>
      <c r="Z46" s="938">
        <f>Z45/D45</f>
        <v>0</v>
      </c>
      <c r="AA46" s="938">
        <f>AA45/D45</f>
        <v>0</v>
      </c>
      <c r="AB46" s="938">
        <f>AB45/D45</f>
        <v>0</v>
      </c>
      <c r="AC46" s="938">
        <f>AC45/D45</f>
        <v>3.0303030303030304E-2</v>
      </c>
      <c r="AD46" s="941">
        <f>AD45/D45</f>
        <v>9.0909090909090912E-2</v>
      </c>
      <c r="AE46" s="942">
        <f>AE45/D45</f>
        <v>6.0606060606060608E-2</v>
      </c>
      <c r="AF46" s="927"/>
      <c r="AG46" s="773">
        <f>SUM(E46,AD46,AE46)</f>
        <v>1</v>
      </c>
      <c r="AH46" s="773"/>
      <c r="AK46" s="772">
        <f t="shared" ref="AK46" si="65">1-AG46</f>
        <v>0</v>
      </c>
      <c r="AL46" s="772"/>
      <c r="AM46" s="772"/>
    </row>
    <row r="47" spans="2:39" ht="18.899999999999999" customHeight="1" x14ac:dyDescent="0.2">
      <c r="B47" s="1504"/>
      <c r="C47" s="1500"/>
      <c r="D47" s="1123"/>
      <c r="E47" s="957"/>
      <c r="F47" s="958">
        <f t="shared" ref="F47" si="66">F45/E45</f>
        <v>0.21428571428571427</v>
      </c>
      <c r="G47" s="956">
        <f>G45/E45</f>
        <v>0.17857142857142858</v>
      </c>
      <c r="H47" s="956">
        <f>H45/E45</f>
        <v>3.5714285714285712E-2</v>
      </c>
      <c r="I47" s="1078">
        <f>I45/E45</f>
        <v>0.7857142857142857</v>
      </c>
      <c r="J47" s="958">
        <f>J45/$E$45</f>
        <v>0</v>
      </c>
      <c r="K47" s="956">
        <f>K45/E45</f>
        <v>0.8928571428571429</v>
      </c>
      <c r="L47" s="956">
        <f>L45/E45</f>
        <v>0</v>
      </c>
      <c r="M47" s="956">
        <f>M45/E45</f>
        <v>0</v>
      </c>
      <c r="N47" s="1074">
        <f>N45/E45</f>
        <v>0.10714285714285714</v>
      </c>
      <c r="O47" s="958">
        <f>O45/$E$45</f>
        <v>0</v>
      </c>
      <c r="P47" s="956">
        <f>P45/E45</f>
        <v>0</v>
      </c>
      <c r="Q47" s="956">
        <f>Q45/E45</f>
        <v>0</v>
      </c>
      <c r="R47" s="956">
        <f>R45/E45</f>
        <v>0.8928571428571429</v>
      </c>
      <c r="S47" s="1074">
        <f>S45/E45</f>
        <v>0.10714285714285714</v>
      </c>
      <c r="T47" s="958">
        <f>T45/$E$45</f>
        <v>0</v>
      </c>
      <c r="U47" s="956">
        <f>U45/E45</f>
        <v>0</v>
      </c>
      <c r="V47" s="956">
        <f>V45/E45</f>
        <v>0</v>
      </c>
      <c r="W47" s="956">
        <v>0.01</v>
      </c>
      <c r="X47" s="1074">
        <f>X45/E45</f>
        <v>1</v>
      </c>
      <c r="Y47" s="958">
        <f>Y45/E45</f>
        <v>0.9642857142857143</v>
      </c>
      <c r="Z47" s="956">
        <f>Z45/E45</f>
        <v>0</v>
      </c>
      <c r="AA47" s="956">
        <f>AA45/E45</f>
        <v>0</v>
      </c>
      <c r="AB47" s="956">
        <f>AB45/E45</f>
        <v>0</v>
      </c>
      <c r="AC47" s="956">
        <f>AC45/E45</f>
        <v>3.5714285714285712E-2</v>
      </c>
      <c r="AD47" s="1079"/>
      <c r="AE47" s="1080"/>
      <c r="AF47" s="928"/>
      <c r="AH47" s="773">
        <f>F47+I47</f>
        <v>1</v>
      </c>
      <c r="AI47" s="773"/>
      <c r="AJ47" s="773">
        <f t="shared" ref="AJ47:AJ48" si="67">SUM(Y47:AC47)</f>
        <v>1</v>
      </c>
      <c r="AK47" s="772">
        <f t="shared" ref="AK47" si="68">1-AH47</f>
        <v>0</v>
      </c>
      <c r="AL47" s="772"/>
      <c r="AM47" s="772">
        <f t="shared" ref="AM47" si="69">1-AJ47</f>
        <v>0</v>
      </c>
    </row>
    <row r="48" spans="2:39" ht="18.899999999999999" customHeight="1" x14ac:dyDescent="0.2">
      <c r="B48" s="1504"/>
      <c r="C48" s="1745" t="s">
        <v>196</v>
      </c>
      <c r="D48" s="491">
        <f>表1!D47</f>
        <v>30</v>
      </c>
      <c r="E48" s="950">
        <f>SUM(F48,I48)</f>
        <v>28</v>
      </c>
      <c r="F48" s="951">
        <f t="shared" ref="F48" si="70">G48+H48</f>
        <v>12</v>
      </c>
      <c r="G48" s="952">
        <v>12</v>
      </c>
      <c r="H48" s="952">
        <v>0</v>
      </c>
      <c r="I48" s="761">
        <v>16</v>
      </c>
      <c r="J48" s="951">
        <v>0</v>
      </c>
      <c r="K48" s="952">
        <v>23</v>
      </c>
      <c r="L48" s="952">
        <v>1</v>
      </c>
      <c r="M48" s="952">
        <v>0</v>
      </c>
      <c r="N48" s="1076">
        <v>4</v>
      </c>
      <c r="O48" s="951">
        <v>0</v>
      </c>
      <c r="P48" s="952">
        <v>0</v>
      </c>
      <c r="Q48" s="952">
        <v>0</v>
      </c>
      <c r="R48" s="952">
        <v>21</v>
      </c>
      <c r="S48" s="1076">
        <v>7</v>
      </c>
      <c r="T48" s="951">
        <v>0</v>
      </c>
      <c r="U48" s="952">
        <v>1</v>
      </c>
      <c r="V48" s="952">
        <v>0</v>
      </c>
      <c r="W48" s="952">
        <v>1</v>
      </c>
      <c r="X48" s="1076">
        <v>26</v>
      </c>
      <c r="Y48" s="951">
        <v>22</v>
      </c>
      <c r="Z48" s="952">
        <v>5</v>
      </c>
      <c r="AA48" s="952">
        <v>1</v>
      </c>
      <c r="AB48" s="952">
        <v>0</v>
      </c>
      <c r="AC48" s="952">
        <v>0</v>
      </c>
      <c r="AD48" s="923">
        <v>0</v>
      </c>
      <c r="AE48" s="935">
        <v>2</v>
      </c>
      <c r="AF48" s="923"/>
      <c r="AG48" s="761">
        <f>SUM(E48,AD48,AE48)</f>
        <v>30</v>
      </c>
      <c r="AH48" s="761">
        <f>F48+I48</f>
        <v>28</v>
      </c>
      <c r="AI48" s="761">
        <f>SUM(G48:H48)</f>
        <v>12</v>
      </c>
      <c r="AJ48" s="761">
        <f t="shared" si="67"/>
        <v>28</v>
      </c>
      <c r="AK48" s="772">
        <f>AG48-D48</f>
        <v>0</v>
      </c>
      <c r="AL48" s="772">
        <f>E48-AH48</f>
        <v>0</v>
      </c>
      <c r="AM48" s="772">
        <f>AJ48-E48</f>
        <v>0</v>
      </c>
    </row>
    <row r="49" spans="2:39" ht="18.899999999999999" customHeight="1" x14ac:dyDescent="0.2">
      <c r="B49" s="1504"/>
      <c r="C49" s="1500"/>
      <c r="D49" s="499"/>
      <c r="E49" s="936">
        <f>E48/D48</f>
        <v>0.93333333333333335</v>
      </c>
      <c r="F49" s="937">
        <f t="shared" ref="F49" si="71">F48/D48</f>
        <v>0.4</v>
      </c>
      <c r="G49" s="938">
        <f>G48/D48</f>
        <v>0.4</v>
      </c>
      <c r="H49" s="938">
        <f>H48/D48</f>
        <v>0</v>
      </c>
      <c r="I49" s="939">
        <f>I48/D48</f>
        <v>0.53333333333333333</v>
      </c>
      <c r="J49" s="937">
        <f>J48/$D$48</f>
        <v>0</v>
      </c>
      <c r="K49" s="938">
        <f>K48/D48</f>
        <v>0.76666666666666672</v>
      </c>
      <c r="L49" s="938">
        <f>L48/D48</f>
        <v>3.3333333333333333E-2</v>
      </c>
      <c r="M49" s="938">
        <f>M48/D48</f>
        <v>0</v>
      </c>
      <c r="N49" s="940">
        <f>N48/D48</f>
        <v>0.13333333333333333</v>
      </c>
      <c r="O49" s="937">
        <f>O48/$D$48</f>
        <v>0</v>
      </c>
      <c r="P49" s="938">
        <f>P48/D48</f>
        <v>0</v>
      </c>
      <c r="Q49" s="938">
        <f>Q48/D48</f>
        <v>0</v>
      </c>
      <c r="R49" s="938">
        <f>R48/D48</f>
        <v>0.7</v>
      </c>
      <c r="S49" s="940">
        <f>S48/D48</f>
        <v>0.23333333333333334</v>
      </c>
      <c r="T49" s="937">
        <f>T48/$D$48</f>
        <v>0</v>
      </c>
      <c r="U49" s="938">
        <f>U48/D48</f>
        <v>3.3333333333333333E-2</v>
      </c>
      <c r="V49" s="938">
        <f>V48/D48</f>
        <v>0</v>
      </c>
      <c r="W49" s="938">
        <f>W48/D48</f>
        <v>3.3333333333333333E-2</v>
      </c>
      <c r="X49" s="940">
        <f>X48/D48</f>
        <v>0.8666666666666667</v>
      </c>
      <c r="Y49" s="937">
        <f>Y48/D48</f>
        <v>0.73333333333333328</v>
      </c>
      <c r="Z49" s="938">
        <f>Z48/D48</f>
        <v>0.16666666666666666</v>
      </c>
      <c r="AA49" s="938">
        <f>AA48/D48</f>
        <v>3.3333333333333333E-2</v>
      </c>
      <c r="AB49" s="938">
        <f>AB48/D48</f>
        <v>0</v>
      </c>
      <c r="AC49" s="938">
        <f>AC48/D48</f>
        <v>0</v>
      </c>
      <c r="AD49" s="941">
        <f>AD48/D48</f>
        <v>0</v>
      </c>
      <c r="AE49" s="942">
        <f>AE48/D48</f>
        <v>6.6666666666666666E-2</v>
      </c>
      <c r="AF49" s="927"/>
      <c r="AG49" s="773">
        <f>SUM(E49,AD49,AE49)</f>
        <v>1</v>
      </c>
      <c r="AH49" s="773"/>
      <c r="AK49" s="772">
        <f t="shared" ref="AK49" si="72">1-AG49</f>
        <v>0</v>
      </c>
      <c r="AL49" s="772"/>
      <c r="AM49" s="772"/>
    </row>
    <row r="50" spans="2:39" ht="18.899999999999999" customHeight="1" thickBot="1" x14ac:dyDescent="0.25">
      <c r="B50" s="1504"/>
      <c r="C50" s="1760"/>
      <c r="D50" s="1124"/>
      <c r="E50" s="902"/>
      <c r="F50" s="1432">
        <f t="shared" ref="F50" si="73">F48/E48</f>
        <v>0.42857142857142855</v>
      </c>
      <c r="G50" s="944">
        <f>G48/E48</f>
        <v>0.42857142857142855</v>
      </c>
      <c r="H50" s="944">
        <f>H48/E48</f>
        <v>0</v>
      </c>
      <c r="I50" s="945">
        <f>I48/E48</f>
        <v>0.5714285714285714</v>
      </c>
      <c r="J50" s="943">
        <f>J48/$E$48</f>
        <v>0</v>
      </c>
      <c r="K50" s="944">
        <f>K48/E48</f>
        <v>0.8214285714285714</v>
      </c>
      <c r="L50" s="944">
        <f>L48/E48</f>
        <v>3.5714285714285712E-2</v>
      </c>
      <c r="M50" s="944">
        <f>M48/E48</f>
        <v>0</v>
      </c>
      <c r="N50" s="1081">
        <f>N48/E48</f>
        <v>0.14285714285714285</v>
      </c>
      <c r="O50" s="943">
        <f>O48/$E$48</f>
        <v>0</v>
      </c>
      <c r="P50" s="944">
        <f>P48/E48</f>
        <v>0</v>
      </c>
      <c r="Q50" s="944">
        <f>Q48/E48</f>
        <v>0</v>
      </c>
      <c r="R50" s="944">
        <f>R48/E48</f>
        <v>0.75</v>
      </c>
      <c r="S50" s="1081">
        <f>S48/E48</f>
        <v>0.25</v>
      </c>
      <c r="T50" s="943">
        <f>T48/$E$48</f>
        <v>0</v>
      </c>
      <c r="U50" s="944">
        <f>U48/E48</f>
        <v>3.5714285714285712E-2</v>
      </c>
      <c r="V50" s="944">
        <f>V48/E48</f>
        <v>0</v>
      </c>
      <c r="W50" s="944">
        <f>W48/E48</f>
        <v>3.5714285714285712E-2</v>
      </c>
      <c r="X50" s="1081">
        <f>X48/E48</f>
        <v>0.9285714285714286</v>
      </c>
      <c r="Y50" s="943">
        <f>Y48/E48</f>
        <v>0.7857142857142857</v>
      </c>
      <c r="Z50" s="944">
        <f>Z48/E48</f>
        <v>0.17857142857142858</v>
      </c>
      <c r="AA50" s="944">
        <f>AA48/E48</f>
        <v>3.5714285714285712E-2</v>
      </c>
      <c r="AB50" s="944">
        <f>AB48/E48</f>
        <v>0</v>
      </c>
      <c r="AC50" s="944">
        <f>AC48/E48</f>
        <v>0</v>
      </c>
      <c r="AD50" s="948"/>
      <c r="AE50" s="949"/>
      <c r="AF50" s="928"/>
      <c r="AH50" s="773">
        <f>F50+I50</f>
        <v>1</v>
      </c>
      <c r="AI50" s="773"/>
      <c r="AJ50" s="773">
        <f t="shared" ref="AJ50:AJ51" si="74">SUM(Y50:AC50)</f>
        <v>1</v>
      </c>
      <c r="AK50" s="772">
        <f t="shared" ref="AK50" si="75">1-AH50</f>
        <v>0</v>
      </c>
      <c r="AL50" s="772"/>
      <c r="AM50" s="772">
        <f t="shared" ref="AM50" si="76">1-AJ50</f>
        <v>0</v>
      </c>
    </row>
    <row r="51" spans="2:39" ht="18.899999999999999" customHeight="1" thickTop="1" x14ac:dyDescent="0.2">
      <c r="B51" s="1504"/>
      <c r="C51" s="960" t="s">
        <v>197</v>
      </c>
      <c r="D51" s="613">
        <f>D36+D39+D42+D45</f>
        <v>291</v>
      </c>
      <c r="E51" s="760">
        <f t="shared" ref="E51:AE51" si="77">E36+E39+E42+E45</f>
        <v>161</v>
      </c>
      <c r="F51" s="929">
        <f t="shared" si="77"/>
        <v>66</v>
      </c>
      <c r="G51" s="1072">
        <f t="shared" si="77"/>
        <v>62</v>
      </c>
      <c r="H51" s="1072">
        <f t="shared" si="77"/>
        <v>4</v>
      </c>
      <c r="I51" s="23">
        <f t="shared" si="77"/>
        <v>95</v>
      </c>
      <c r="J51" s="929">
        <f t="shared" ref="J51" si="78">J36+J39+J42+J45</f>
        <v>0</v>
      </c>
      <c r="K51" s="1072">
        <f t="shared" ref="K51:S51" si="79">K36+K39+K42+K45</f>
        <v>138</v>
      </c>
      <c r="L51" s="1072">
        <f t="shared" si="79"/>
        <v>1</v>
      </c>
      <c r="M51" s="1072">
        <f>M36+M39+M42+M45</f>
        <v>1</v>
      </c>
      <c r="N51" s="930">
        <f t="shared" si="79"/>
        <v>21</v>
      </c>
      <c r="O51" s="929">
        <f t="shared" si="79"/>
        <v>0</v>
      </c>
      <c r="P51" s="1072">
        <f t="shared" si="79"/>
        <v>1</v>
      </c>
      <c r="Q51" s="1072">
        <f t="shared" si="79"/>
        <v>0</v>
      </c>
      <c r="R51" s="1072">
        <f t="shared" si="79"/>
        <v>136</v>
      </c>
      <c r="S51" s="930">
        <f t="shared" si="79"/>
        <v>24</v>
      </c>
      <c r="T51" s="929">
        <f t="shared" si="77"/>
        <v>0</v>
      </c>
      <c r="U51" s="1072">
        <f>U36+U39+U42+U45</f>
        <v>5</v>
      </c>
      <c r="V51" s="1072">
        <f t="shared" si="77"/>
        <v>0</v>
      </c>
      <c r="W51" s="1072">
        <f>W36+W39+W42+W45</f>
        <v>2</v>
      </c>
      <c r="X51" s="930">
        <f t="shared" si="77"/>
        <v>154</v>
      </c>
      <c r="Y51" s="929">
        <f t="shared" si="77"/>
        <v>149</v>
      </c>
      <c r="Z51" s="1072">
        <f t="shared" si="77"/>
        <v>5</v>
      </c>
      <c r="AA51" s="1072">
        <f t="shared" si="77"/>
        <v>1</v>
      </c>
      <c r="AB51" s="1072">
        <f t="shared" si="77"/>
        <v>2</v>
      </c>
      <c r="AC51" s="1072">
        <f t="shared" si="77"/>
        <v>4</v>
      </c>
      <c r="AD51" s="931">
        <f t="shared" si="77"/>
        <v>108</v>
      </c>
      <c r="AE51" s="932">
        <f t="shared" si="77"/>
        <v>22</v>
      </c>
      <c r="AF51" s="923"/>
      <c r="AG51" s="761">
        <f>SUM(E51,AD51,AE51)</f>
        <v>291</v>
      </c>
      <c r="AH51" s="761">
        <f>F51+I51</f>
        <v>161</v>
      </c>
      <c r="AI51" s="761">
        <f>SUM(G51:H51)</f>
        <v>66</v>
      </c>
      <c r="AJ51" s="761">
        <f t="shared" si="74"/>
        <v>161</v>
      </c>
      <c r="AK51" s="772">
        <f>AG51-D51</f>
        <v>0</v>
      </c>
      <c r="AL51" s="772">
        <f>E51-AH51</f>
        <v>0</v>
      </c>
      <c r="AM51" s="772">
        <f>AJ51-E51</f>
        <v>0</v>
      </c>
    </row>
    <row r="52" spans="2:39" ht="18.899999999999999" customHeight="1" x14ac:dyDescent="0.2">
      <c r="B52" s="1504"/>
      <c r="C52" s="885" t="s">
        <v>198</v>
      </c>
      <c r="D52" s="235"/>
      <c r="E52" s="936">
        <f>E51/D51</f>
        <v>0.5532646048109966</v>
      </c>
      <c r="F52" s="937">
        <f>F51/D51</f>
        <v>0.22680412371134021</v>
      </c>
      <c r="G52" s="938">
        <f>G51/D51</f>
        <v>0.21305841924398625</v>
      </c>
      <c r="H52" s="938">
        <f>H51/D51</f>
        <v>1.3745704467353952E-2</v>
      </c>
      <c r="I52" s="939">
        <f>I51/D51</f>
        <v>0.32646048109965636</v>
      </c>
      <c r="J52" s="937">
        <f>J51/$D$51</f>
        <v>0</v>
      </c>
      <c r="K52" s="938">
        <f>K51/D51</f>
        <v>0.47422680412371132</v>
      </c>
      <c r="L52" s="938">
        <f>L51/D51</f>
        <v>3.4364261168384879E-3</v>
      </c>
      <c r="M52" s="938">
        <f>M51/D51</f>
        <v>3.4364261168384879E-3</v>
      </c>
      <c r="N52" s="940">
        <f>N51/D51</f>
        <v>7.2164948453608241E-2</v>
      </c>
      <c r="O52" s="937">
        <f>O51/$D$51</f>
        <v>0</v>
      </c>
      <c r="P52" s="938">
        <f>P51/D51</f>
        <v>3.4364261168384879E-3</v>
      </c>
      <c r="Q52" s="938">
        <f>Q51/D51</f>
        <v>0</v>
      </c>
      <c r="R52" s="938">
        <f>R51/D51</f>
        <v>0.46735395189003437</v>
      </c>
      <c r="S52" s="940">
        <f>S51/D51</f>
        <v>8.247422680412371E-2</v>
      </c>
      <c r="T52" s="937">
        <f>T51/$D$51</f>
        <v>0</v>
      </c>
      <c r="U52" s="938">
        <f>U51/D51</f>
        <v>1.7182130584192441E-2</v>
      </c>
      <c r="V52" s="938">
        <f>V51/D51</f>
        <v>0</v>
      </c>
      <c r="W52" s="938">
        <f>W51/D51</f>
        <v>6.8728522336769758E-3</v>
      </c>
      <c r="X52" s="940">
        <f>X51/D51</f>
        <v>0.52920962199312716</v>
      </c>
      <c r="Y52" s="937">
        <f>Y51/D51</f>
        <v>0.51202749140893467</v>
      </c>
      <c r="Z52" s="938">
        <f>Z51/D51</f>
        <v>1.7182130584192441E-2</v>
      </c>
      <c r="AA52" s="938">
        <f>AA51/D51</f>
        <v>3.4364261168384879E-3</v>
      </c>
      <c r="AB52" s="938">
        <f>AB51/D51</f>
        <v>6.8728522336769758E-3</v>
      </c>
      <c r="AC52" s="938">
        <f>AC51/D51</f>
        <v>1.3745704467353952E-2</v>
      </c>
      <c r="AD52" s="941">
        <f>AD51/D51</f>
        <v>0.37113402061855671</v>
      </c>
      <c r="AE52" s="942">
        <f>AE51/D51</f>
        <v>7.560137457044673E-2</v>
      </c>
      <c r="AF52" s="927"/>
      <c r="AG52" s="773">
        <f>SUM(E52,AD52,AE52)</f>
        <v>1</v>
      </c>
      <c r="AH52" s="773"/>
      <c r="AK52" s="772">
        <f t="shared" ref="AK52" si="80">1-AG52</f>
        <v>0</v>
      </c>
      <c r="AL52" s="772"/>
      <c r="AM52" s="772"/>
    </row>
    <row r="53" spans="2:39" ht="18.899999999999999" customHeight="1" x14ac:dyDescent="0.2">
      <c r="B53" s="1504"/>
      <c r="C53" s="886"/>
      <c r="D53" s="236"/>
      <c r="E53" s="895"/>
      <c r="F53" s="961">
        <f>F51/E51</f>
        <v>0.40993788819875776</v>
      </c>
      <c r="G53" s="962">
        <f>G51/E51</f>
        <v>0.38509316770186336</v>
      </c>
      <c r="H53" s="962">
        <f>H51/E51</f>
        <v>2.4844720496894408E-2</v>
      </c>
      <c r="I53" s="963">
        <f>I51/E51</f>
        <v>0.59006211180124224</v>
      </c>
      <c r="J53" s="961">
        <f>J51/$E$51</f>
        <v>0</v>
      </c>
      <c r="K53" s="962">
        <f>K51/E51</f>
        <v>0.8571428571428571</v>
      </c>
      <c r="L53" s="962">
        <f>L51/E51</f>
        <v>6.2111801242236021E-3</v>
      </c>
      <c r="M53" s="962">
        <f>M51/E51</f>
        <v>6.2111801242236021E-3</v>
      </c>
      <c r="N53" s="964">
        <f>N51/E51</f>
        <v>0.13043478260869565</v>
      </c>
      <c r="O53" s="961">
        <f>O51/$E$51</f>
        <v>0</v>
      </c>
      <c r="P53" s="962">
        <f>P51/E51</f>
        <v>6.2111801242236021E-3</v>
      </c>
      <c r="Q53" s="962">
        <f>Q51/E51</f>
        <v>0</v>
      </c>
      <c r="R53" s="962">
        <f>R51/E51</f>
        <v>0.84472049689440998</v>
      </c>
      <c r="S53" s="964">
        <f>S51/E51</f>
        <v>0.14906832298136646</v>
      </c>
      <c r="T53" s="961">
        <f>T51/$E$51</f>
        <v>0</v>
      </c>
      <c r="U53" s="962">
        <f>U51/E51</f>
        <v>3.1055900621118012E-2</v>
      </c>
      <c r="V53" s="962">
        <f>V51/E51</f>
        <v>0</v>
      </c>
      <c r="W53" s="962">
        <f>W51/E51</f>
        <v>1.2422360248447204E-2</v>
      </c>
      <c r="X53" s="964">
        <f>X51/E51</f>
        <v>0.95652173913043481</v>
      </c>
      <c r="Y53" s="961">
        <f>Y51/E51</f>
        <v>0.92546583850931674</v>
      </c>
      <c r="Z53" s="962">
        <f>Z51/E51</f>
        <v>3.1055900621118012E-2</v>
      </c>
      <c r="AA53" s="962">
        <f>AA51/E51</f>
        <v>6.2111801242236021E-3</v>
      </c>
      <c r="AB53" s="962">
        <f>AB51/E51</f>
        <v>1.2422360248447204E-2</v>
      </c>
      <c r="AC53" s="962">
        <f>AC51/E51</f>
        <v>2.4844720496894408E-2</v>
      </c>
      <c r="AD53" s="965"/>
      <c r="AE53" s="966"/>
      <c r="AF53" s="928"/>
      <c r="AH53" s="773">
        <f>F53+I53</f>
        <v>1</v>
      </c>
      <c r="AI53" s="773"/>
      <c r="AJ53" s="773">
        <f t="shared" ref="AJ53:AJ54" si="81">SUM(Y53:AC53)</f>
        <v>1</v>
      </c>
      <c r="AK53" s="772">
        <f t="shared" ref="AK53" si="82">1-AH53</f>
        <v>0</v>
      </c>
      <c r="AL53" s="772"/>
      <c r="AM53" s="772">
        <f t="shared" ref="AM53" si="83">1-AJ53</f>
        <v>0</v>
      </c>
    </row>
    <row r="54" spans="2:39" ht="18.899999999999999" customHeight="1" x14ac:dyDescent="0.2">
      <c r="B54" s="1504"/>
      <c r="C54" s="967" t="s">
        <v>197</v>
      </c>
      <c r="D54" s="614">
        <f>SUM(D39:D48)</f>
        <v>150</v>
      </c>
      <c r="E54" s="760">
        <f t="shared" ref="E54:AE54" si="84">E39+E42+E45+E48</f>
        <v>110</v>
      </c>
      <c r="F54" s="929">
        <f t="shared" si="84"/>
        <v>43</v>
      </c>
      <c r="G54" s="1072">
        <f t="shared" si="84"/>
        <v>42</v>
      </c>
      <c r="H54" s="1072">
        <f t="shared" si="84"/>
        <v>1</v>
      </c>
      <c r="I54" s="23">
        <f t="shared" si="84"/>
        <v>67</v>
      </c>
      <c r="J54" s="929">
        <f t="shared" ref="J54" si="85">J39+J42+J45+J48</f>
        <v>0</v>
      </c>
      <c r="K54" s="1072">
        <f t="shared" ref="K54:S54" si="86">K39+K42+K45+K48</f>
        <v>97</v>
      </c>
      <c r="L54" s="1072">
        <f t="shared" si="86"/>
        <v>2</v>
      </c>
      <c r="M54" s="1072">
        <f t="shared" si="86"/>
        <v>0</v>
      </c>
      <c r="N54" s="930">
        <f t="shared" si="86"/>
        <v>11</v>
      </c>
      <c r="O54" s="929">
        <f t="shared" si="86"/>
        <v>0</v>
      </c>
      <c r="P54" s="1072">
        <f t="shared" si="86"/>
        <v>1</v>
      </c>
      <c r="Q54" s="1072">
        <f t="shared" si="86"/>
        <v>0</v>
      </c>
      <c r="R54" s="1072">
        <f t="shared" si="86"/>
        <v>94</v>
      </c>
      <c r="S54" s="930">
        <f t="shared" si="86"/>
        <v>15</v>
      </c>
      <c r="T54" s="929">
        <f t="shared" si="84"/>
        <v>0</v>
      </c>
      <c r="U54" s="1072">
        <f>U39+U42+U45+U48</f>
        <v>2</v>
      </c>
      <c r="V54" s="1072">
        <f t="shared" si="84"/>
        <v>0</v>
      </c>
      <c r="W54" s="1072">
        <f t="shared" si="84"/>
        <v>1</v>
      </c>
      <c r="X54" s="930">
        <f t="shared" si="84"/>
        <v>107</v>
      </c>
      <c r="Y54" s="929">
        <f t="shared" si="84"/>
        <v>99</v>
      </c>
      <c r="Z54" s="1072">
        <f t="shared" si="84"/>
        <v>7</v>
      </c>
      <c r="AA54" s="1072">
        <f t="shared" si="84"/>
        <v>1</v>
      </c>
      <c r="AB54" s="1072">
        <f t="shared" si="84"/>
        <v>1</v>
      </c>
      <c r="AC54" s="1072">
        <f t="shared" si="84"/>
        <v>2</v>
      </c>
      <c r="AD54" s="931">
        <f t="shared" si="84"/>
        <v>29</v>
      </c>
      <c r="AE54" s="932">
        <f t="shared" si="84"/>
        <v>11</v>
      </c>
      <c r="AF54" s="923"/>
      <c r="AG54" s="761">
        <f>SUM(E54,AD54,AE54)</f>
        <v>150</v>
      </c>
      <c r="AH54" s="761">
        <f>F54+I54</f>
        <v>110</v>
      </c>
      <c r="AI54" s="761">
        <f>SUM(G54:H54)</f>
        <v>43</v>
      </c>
      <c r="AJ54" s="761">
        <f t="shared" si="81"/>
        <v>110</v>
      </c>
      <c r="AK54" s="772">
        <f>AG54-D54</f>
        <v>0</v>
      </c>
      <c r="AL54" s="772">
        <f>E54-AH54</f>
        <v>0</v>
      </c>
      <c r="AM54" s="772">
        <f>AJ54-E54</f>
        <v>0</v>
      </c>
    </row>
    <row r="55" spans="2:39" ht="18.899999999999999" customHeight="1" x14ac:dyDescent="0.2">
      <c r="B55" s="1504"/>
      <c r="C55" s="885" t="s">
        <v>199</v>
      </c>
      <c r="D55" s="615"/>
      <c r="E55" s="936">
        <f>E54/D54</f>
        <v>0.73333333333333328</v>
      </c>
      <c r="F55" s="937">
        <f>F54/D54</f>
        <v>0.28666666666666668</v>
      </c>
      <c r="G55" s="938">
        <f>G54/D54</f>
        <v>0.28000000000000003</v>
      </c>
      <c r="H55" s="938">
        <f>H54/D54</f>
        <v>6.6666666666666671E-3</v>
      </c>
      <c r="I55" s="939">
        <f>I54/D54</f>
        <v>0.44666666666666666</v>
      </c>
      <c r="J55" s="937">
        <f>J54/$D$54</f>
        <v>0</v>
      </c>
      <c r="K55" s="938">
        <f>K54/D54</f>
        <v>0.64666666666666661</v>
      </c>
      <c r="L55" s="938">
        <f>L54/D54</f>
        <v>1.3333333333333334E-2</v>
      </c>
      <c r="M55" s="938">
        <f>M54/D54</f>
        <v>0</v>
      </c>
      <c r="N55" s="940">
        <f>N54/D54</f>
        <v>7.3333333333333334E-2</v>
      </c>
      <c r="O55" s="937">
        <f>O54/$D$54</f>
        <v>0</v>
      </c>
      <c r="P55" s="938">
        <f>P54/D54</f>
        <v>6.6666666666666671E-3</v>
      </c>
      <c r="Q55" s="938">
        <f>Q54/D54</f>
        <v>0</v>
      </c>
      <c r="R55" s="938">
        <f>R54/D54</f>
        <v>0.62666666666666671</v>
      </c>
      <c r="S55" s="940">
        <f>S54/D54</f>
        <v>0.1</v>
      </c>
      <c r="T55" s="937">
        <f>T54/$D$54</f>
        <v>0</v>
      </c>
      <c r="U55" s="938">
        <f>U54/D54</f>
        <v>1.3333333333333334E-2</v>
      </c>
      <c r="V55" s="938">
        <f>V54/D54</f>
        <v>0</v>
      </c>
      <c r="W55" s="938">
        <f>W54/D54</f>
        <v>6.6666666666666671E-3</v>
      </c>
      <c r="X55" s="940">
        <f>X54/D54</f>
        <v>0.71333333333333337</v>
      </c>
      <c r="Y55" s="937">
        <f>Y54/D54</f>
        <v>0.66</v>
      </c>
      <c r="Z55" s="938">
        <f>Z54/D54</f>
        <v>4.6666666666666669E-2</v>
      </c>
      <c r="AA55" s="938">
        <f>AA54/D54</f>
        <v>6.6666666666666671E-3</v>
      </c>
      <c r="AB55" s="938">
        <f>AB54/D54</f>
        <v>6.6666666666666671E-3</v>
      </c>
      <c r="AC55" s="938">
        <f>AC54/D54</f>
        <v>1.3333333333333334E-2</v>
      </c>
      <c r="AD55" s="941">
        <f>AD54/D54</f>
        <v>0.19333333333333333</v>
      </c>
      <c r="AE55" s="942">
        <f>AE54/D54</f>
        <v>7.3333333333333334E-2</v>
      </c>
      <c r="AF55" s="927"/>
      <c r="AG55" s="773">
        <f>SUM(E55,AD55,AE55)</f>
        <v>1</v>
      </c>
      <c r="AH55" s="773"/>
      <c r="AK55" s="772">
        <f t="shared" ref="AK55" si="87">1-AG55</f>
        <v>0</v>
      </c>
      <c r="AL55" s="772"/>
      <c r="AM55" s="772"/>
    </row>
    <row r="56" spans="2:39" ht="18.899999999999999" customHeight="1" thickBot="1" x14ac:dyDescent="0.25">
      <c r="B56" s="1510"/>
      <c r="C56" s="886"/>
      <c r="D56" s="236"/>
      <c r="E56" s="908"/>
      <c r="F56" s="968">
        <f>F54/E54</f>
        <v>0.39090909090909093</v>
      </c>
      <c r="G56" s="969">
        <f>G54/E54</f>
        <v>0.38181818181818183</v>
      </c>
      <c r="H56" s="969">
        <f>H54/E54</f>
        <v>9.0909090909090905E-3</v>
      </c>
      <c r="I56" s="970">
        <f>I54/E54</f>
        <v>0.60909090909090913</v>
      </c>
      <c r="J56" s="968">
        <f>J54/$E$54</f>
        <v>0</v>
      </c>
      <c r="K56" s="969">
        <f>K54/E54</f>
        <v>0.88181818181818183</v>
      </c>
      <c r="L56" s="969">
        <f>L54/E54</f>
        <v>1.8181818181818181E-2</v>
      </c>
      <c r="M56" s="969">
        <f>M54/E54</f>
        <v>0</v>
      </c>
      <c r="N56" s="971">
        <f>N54/E54</f>
        <v>0.1</v>
      </c>
      <c r="O56" s="968">
        <f>O54/$E$54</f>
        <v>0</v>
      </c>
      <c r="P56" s="969">
        <f>P54/E54</f>
        <v>9.0909090909090905E-3</v>
      </c>
      <c r="Q56" s="969">
        <f>Q54/E54</f>
        <v>0</v>
      </c>
      <c r="R56" s="969">
        <f>R54/E54</f>
        <v>0.8545454545454545</v>
      </c>
      <c r="S56" s="971">
        <f>S54/E54</f>
        <v>0.13636363636363635</v>
      </c>
      <c r="T56" s="968">
        <f>T54/$E$54</f>
        <v>0</v>
      </c>
      <c r="U56" s="969">
        <f>U54/E54</f>
        <v>1.8181818181818181E-2</v>
      </c>
      <c r="V56" s="969">
        <f>V54/E54</f>
        <v>0</v>
      </c>
      <c r="W56" s="969">
        <f>W54/E54</f>
        <v>9.0909090909090905E-3</v>
      </c>
      <c r="X56" s="971">
        <f>X54/E54</f>
        <v>0.97272727272727277</v>
      </c>
      <c r="Y56" s="968">
        <f>Y54/E54</f>
        <v>0.9</v>
      </c>
      <c r="Z56" s="969">
        <f>Z54/E54</f>
        <v>6.363636363636363E-2</v>
      </c>
      <c r="AA56" s="969">
        <f>AA54/E54</f>
        <v>9.0909090909090905E-3</v>
      </c>
      <c r="AB56" s="969">
        <f>AB54/E54</f>
        <v>9.0909090909090905E-3</v>
      </c>
      <c r="AC56" s="969">
        <f>AC54/E54</f>
        <v>1.8181818181818181E-2</v>
      </c>
      <c r="AD56" s="972"/>
      <c r="AE56" s="973"/>
      <c r="AF56" s="928"/>
      <c r="AH56" s="773">
        <f>F56+I56</f>
        <v>1</v>
      </c>
      <c r="AI56" s="773"/>
      <c r="AJ56" s="773">
        <f t="shared" ref="AJ56" si="88">SUM(Y56:AC56)</f>
        <v>0.99999999999999989</v>
      </c>
      <c r="AK56" s="772">
        <f t="shared" ref="AK56" si="89">1-AH56</f>
        <v>0</v>
      </c>
      <c r="AL56" s="772"/>
      <c r="AM56" s="772">
        <f t="shared" ref="AM56" si="90">1-AJ56</f>
        <v>0</v>
      </c>
    </row>
    <row r="57" spans="2:39" ht="14.25" customHeight="1" x14ac:dyDescent="0.2">
      <c r="C57" s="154"/>
      <c r="D57" s="16"/>
      <c r="E57" s="774"/>
      <c r="F57" s="774"/>
      <c r="G57" s="774"/>
      <c r="H57" s="774"/>
      <c r="I57" s="774"/>
      <c r="J57" s="774"/>
      <c r="K57" s="774"/>
      <c r="L57" s="774"/>
      <c r="M57" s="774"/>
      <c r="N57" s="774"/>
      <c r="O57" s="774"/>
      <c r="P57" s="774"/>
      <c r="Q57" s="774"/>
      <c r="R57" s="774"/>
      <c r="S57" s="774"/>
      <c r="T57" s="774"/>
      <c r="U57" s="774"/>
      <c r="V57" s="774"/>
      <c r="W57" s="774"/>
      <c r="X57" s="774"/>
      <c r="Y57" s="774"/>
      <c r="Z57" s="774"/>
      <c r="AA57" s="774"/>
      <c r="AB57" s="774"/>
      <c r="AC57" s="774"/>
      <c r="AD57" s="774"/>
      <c r="AE57" s="774"/>
      <c r="AF57" s="774"/>
    </row>
    <row r="58" spans="2:39" x14ac:dyDescent="0.2">
      <c r="B58" s="761" t="s">
        <v>321</v>
      </c>
      <c r="D58" s="761">
        <f>D33+D36+D39+D42+D45+D48</f>
        <v>427</v>
      </c>
      <c r="E58" s="761">
        <f>E33+E36+E39+E42+E45+E48</f>
        <v>203</v>
      </c>
      <c r="F58" s="761">
        <f t="shared" ref="F58:AE58" si="91">F33+F36+F39+F42+F45+F48</f>
        <v>86</v>
      </c>
      <c r="G58" s="761">
        <f t="shared" si="91"/>
        <v>82</v>
      </c>
      <c r="H58" s="761">
        <f t="shared" si="91"/>
        <v>4</v>
      </c>
      <c r="I58" s="761">
        <f t="shared" si="91"/>
        <v>117</v>
      </c>
      <c r="J58" s="761">
        <f>J33+J36+J39+J42+J45+J48</f>
        <v>0</v>
      </c>
      <c r="K58" s="761">
        <f t="shared" si="91"/>
        <v>173</v>
      </c>
      <c r="L58" s="761">
        <f t="shared" si="91"/>
        <v>2</v>
      </c>
      <c r="M58" s="761">
        <f t="shared" si="91"/>
        <v>1</v>
      </c>
      <c r="N58" s="761">
        <f t="shared" si="91"/>
        <v>27</v>
      </c>
      <c r="O58" s="761">
        <f>O33+O36+O39+O42+O45+O48</f>
        <v>0</v>
      </c>
      <c r="P58" s="761">
        <f t="shared" si="91"/>
        <v>1</v>
      </c>
      <c r="Q58" s="761">
        <f t="shared" si="91"/>
        <v>0</v>
      </c>
      <c r="R58" s="761">
        <f t="shared" si="91"/>
        <v>167</v>
      </c>
      <c r="S58" s="761">
        <f t="shared" si="91"/>
        <v>35</v>
      </c>
      <c r="T58" s="761">
        <f>T33+T36+T39+T42+T45+T48</f>
        <v>0</v>
      </c>
      <c r="U58" s="761">
        <f t="shared" si="91"/>
        <v>7</v>
      </c>
      <c r="V58" s="761">
        <f t="shared" si="91"/>
        <v>0</v>
      </c>
      <c r="W58" s="761">
        <f t="shared" si="91"/>
        <v>3</v>
      </c>
      <c r="X58" s="761">
        <f t="shared" si="91"/>
        <v>193</v>
      </c>
      <c r="Y58" s="761">
        <f t="shared" si="91"/>
        <v>184</v>
      </c>
      <c r="Z58" s="761">
        <f t="shared" si="91"/>
        <v>10</v>
      </c>
      <c r="AA58" s="761">
        <f t="shared" si="91"/>
        <v>2</v>
      </c>
      <c r="AB58" s="761">
        <f t="shared" si="91"/>
        <v>2</v>
      </c>
      <c r="AC58" s="761">
        <f t="shared" si="91"/>
        <v>5</v>
      </c>
      <c r="AD58" s="761">
        <f t="shared" si="91"/>
        <v>170</v>
      </c>
      <c r="AE58" s="761">
        <f t="shared" si="91"/>
        <v>54</v>
      </c>
    </row>
    <row r="59" spans="2:39" s="773" customFormat="1" x14ac:dyDescent="0.2">
      <c r="B59" s="773" t="s">
        <v>381</v>
      </c>
      <c r="E59" s="773">
        <f>E58/D58</f>
        <v>0.47540983606557374</v>
      </c>
      <c r="F59" s="773">
        <f>F58/D58</f>
        <v>0.20140515222482436</v>
      </c>
      <c r="G59" s="773">
        <f>G58/D58</f>
        <v>0.19203747072599531</v>
      </c>
      <c r="H59" s="773">
        <f>H58/D58</f>
        <v>9.3676814988290398E-3</v>
      </c>
      <c r="I59" s="773">
        <f>I58/D58</f>
        <v>0.27400468384074944</v>
      </c>
      <c r="J59" s="773">
        <f>J58/$D$58</f>
        <v>0</v>
      </c>
      <c r="K59" s="773">
        <f>K58/$D$58</f>
        <v>0.40515222482435598</v>
      </c>
      <c r="L59" s="773">
        <f>L58/$D$58</f>
        <v>4.6838407494145199E-3</v>
      </c>
      <c r="M59" s="773">
        <f>M58/$D$58</f>
        <v>2.34192037470726E-3</v>
      </c>
      <c r="N59" s="773">
        <f t="shared" ref="N59:S59" si="92">N58/$D$58</f>
        <v>6.323185011709602E-2</v>
      </c>
      <c r="O59" s="773">
        <f>O58/$D$58</f>
        <v>0</v>
      </c>
      <c r="P59" s="773">
        <f t="shared" si="92"/>
        <v>2.34192037470726E-3</v>
      </c>
      <c r="Q59" s="773">
        <f t="shared" si="92"/>
        <v>0</v>
      </c>
      <c r="R59" s="773">
        <f t="shared" si="92"/>
        <v>0.3911007025761124</v>
      </c>
      <c r="S59" s="773">
        <f t="shared" si="92"/>
        <v>8.1967213114754092E-2</v>
      </c>
      <c r="T59" s="773">
        <f>T58/$D$58</f>
        <v>0</v>
      </c>
      <c r="U59" s="773">
        <f>U58/D58</f>
        <v>1.6393442622950821E-2</v>
      </c>
      <c r="V59" s="773">
        <f>V58/D58</f>
        <v>0</v>
      </c>
      <c r="W59" s="773">
        <f>W58/D58</f>
        <v>7.0257611241217799E-3</v>
      </c>
      <c r="X59" s="773">
        <f>X58/D58</f>
        <v>0.45199063231850117</v>
      </c>
      <c r="Y59" s="773">
        <f>Y58/D58</f>
        <v>0.43091334894613581</v>
      </c>
      <c r="Z59" s="773">
        <f>Z58/D58</f>
        <v>2.3419203747072601E-2</v>
      </c>
      <c r="AA59" s="773">
        <f>AA58/D58</f>
        <v>4.6838407494145199E-3</v>
      </c>
      <c r="AB59" s="773">
        <f>AB58/D58</f>
        <v>4.6838407494145199E-3</v>
      </c>
      <c r="AC59" s="773">
        <f>AC58/D58</f>
        <v>1.1709601873536301E-2</v>
      </c>
      <c r="AD59" s="773">
        <f>AD58/D58</f>
        <v>0.39812646370023419</v>
      </c>
      <c r="AE59" s="773">
        <f>AE58/D58</f>
        <v>0.12646370023419204</v>
      </c>
    </row>
    <row r="60" spans="2:39" s="773" customFormat="1" x14ac:dyDescent="0.2">
      <c r="B60" s="773" t="s">
        <v>715</v>
      </c>
      <c r="F60" s="773">
        <f>F58/E58</f>
        <v>0.42364532019704432</v>
      </c>
      <c r="G60" s="773">
        <f>G58/E58</f>
        <v>0.4039408866995074</v>
      </c>
      <c r="H60" s="773">
        <f>H58/E58</f>
        <v>1.9704433497536946E-2</v>
      </c>
      <c r="I60" s="773">
        <f>I58/E58</f>
        <v>0.57635467980295563</v>
      </c>
      <c r="J60" s="773">
        <f>J58/$E$58</f>
        <v>0</v>
      </c>
      <c r="K60" s="773">
        <f t="shared" ref="K60:S60" si="93">K58/$E$58</f>
        <v>0.85221674876847286</v>
      </c>
      <c r="L60" s="773">
        <f t="shared" si="93"/>
        <v>9.852216748768473E-3</v>
      </c>
      <c r="M60" s="773">
        <f t="shared" si="93"/>
        <v>4.9261083743842365E-3</v>
      </c>
      <c r="N60" s="773">
        <f t="shared" si="93"/>
        <v>0.13300492610837439</v>
      </c>
      <c r="O60" s="773">
        <f>O58/$E$58</f>
        <v>0</v>
      </c>
      <c r="P60" s="773">
        <f t="shared" si="93"/>
        <v>4.9261083743842365E-3</v>
      </c>
      <c r="Q60" s="773">
        <f t="shared" si="93"/>
        <v>0</v>
      </c>
      <c r="R60" s="773">
        <f>R58/$E$58</f>
        <v>0.82266009852216748</v>
      </c>
      <c r="S60" s="773">
        <f t="shared" si="93"/>
        <v>0.17241379310344829</v>
      </c>
      <c r="T60" s="773">
        <f>T58/$E$58</f>
        <v>0</v>
      </c>
      <c r="U60" s="773">
        <f>U58/E58</f>
        <v>3.4482758620689655E-2</v>
      </c>
      <c r="V60" s="773">
        <f>V58/E58</f>
        <v>0</v>
      </c>
      <c r="W60" s="773">
        <f>W58/E58</f>
        <v>1.4778325123152709E-2</v>
      </c>
      <c r="X60" s="773">
        <f>X58/E58</f>
        <v>0.95073891625615758</v>
      </c>
      <c r="Y60" s="773">
        <f>Y58/E58</f>
        <v>0.90640394088669951</v>
      </c>
      <c r="Z60" s="773">
        <f>Z58/E58</f>
        <v>4.9261083743842367E-2</v>
      </c>
      <c r="AA60" s="773">
        <f>AA58/E58</f>
        <v>9.852216748768473E-3</v>
      </c>
      <c r="AB60" s="773">
        <f>AB58/E58</f>
        <v>9.852216748768473E-3</v>
      </c>
      <c r="AC60" s="773">
        <f>AC58/E58</f>
        <v>2.4630541871921183E-2</v>
      </c>
    </row>
    <row r="61" spans="2:39" x14ac:dyDescent="0.2">
      <c r="B61" s="776"/>
    </row>
    <row r="62" spans="2:39" x14ac:dyDescent="0.2">
      <c r="B62" s="761" t="s">
        <v>238</v>
      </c>
      <c r="D62" s="761">
        <f>D51+D33+D48</f>
        <v>427</v>
      </c>
      <c r="E62" s="761">
        <f>E51+E33+E48</f>
        <v>203</v>
      </c>
      <c r="F62" s="761">
        <f>F51+F33+F48</f>
        <v>86</v>
      </c>
      <c r="G62" s="761">
        <f t="shared" ref="G62:AE62" si="94">G51+G33+G48</f>
        <v>82</v>
      </c>
      <c r="H62" s="761">
        <f t="shared" si="94"/>
        <v>4</v>
      </c>
      <c r="I62" s="761">
        <f t="shared" si="94"/>
        <v>117</v>
      </c>
      <c r="J62" s="761">
        <f t="shared" ref="J62" si="95">J51+J33+J48</f>
        <v>0</v>
      </c>
      <c r="K62" s="761">
        <f t="shared" si="94"/>
        <v>173</v>
      </c>
      <c r="L62" s="761">
        <f t="shared" si="94"/>
        <v>2</v>
      </c>
      <c r="M62" s="761">
        <f t="shared" si="94"/>
        <v>1</v>
      </c>
      <c r="N62" s="761">
        <f t="shared" si="94"/>
        <v>27</v>
      </c>
      <c r="O62" s="761">
        <f t="shared" ref="O62" si="96">O51+O33+O48</f>
        <v>0</v>
      </c>
      <c r="P62" s="761">
        <f t="shared" si="94"/>
        <v>1</v>
      </c>
      <c r="Q62" s="761">
        <f t="shared" si="94"/>
        <v>0</v>
      </c>
      <c r="R62" s="761">
        <f t="shared" si="94"/>
        <v>167</v>
      </c>
      <c r="S62" s="761">
        <f t="shared" si="94"/>
        <v>35</v>
      </c>
      <c r="T62" s="761">
        <f t="shared" si="94"/>
        <v>0</v>
      </c>
      <c r="U62" s="761">
        <f t="shared" si="94"/>
        <v>7</v>
      </c>
      <c r="V62" s="761">
        <f t="shared" si="94"/>
        <v>0</v>
      </c>
      <c r="W62" s="761">
        <f t="shared" si="94"/>
        <v>3</v>
      </c>
      <c r="X62" s="761">
        <f t="shared" si="94"/>
        <v>193</v>
      </c>
      <c r="Y62" s="761">
        <f t="shared" si="94"/>
        <v>184</v>
      </c>
      <c r="Z62" s="761">
        <f t="shared" si="94"/>
        <v>10</v>
      </c>
      <c r="AA62" s="761">
        <f t="shared" si="94"/>
        <v>2</v>
      </c>
      <c r="AB62" s="761">
        <f t="shared" si="94"/>
        <v>2</v>
      </c>
      <c r="AC62" s="761">
        <f t="shared" si="94"/>
        <v>5</v>
      </c>
      <c r="AD62" s="761">
        <f t="shared" si="94"/>
        <v>170</v>
      </c>
      <c r="AE62" s="761">
        <f t="shared" si="94"/>
        <v>54</v>
      </c>
    </row>
    <row r="63" spans="2:39" x14ac:dyDescent="0.2">
      <c r="D63" s="761">
        <f>D54+D33+D36</f>
        <v>427</v>
      </c>
      <c r="E63" s="761">
        <f>E54+E33+E36</f>
        <v>203</v>
      </c>
      <c r="F63" s="761">
        <f t="shared" ref="F63:AE63" si="97">F54+F33+F36</f>
        <v>86</v>
      </c>
      <c r="G63" s="761">
        <f t="shared" si="97"/>
        <v>82</v>
      </c>
      <c r="H63" s="761">
        <f t="shared" si="97"/>
        <v>4</v>
      </c>
      <c r="I63" s="761">
        <f t="shared" si="97"/>
        <v>117</v>
      </c>
      <c r="J63" s="761">
        <f t="shared" ref="J63" si="98">J54+J33+J36</f>
        <v>0</v>
      </c>
      <c r="K63" s="761">
        <f t="shared" si="97"/>
        <v>173</v>
      </c>
      <c r="L63" s="761">
        <f t="shared" si="97"/>
        <v>2</v>
      </c>
      <c r="M63" s="761">
        <f t="shared" si="97"/>
        <v>1</v>
      </c>
      <c r="N63" s="761">
        <f t="shared" si="97"/>
        <v>27</v>
      </c>
      <c r="O63" s="761">
        <f t="shared" ref="O63" si="99">O54+O33+O36</f>
        <v>0</v>
      </c>
      <c r="P63" s="761">
        <f t="shared" si="97"/>
        <v>1</v>
      </c>
      <c r="Q63" s="761">
        <f t="shared" si="97"/>
        <v>0</v>
      </c>
      <c r="R63" s="761">
        <f t="shared" si="97"/>
        <v>167</v>
      </c>
      <c r="S63" s="761">
        <f t="shared" si="97"/>
        <v>35</v>
      </c>
      <c r="T63" s="761">
        <f t="shared" si="97"/>
        <v>0</v>
      </c>
      <c r="U63" s="761">
        <f t="shared" si="97"/>
        <v>7</v>
      </c>
      <c r="V63" s="761">
        <f t="shared" si="97"/>
        <v>0</v>
      </c>
      <c r="W63" s="761">
        <f t="shared" si="97"/>
        <v>3</v>
      </c>
      <c r="X63" s="761">
        <f t="shared" si="97"/>
        <v>193</v>
      </c>
      <c r="Y63" s="761">
        <f t="shared" si="97"/>
        <v>184</v>
      </c>
      <c r="Z63" s="761">
        <f t="shared" si="97"/>
        <v>10</v>
      </c>
      <c r="AA63" s="761">
        <f t="shared" si="97"/>
        <v>2</v>
      </c>
      <c r="AB63" s="761">
        <f t="shared" si="97"/>
        <v>2</v>
      </c>
      <c r="AC63" s="761">
        <f t="shared" si="97"/>
        <v>5</v>
      </c>
      <c r="AD63" s="761">
        <f t="shared" si="97"/>
        <v>170</v>
      </c>
      <c r="AE63" s="761">
        <f t="shared" si="97"/>
        <v>54</v>
      </c>
    </row>
    <row r="65" spans="2:31" x14ac:dyDescent="0.2">
      <c r="B65" s="772" t="s">
        <v>239</v>
      </c>
      <c r="D65" s="770">
        <f>D12-D58</f>
        <v>0</v>
      </c>
      <c r="E65" s="770">
        <f t="shared" ref="E65:AE65" si="100">E12-E58</f>
        <v>0</v>
      </c>
      <c r="F65" s="770">
        <f t="shared" si="100"/>
        <v>0</v>
      </c>
      <c r="G65" s="770">
        <f t="shared" si="100"/>
        <v>0</v>
      </c>
      <c r="H65" s="770">
        <f t="shared" si="100"/>
        <v>0</v>
      </c>
      <c r="I65" s="770">
        <f t="shared" si="100"/>
        <v>0</v>
      </c>
      <c r="J65" s="770">
        <f>J12-J58</f>
        <v>0</v>
      </c>
      <c r="K65" s="770">
        <f t="shared" si="100"/>
        <v>0</v>
      </c>
      <c r="L65" s="770">
        <f t="shared" si="100"/>
        <v>0</v>
      </c>
      <c r="M65" s="770">
        <f t="shared" si="100"/>
        <v>0</v>
      </c>
      <c r="N65" s="770">
        <f t="shared" si="100"/>
        <v>0</v>
      </c>
      <c r="O65" s="770">
        <f t="shared" ref="O65" si="101">O12-O58</f>
        <v>0</v>
      </c>
      <c r="P65" s="770">
        <f t="shared" si="100"/>
        <v>0</v>
      </c>
      <c r="Q65" s="770">
        <f t="shared" si="100"/>
        <v>0</v>
      </c>
      <c r="R65" s="770">
        <f>R12-R58</f>
        <v>0</v>
      </c>
      <c r="S65" s="770">
        <f t="shared" si="100"/>
        <v>0</v>
      </c>
      <c r="T65" s="770">
        <f t="shared" si="100"/>
        <v>0</v>
      </c>
      <c r="U65" s="770">
        <f t="shared" si="100"/>
        <v>0</v>
      </c>
      <c r="V65" s="770">
        <f t="shared" si="100"/>
        <v>0</v>
      </c>
      <c r="W65" s="770">
        <f>W12-W58</f>
        <v>0</v>
      </c>
      <c r="X65" s="770">
        <f t="shared" si="100"/>
        <v>0</v>
      </c>
      <c r="Y65" s="770">
        <f t="shared" si="100"/>
        <v>0</v>
      </c>
      <c r="Z65" s="770">
        <f t="shared" si="100"/>
        <v>0</v>
      </c>
      <c r="AA65" s="770">
        <f t="shared" si="100"/>
        <v>0</v>
      </c>
      <c r="AB65" s="770">
        <f t="shared" si="100"/>
        <v>0</v>
      </c>
      <c r="AC65" s="770">
        <f t="shared" si="100"/>
        <v>0</v>
      </c>
      <c r="AD65" s="770">
        <f t="shared" si="100"/>
        <v>0</v>
      </c>
      <c r="AE65" s="770">
        <f t="shared" si="100"/>
        <v>0</v>
      </c>
    </row>
    <row r="66" spans="2:31" x14ac:dyDescent="0.2">
      <c r="D66" s="770"/>
      <c r="E66" s="770">
        <f t="shared" ref="E66:AE66" si="102">E13-E59</f>
        <v>0</v>
      </c>
      <c r="F66" s="770">
        <f t="shared" si="102"/>
        <v>0</v>
      </c>
      <c r="G66" s="770">
        <f t="shared" si="102"/>
        <v>0</v>
      </c>
      <c r="H66" s="770">
        <f t="shared" si="102"/>
        <v>0</v>
      </c>
      <c r="I66" s="770">
        <f t="shared" si="102"/>
        <v>0</v>
      </c>
      <c r="J66" s="770">
        <f t="shared" ref="J66" si="103">J13-J59</f>
        <v>0</v>
      </c>
      <c r="K66" s="770">
        <f>K13-K59</f>
        <v>0</v>
      </c>
      <c r="L66" s="770">
        <f t="shared" si="102"/>
        <v>0</v>
      </c>
      <c r="M66" s="770">
        <f>M13-M59</f>
        <v>0</v>
      </c>
      <c r="N66" s="770">
        <f t="shared" si="102"/>
        <v>0</v>
      </c>
      <c r="O66" s="770">
        <f t="shared" ref="O66" si="104">O13-O59</f>
        <v>0</v>
      </c>
      <c r="P66" s="770">
        <f t="shared" si="102"/>
        <v>0</v>
      </c>
      <c r="Q66" s="770">
        <f t="shared" si="102"/>
        <v>0</v>
      </c>
      <c r="R66" s="770">
        <f t="shared" si="102"/>
        <v>0</v>
      </c>
      <c r="S66" s="770">
        <f t="shared" si="102"/>
        <v>0</v>
      </c>
      <c r="T66" s="770">
        <f t="shared" si="102"/>
        <v>0</v>
      </c>
      <c r="U66" s="770">
        <f t="shared" si="102"/>
        <v>0</v>
      </c>
      <c r="V66" s="770">
        <f t="shared" si="102"/>
        <v>0</v>
      </c>
      <c r="W66" s="770">
        <f t="shared" si="102"/>
        <v>0</v>
      </c>
      <c r="X66" s="770">
        <f t="shared" si="102"/>
        <v>0</v>
      </c>
      <c r="Y66" s="770">
        <f t="shared" si="102"/>
        <v>0</v>
      </c>
      <c r="Z66" s="770">
        <f t="shared" si="102"/>
        <v>0</v>
      </c>
      <c r="AA66" s="770">
        <f t="shared" si="102"/>
        <v>0</v>
      </c>
      <c r="AB66" s="770">
        <f t="shared" si="102"/>
        <v>0</v>
      </c>
      <c r="AC66" s="770">
        <f t="shared" si="102"/>
        <v>0</v>
      </c>
      <c r="AD66" s="770">
        <f t="shared" si="102"/>
        <v>0</v>
      </c>
      <c r="AE66" s="770">
        <f t="shared" si="102"/>
        <v>0</v>
      </c>
    </row>
    <row r="67" spans="2:31" x14ac:dyDescent="0.2">
      <c r="D67" s="770"/>
      <c r="E67" s="770"/>
      <c r="F67" s="770">
        <f t="shared" ref="F67:AC67" si="105">F14-F60</f>
        <v>0</v>
      </c>
      <c r="G67" s="770">
        <f t="shared" si="105"/>
        <v>0</v>
      </c>
      <c r="H67" s="770">
        <f t="shared" si="105"/>
        <v>0</v>
      </c>
      <c r="I67" s="770">
        <f t="shared" si="105"/>
        <v>0</v>
      </c>
      <c r="J67" s="770">
        <f t="shared" ref="J67" si="106">J14-J60</f>
        <v>0</v>
      </c>
      <c r="K67" s="770">
        <f t="shared" si="105"/>
        <v>0</v>
      </c>
      <c r="L67" s="770">
        <f t="shared" si="105"/>
        <v>0</v>
      </c>
      <c r="M67" s="770">
        <f t="shared" si="105"/>
        <v>0</v>
      </c>
      <c r="N67" s="770">
        <f t="shared" si="105"/>
        <v>0</v>
      </c>
      <c r="O67" s="770">
        <f t="shared" ref="O67" si="107">O14-O60</f>
        <v>0</v>
      </c>
      <c r="P67" s="770">
        <f t="shared" si="105"/>
        <v>0</v>
      </c>
      <c r="Q67" s="770">
        <f t="shared" si="105"/>
        <v>0</v>
      </c>
      <c r="R67" s="770">
        <f>R14-R60</f>
        <v>0</v>
      </c>
      <c r="S67" s="770">
        <f t="shared" si="105"/>
        <v>0</v>
      </c>
      <c r="T67" s="770">
        <f t="shared" si="105"/>
        <v>0</v>
      </c>
      <c r="U67" s="770">
        <f t="shared" si="105"/>
        <v>0</v>
      </c>
      <c r="V67" s="770">
        <f t="shared" si="105"/>
        <v>0</v>
      </c>
      <c r="W67" s="770">
        <f t="shared" si="105"/>
        <v>0</v>
      </c>
      <c r="X67" s="770">
        <f t="shared" si="105"/>
        <v>0</v>
      </c>
      <c r="Y67" s="770">
        <f t="shared" si="105"/>
        <v>0</v>
      </c>
      <c r="Z67" s="770">
        <f t="shared" si="105"/>
        <v>0</v>
      </c>
      <c r="AA67" s="770">
        <f t="shared" si="105"/>
        <v>0</v>
      </c>
      <c r="AB67" s="770">
        <f t="shared" si="105"/>
        <v>0</v>
      </c>
      <c r="AC67" s="770">
        <f t="shared" si="105"/>
        <v>0</v>
      </c>
      <c r="AD67" s="770"/>
      <c r="AE67" s="770"/>
    </row>
    <row r="68" spans="2:31" x14ac:dyDescent="0.2">
      <c r="D68" s="770"/>
      <c r="E68" s="770"/>
      <c r="F68" s="770"/>
      <c r="G68" s="770"/>
      <c r="H68" s="770"/>
      <c r="I68" s="770"/>
      <c r="J68" s="770"/>
      <c r="K68" s="770"/>
      <c r="L68" s="770"/>
      <c r="M68" s="770"/>
      <c r="N68" s="770"/>
      <c r="O68" s="770"/>
      <c r="P68" s="770"/>
      <c r="Q68" s="770"/>
      <c r="R68" s="770"/>
      <c r="S68" s="770"/>
      <c r="T68" s="770"/>
      <c r="U68" s="770"/>
      <c r="V68" s="770"/>
      <c r="W68" s="770"/>
      <c r="X68" s="770"/>
      <c r="Y68" s="770"/>
      <c r="Z68" s="770"/>
      <c r="AA68" s="770"/>
      <c r="AB68" s="770"/>
      <c r="AC68" s="770"/>
      <c r="AD68" s="770"/>
      <c r="AE68" s="770"/>
    </row>
    <row r="69" spans="2:31" x14ac:dyDescent="0.2">
      <c r="D69" s="770">
        <f>D62-D58</f>
        <v>0</v>
      </c>
      <c r="E69" s="770">
        <f t="shared" ref="E69:AE69" si="108">E62-E58</f>
        <v>0</v>
      </c>
      <c r="F69" s="770">
        <f t="shared" si="108"/>
        <v>0</v>
      </c>
      <c r="G69" s="770">
        <f t="shared" si="108"/>
        <v>0</v>
      </c>
      <c r="H69" s="770">
        <f t="shared" si="108"/>
        <v>0</v>
      </c>
      <c r="I69" s="770">
        <f t="shared" si="108"/>
        <v>0</v>
      </c>
      <c r="J69" s="770">
        <f t="shared" ref="J69" si="109">J62-J58</f>
        <v>0</v>
      </c>
      <c r="K69" s="770">
        <f t="shared" si="108"/>
        <v>0</v>
      </c>
      <c r="L69" s="770">
        <f t="shared" si="108"/>
        <v>0</v>
      </c>
      <c r="M69" s="770">
        <f t="shared" si="108"/>
        <v>0</v>
      </c>
      <c r="N69" s="770">
        <f t="shared" si="108"/>
        <v>0</v>
      </c>
      <c r="O69" s="770">
        <f t="shared" ref="O69" si="110">O62-O58</f>
        <v>0</v>
      </c>
      <c r="P69" s="770">
        <f t="shared" si="108"/>
        <v>0</v>
      </c>
      <c r="Q69" s="770">
        <f t="shared" si="108"/>
        <v>0</v>
      </c>
      <c r="R69" s="770">
        <f t="shared" si="108"/>
        <v>0</v>
      </c>
      <c r="S69" s="770">
        <f t="shared" si="108"/>
        <v>0</v>
      </c>
      <c r="T69" s="770">
        <f t="shared" si="108"/>
        <v>0</v>
      </c>
      <c r="U69" s="770">
        <f t="shared" si="108"/>
        <v>0</v>
      </c>
      <c r="V69" s="770">
        <f t="shared" si="108"/>
        <v>0</v>
      </c>
      <c r="W69" s="770">
        <f t="shared" si="108"/>
        <v>0</v>
      </c>
      <c r="X69" s="770">
        <f t="shared" si="108"/>
        <v>0</v>
      </c>
      <c r="Y69" s="770">
        <f t="shared" si="108"/>
        <v>0</v>
      </c>
      <c r="Z69" s="770">
        <f t="shared" si="108"/>
        <v>0</v>
      </c>
      <c r="AA69" s="770">
        <f t="shared" si="108"/>
        <v>0</v>
      </c>
      <c r="AB69" s="770">
        <f t="shared" si="108"/>
        <v>0</v>
      </c>
      <c r="AC69" s="770">
        <f t="shared" si="108"/>
        <v>0</v>
      </c>
      <c r="AD69" s="770">
        <f t="shared" si="108"/>
        <v>0</v>
      </c>
      <c r="AE69" s="770">
        <f t="shared" si="108"/>
        <v>0</v>
      </c>
    </row>
    <row r="70" spans="2:31" x14ac:dyDescent="0.2">
      <c r="D70" s="770">
        <f>D63-D58</f>
        <v>0</v>
      </c>
      <c r="E70" s="770">
        <f t="shared" ref="E70:AE70" si="111">E63-E58</f>
        <v>0</v>
      </c>
      <c r="F70" s="770">
        <f t="shared" si="111"/>
        <v>0</v>
      </c>
      <c r="G70" s="770">
        <f t="shared" si="111"/>
        <v>0</v>
      </c>
      <c r="H70" s="770">
        <f t="shared" si="111"/>
        <v>0</v>
      </c>
      <c r="I70" s="770">
        <f t="shared" si="111"/>
        <v>0</v>
      </c>
      <c r="J70" s="770">
        <f t="shared" ref="J70" si="112">J63-J58</f>
        <v>0</v>
      </c>
      <c r="K70" s="770">
        <f t="shared" si="111"/>
        <v>0</v>
      </c>
      <c r="L70" s="770">
        <f t="shared" si="111"/>
        <v>0</v>
      </c>
      <c r="M70" s="770">
        <f t="shared" si="111"/>
        <v>0</v>
      </c>
      <c r="N70" s="770">
        <f t="shared" si="111"/>
        <v>0</v>
      </c>
      <c r="O70" s="770">
        <f t="shared" ref="O70" si="113">O63-O58</f>
        <v>0</v>
      </c>
      <c r="P70" s="770">
        <f t="shared" si="111"/>
        <v>0</v>
      </c>
      <c r="Q70" s="770">
        <f t="shared" si="111"/>
        <v>0</v>
      </c>
      <c r="R70" s="770">
        <f t="shared" si="111"/>
        <v>0</v>
      </c>
      <c r="S70" s="770">
        <f t="shared" si="111"/>
        <v>0</v>
      </c>
      <c r="T70" s="770">
        <f t="shared" si="111"/>
        <v>0</v>
      </c>
      <c r="U70" s="770">
        <f t="shared" si="111"/>
        <v>0</v>
      </c>
      <c r="V70" s="770">
        <f t="shared" si="111"/>
        <v>0</v>
      </c>
      <c r="W70" s="770">
        <f t="shared" si="111"/>
        <v>0</v>
      </c>
      <c r="X70" s="770">
        <f t="shared" si="111"/>
        <v>0</v>
      </c>
      <c r="Y70" s="770">
        <f t="shared" si="111"/>
        <v>0</v>
      </c>
      <c r="Z70" s="770">
        <f t="shared" si="111"/>
        <v>0</v>
      </c>
      <c r="AA70" s="770">
        <f t="shared" si="111"/>
        <v>0</v>
      </c>
      <c r="AB70" s="770">
        <f t="shared" si="111"/>
        <v>0</v>
      </c>
      <c r="AC70" s="770">
        <f t="shared" si="111"/>
        <v>0</v>
      </c>
      <c r="AD70" s="770">
        <f t="shared" si="111"/>
        <v>0</v>
      </c>
      <c r="AE70" s="770">
        <f t="shared" si="111"/>
        <v>0</v>
      </c>
    </row>
  </sheetData>
  <mergeCells count="41">
    <mergeCell ref="AE9:AE11"/>
    <mergeCell ref="AD9:AD11"/>
    <mergeCell ref="J10:J11"/>
    <mergeCell ref="B15:B32"/>
    <mergeCell ref="AC10:AC11"/>
    <mergeCell ref="D8:D11"/>
    <mergeCell ref="I10:I11"/>
    <mergeCell ref="F10:F11"/>
    <mergeCell ref="T10:T11"/>
    <mergeCell ref="AA10:AA11"/>
    <mergeCell ref="X10:X11"/>
    <mergeCell ref="W10:W11"/>
    <mergeCell ref="AB10:AB11"/>
    <mergeCell ref="Z10:Z11"/>
    <mergeCell ref="U10:U11"/>
    <mergeCell ref="Y10:Y11"/>
    <mergeCell ref="C48:C50"/>
    <mergeCell ref="S10:S11"/>
    <mergeCell ref="K10:K11"/>
    <mergeCell ref="L10:L11"/>
    <mergeCell ref="M10:M11"/>
    <mergeCell ref="N10:N11"/>
    <mergeCell ref="E8:E11"/>
    <mergeCell ref="B12:C14"/>
    <mergeCell ref="P10:P11"/>
    <mergeCell ref="C36:C38"/>
    <mergeCell ref="C24:C26"/>
    <mergeCell ref="B33:B56"/>
    <mergeCell ref="C18:C20"/>
    <mergeCell ref="C21:C23"/>
    <mergeCell ref="R10:R11"/>
    <mergeCell ref="V10:V11"/>
    <mergeCell ref="C45:C47"/>
    <mergeCell ref="C33:C35"/>
    <mergeCell ref="C39:C41"/>
    <mergeCell ref="C42:C44"/>
    <mergeCell ref="C15:C17"/>
    <mergeCell ref="C27:C29"/>
    <mergeCell ref="C30:C32"/>
    <mergeCell ref="O10:O11"/>
    <mergeCell ref="Q10:Q11"/>
  </mergeCells>
  <phoneticPr fontId="2"/>
  <pageMargins left="0.51181102362204722" right="0.19685039370078741" top="0.70866141732283472" bottom="0.27559055118110237" header="0.19685039370078741" footer="0.19685039370078741"/>
  <pageSetup paperSize="9" scale="55" firstPageNumber="4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7">
    <tabColor rgb="FF00B0F0"/>
  </sheetPr>
  <dimension ref="B2:AQ54"/>
  <sheetViews>
    <sheetView view="pageBreakPreview" zoomScaleNormal="100" zoomScaleSheetLayoutView="100" workbookViewId="0">
      <selection activeCell="B2" sqref="B2"/>
    </sheetView>
  </sheetViews>
  <sheetFormatPr defaultColWidth="9" defaultRowHeight="13.2" x14ac:dyDescent="0.2"/>
  <cols>
    <col min="1" max="1" width="4.6640625" style="1" customWidth="1"/>
    <col min="2" max="2" width="3.109375" style="1" customWidth="1"/>
    <col min="3" max="3" width="15.6640625" style="1" customWidth="1"/>
    <col min="4" max="4" width="9.6640625" style="1" customWidth="1"/>
    <col min="5" max="6" width="8.109375" style="1" customWidth="1"/>
    <col min="7" max="7" width="7.6640625" style="1" customWidth="1"/>
    <col min="8" max="8" width="7.109375" style="1" customWidth="1"/>
    <col min="9" max="10" width="8.109375" style="1" customWidth="1"/>
    <col min="11" max="11" width="7.6640625" style="1" customWidth="1"/>
    <col min="12" max="12" width="7.109375" style="1" customWidth="1"/>
    <col min="13" max="14" width="8.109375" style="1" customWidth="1"/>
    <col min="15" max="15" width="7.6640625" style="1" customWidth="1"/>
    <col min="16" max="16" width="7.109375" style="1" customWidth="1"/>
    <col min="17" max="18" width="8.109375" style="1" customWidth="1"/>
    <col min="19" max="19" width="7.6640625" style="1" customWidth="1"/>
    <col min="20" max="20" width="7.109375" style="1" customWidth="1"/>
    <col min="21" max="21" width="8" style="1" customWidth="1"/>
    <col min="22" max="22" width="8.109375" style="1" customWidth="1"/>
    <col min="23" max="23" width="7.6640625" style="1" customWidth="1"/>
    <col min="24" max="24" width="7" style="1" customWidth="1"/>
    <col min="25" max="26" width="8.109375" style="1" customWidth="1"/>
    <col min="27" max="27" width="7.6640625" style="1" customWidth="1"/>
    <col min="28" max="28" width="7.109375" style="1" customWidth="1"/>
    <col min="29" max="29" width="4.6640625" style="1" customWidth="1"/>
    <col min="30" max="35" width="6.6640625" style="1" customWidth="1"/>
    <col min="36" max="41" width="7" style="1" customWidth="1"/>
    <col min="42" max="16384" width="9" style="1"/>
  </cols>
  <sheetData>
    <row r="2" spans="2:41" ht="14.4" x14ac:dyDescent="0.2">
      <c r="B2" s="26" t="s">
        <v>716</v>
      </c>
    </row>
    <row r="3" spans="2:41" ht="14.4" x14ac:dyDescent="0.2">
      <c r="B3" s="26"/>
    </row>
    <row r="4" spans="2:41" ht="14.4" x14ac:dyDescent="0.2">
      <c r="B4" s="26"/>
      <c r="X4" s="43" t="s">
        <v>717</v>
      </c>
    </row>
    <row r="5" spans="2:41" ht="14.4" x14ac:dyDescent="0.2">
      <c r="B5" s="26"/>
      <c r="X5" s="43" t="s">
        <v>718</v>
      </c>
    </row>
    <row r="6" spans="2:41" ht="14.4" x14ac:dyDescent="0.2">
      <c r="B6" s="26"/>
      <c r="V6" s="49"/>
    </row>
    <row r="7" spans="2:41" ht="13.8" thickBot="1" x14ac:dyDescent="0.25">
      <c r="B7" s="17"/>
      <c r="C7" s="17"/>
      <c r="D7" s="17"/>
      <c r="AB7" s="2" t="s">
        <v>641</v>
      </c>
    </row>
    <row r="8" spans="2:41" ht="16.5" customHeight="1" x14ac:dyDescent="0.2">
      <c r="B8" s="18"/>
      <c r="C8" s="11"/>
      <c r="D8" s="1507" t="s">
        <v>719</v>
      </c>
      <c r="E8" s="252" t="s">
        <v>720</v>
      </c>
      <c r="F8" s="253"/>
      <c r="G8" s="253"/>
      <c r="H8" s="1183"/>
      <c r="I8" s="252" t="s">
        <v>721</v>
      </c>
      <c r="J8" s="253"/>
      <c r="K8" s="253"/>
      <c r="L8" s="256"/>
      <c r="M8" s="252" t="s">
        <v>722</v>
      </c>
      <c r="N8" s="253"/>
      <c r="O8" s="253"/>
      <c r="P8" s="256"/>
      <c r="Q8" s="252" t="s">
        <v>723</v>
      </c>
      <c r="R8" s="253"/>
      <c r="S8" s="253"/>
      <c r="T8" s="253"/>
      <c r="U8" s="252" t="s">
        <v>724</v>
      </c>
      <c r="V8" s="253"/>
      <c r="W8" s="253"/>
      <c r="X8" s="256"/>
      <c r="Y8" s="252" t="s">
        <v>725</v>
      </c>
      <c r="Z8" s="253"/>
      <c r="AA8" s="253"/>
      <c r="AB8" s="256"/>
    </row>
    <row r="9" spans="2:41" ht="51" customHeight="1" x14ac:dyDescent="0.2">
      <c r="B9" s="18"/>
      <c r="C9" s="11"/>
      <c r="D9" s="1508"/>
      <c r="E9" s="1707" t="s">
        <v>726</v>
      </c>
      <c r="F9" s="1993"/>
      <c r="G9" s="1993"/>
      <c r="H9" s="1994"/>
      <c r="I9" s="1707" t="s">
        <v>727</v>
      </c>
      <c r="J9" s="1993"/>
      <c r="K9" s="1993"/>
      <c r="L9" s="1994"/>
      <c r="M9" s="1707" t="s">
        <v>728</v>
      </c>
      <c r="N9" s="1993"/>
      <c r="O9" s="1993"/>
      <c r="P9" s="1994"/>
      <c r="Q9" s="1707" t="s">
        <v>729</v>
      </c>
      <c r="R9" s="2005"/>
      <c r="S9" s="2005"/>
      <c r="T9" s="2006"/>
      <c r="U9" s="1707" t="s">
        <v>730</v>
      </c>
      <c r="V9" s="2005"/>
      <c r="W9" s="2005"/>
      <c r="X9" s="2006"/>
      <c r="Y9" s="1707" t="s">
        <v>731</v>
      </c>
      <c r="Z9" s="1993"/>
      <c r="AA9" s="1993"/>
      <c r="AB9" s="1994"/>
    </row>
    <row r="10" spans="2:41" ht="27.75" customHeight="1" x14ac:dyDescent="0.2">
      <c r="B10" s="18"/>
      <c r="C10" s="11"/>
      <c r="D10" s="1508"/>
      <c r="E10" s="1991" t="s">
        <v>732</v>
      </c>
      <c r="F10" s="100" t="s">
        <v>733</v>
      </c>
      <c r="G10" s="98"/>
      <c r="H10" s="1999" t="s">
        <v>326</v>
      </c>
      <c r="I10" s="1991" t="s">
        <v>732</v>
      </c>
      <c r="J10" s="100" t="s">
        <v>733</v>
      </c>
      <c r="K10" s="98"/>
      <c r="L10" s="2001" t="s">
        <v>326</v>
      </c>
      <c r="M10" s="1991" t="s">
        <v>732</v>
      </c>
      <c r="N10" s="100" t="s">
        <v>733</v>
      </c>
      <c r="O10" s="98"/>
      <c r="P10" s="2001" t="s">
        <v>326</v>
      </c>
      <c r="Q10" s="1991" t="s">
        <v>732</v>
      </c>
      <c r="R10" s="100" t="s">
        <v>733</v>
      </c>
      <c r="S10" s="98"/>
      <c r="T10" s="2003" t="s">
        <v>326</v>
      </c>
      <c r="U10" s="1991" t="s">
        <v>732</v>
      </c>
      <c r="V10" s="100" t="s">
        <v>733</v>
      </c>
      <c r="W10" s="98"/>
      <c r="X10" s="2001" t="s">
        <v>326</v>
      </c>
      <c r="Y10" s="1991" t="s">
        <v>732</v>
      </c>
      <c r="Z10" s="100" t="s">
        <v>733</v>
      </c>
      <c r="AA10" s="98"/>
      <c r="AB10" s="2001" t="s">
        <v>326</v>
      </c>
    </row>
    <row r="11" spans="2:41" ht="41.25" customHeight="1" x14ac:dyDescent="0.2">
      <c r="B11" s="36"/>
      <c r="C11" s="37"/>
      <c r="D11" s="1610"/>
      <c r="E11" s="1992"/>
      <c r="F11" s="97"/>
      <c r="G11" s="99" t="s">
        <v>734</v>
      </c>
      <c r="H11" s="2000"/>
      <c r="I11" s="1992"/>
      <c r="J11" s="97"/>
      <c r="K11" s="99" t="s">
        <v>734</v>
      </c>
      <c r="L11" s="2002"/>
      <c r="M11" s="1992"/>
      <c r="N11" s="97"/>
      <c r="O11" s="99" t="s">
        <v>734</v>
      </c>
      <c r="P11" s="2002"/>
      <c r="Q11" s="1992"/>
      <c r="R11" s="97"/>
      <c r="S11" s="99" t="s">
        <v>734</v>
      </c>
      <c r="T11" s="2004"/>
      <c r="U11" s="1992"/>
      <c r="V11" s="97"/>
      <c r="W11" s="99" t="s">
        <v>734</v>
      </c>
      <c r="X11" s="2002"/>
      <c r="Y11" s="1992"/>
      <c r="Z11" s="97"/>
      <c r="AA11" s="99" t="s">
        <v>734</v>
      </c>
      <c r="AB11" s="2002"/>
      <c r="AD11" s="1" t="s">
        <v>735</v>
      </c>
      <c r="AE11" s="1" t="s">
        <v>736</v>
      </c>
      <c r="AF11" s="1" t="s">
        <v>737</v>
      </c>
      <c r="AG11" s="1" t="s">
        <v>738</v>
      </c>
      <c r="AH11" s="1" t="s">
        <v>739</v>
      </c>
      <c r="AI11" s="1" t="s">
        <v>740</v>
      </c>
      <c r="AJ11" s="360" t="s">
        <v>328</v>
      </c>
    </row>
    <row r="12" spans="2:41" s="337" customFormat="1" ht="21" customHeight="1" x14ac:dyDescent="0.2">
      <c r="B12" s="1500" t="s">
        <v>455</v>
      </c>
      <c r="C12" s="1642"/>
      <c r="D12" s="275">
        <f t="shared" ref="D12:AB12" si="0">D14+D16+D18+D20+D22+D24</f>
        <v>427</v>
      </c>
      <c r="E12" s="466">
        <f>E14+E16+E18+E20+E22+E24</f>
        <v>79</v>
      </c>
      <c r="F12" s="275">
        <f t="shared" si="0"/>
        <v>228</v>
      </c>
      <c r="G12" s="275">
        <f>G14+G16+G18+G20+G22+G24</f>
        <v>68</v>
      </c>
      <c r="H12" s="756">
        <f>H14+H16+H18+H20+H22+H24</f>
        <v>52</v>
      </c>
      <c r="I12" s="466">
        <f t="shared" si="0"/>
        <v>177</v>
      </c>
      <c r="J12" s="275">
        <f t="shared" si="0"/>
        <v>164</v>
      </c>
      <c r="K12" s="275">
        <f t="shared" si="0"/>
        <v>39</v>
      </c>
      <c r="L12" s="756">
        <f t="shared" si="0"/>
        <v>47</v>
      </c>
      <c r="M12" s="466">
        <f t="shared" si="0"/>
        <v>64</v>
      </c>
      <c r="N12" s="275">
        <f t="shared" si="0"/>
        <v>247</v>
      </c>
      <c r="O12" s="275">
        <f t="shared" si="0"/>
        <v>61</v>
      </c>
      <c r="P12" s="756">
        <f t="shared" si="0"/>
        <v>55</v>
      </c>
      <c r="Q12" s="466">
        <f t="shared" si="0"/>
        <v>80</v>
      </c>
      <c r="R12" s="275">
        <f t="shared" si="0"/>
        <v>215</v>
      </c>
      <c r="S12" s="275">
        <f t="shared" si="0"/>
        <v>81</v>
      </c>
      <c r="T12" s="240">
        <f t="shared" si="0"/>
        <v>51</v>
      </c>
      <c r="U12" s="466">
        <f t="shared" si="0"/>
        <v>103</v>
      </c>
      <c r="V12" s="275">
        <f t="shared" si="0"/>
        <v>198</v>
      </c>
      <c r="W12" s="275">
        <f t="shared" si="0"/>
        <v>73</v>
      </c>
      <c r="X12" s="756">
        <f t="shared" si="0"/>
        <v>53</v>
      </c>
      <c r="Y12" s="466">
        <f t="shared" si="0"/>
        <v>150</v>
      </c>
      <c r="Z12" s="275">
        <f t="shared" si="0"/>
        <v>158</v>
      </c>
      <c r="AA12" s="275">
        <f t="shared" si="0"/>
        <v>69</v>
      </c>
      <c r="AB12" s="756">
        <f t="shared" si="0"/>
        <v>50</v>
      </c>
      <c r="AD12" s="1">
        <f>SUM(E12:H12)</f>
        <v>427</v>
      </c>
      <c r="AE12" s="1">
        <f>SUM(I12:L12)</f>
        <v>427</v>
      </c>
      <c r="AF12" s="1">
        <f>SUM(M12:P12)</f>
        <v>427</v>
      </c>
      <c r="AG12" s="1">
        <f>SUM(Q12:T12)</f>
        <v>427</v>
      </c>
      <c r="AH12" s="1">
        <f>SUM(U12:X12)</f>
        <v>427</v>
      </c>
      <c r="AI12" s="1">
        <f>SUM(Y12:AB12)</f>
        <v>427</v>
      </c>
      <c r="AJ12" s="1095">
        <f>AD12-D12</f>
        <v>0</v>
      </c>
      <c r="AK12" s="1095">
        <f>AE12-D12</f>
        <v>0</v>
      </c>
      <c r="AL12" s="1095">
        <f>AF12-D12</f>
        <v>0</v>
      </c>
      <c r="AM12" s="1095">
        <f>AG12-D12</f>
        <v>0</v>
      </c>
      <c r="AN12" s="1095">
        <f>AH12-D12</f>
        <v>0</v>
      </c>
      <c r="AO12" s="1095">
        <f>AI12-D12</f>
        <v>0</v>
      </c>
    </row>
    <row r="13" spans="2:41" s="337" customFormat="1" ht="21" customHeight="1" thickBot="1" x14ac:dyDescent="0.25">
      <c r="B13" s="1995"/>
      <c r="C13" s="1996"/>
      <c r="D13" s="499"/>
      <c r="E13" s="160">
        <f>E12/$D12</f>
        <v>0.18501170960187355</v>
      </c>
      <c r="F13" s="456">
        <f>F12/$D12</f>
        <v>0.53395784543325531</v>
      </c>
      <c r="G13" s="456">
        <f t="shared" ref="G13:M13" si="1">G12/$D12</f>
        <v>0.15925058548009369</v>
      </c>
      <c r="H13" s="326">
        <f t="shared" si="1"/>
        <v>0.12177985948477751</v>
      </c>
      <c r="I13" s="160">
        <f t="shared" si="1"/>
        <v>0.41451990632318503</v>
      </c>
      <c r="J13" s="456">
        <f t="shared" si="1"/>
        <v>0.38407494145199061</v>
      </c>
      <c r="K13" s="456">
        <f t="shared" si="1"/>
        <v>9.1334894613583142E-2</v>
      </c>
      <c r="L13" s="326">
        <f t="shared" si="1"/>
        <v>0.11007025761124122</v>
      </c>
      <c r="M13" s="160">
        <f t="shared" si="1"/>
        <v>0.14988290398126464</v>
      </c>
      <c r="N13" s="456">
        <f t="shared" ref="N13:AB13" si="2">N12/$D12</f>
        <v>0.57845433255269318</v>
      </c>
      <c r="O13" s="456">
        <f t="shared" si="2"/>
        <v>0.14285714285714285</v>
      </c>
      <c r="P13" s="326">
        <f t="shared" si="2"/>
        <v>0.1288056206088993</v>
      </c>
      <c r="Q13" s="160">
        <f t="shared" si="2"/>
        <v>0.18735362997658081</v>
      </c>
      <c r="R13" s="456">
        <f t="shared" si="2"/>
        <v>0.50351288056206089</v>
      </c>
      <c r="S13" s="456">
        <f t="shared" si="2"/>
        <v>0.18969555035128804</v>
      </c>
      <c r="T13" s="325">
        <f t="shared" si="2"/>
        <v>0.11943793911007025</v>
      </c>
      <c r="U13" s="160">
        <f t="shared" si="2"/>
        <v>0.24121779859484777</v>
      </c>
      <c r="V13" s="456">
        <f t="shared" si="2"/>
        <v>0.46370023419203749</v>
      </c>
      <c r="W13" s="456">
        <f t="shared" si="2"/>
        <v>0.17096018735362997</v>
      </c>
      <c r="X13" s="326">
        <f t="shared" si="2"/>
        <v>0.12412177985948478</v>
      </c>
      <c r="Y13" s="160">
        <f t="shared" si="2"/>
        <v>0.35128805620608899</v>
      </c>
      <c r="Z13" s="456">
        <f t="shared" si="2"/>
        <v>0.37002341920374709</v>
      </c>
      <c r="AA13" s="456">
        <f t="shared" si="2"/>
        <v>0.16159250585480095</v>
      </c>
      <c r="AB13" s="326">
        <f t="shared" si="2"/>
        <v>0.117096018735363</v>
      </c>
      <c r="AJ13" s="1373"/>
      <c r="AK13" s="1373"/>
      <c r="AL13" s="1373"/>
      <c r="AM13" s="1373"/>
      <c r="AN13" s="1373"/>
      <c r="AO13" s="1373"/>
    </row>
    <row r="14" spans="2:41" s="337" customFormat="1" ht="21" customHeight="1" thickTop="1" x14ac:dyDescent="0.2">
      <c r="B14" s="1503" t="s">
        <v>462</v>
      </c>
      <c r="C14" s="1649" t="s">
        <v>184</v>
      </c>
      <c r="D14" s="487">
        <f>'表5-1'!D14</f>
        <v>49</v>
      </c>
      <c r="E14" s="718">
        <v>7</v>
      </c>
      <c r="F14" s="59">
        <v>27</v>
      </c>
      <c r="G14" s="59">
        <v>7</v>
      </c>
      <c r="H14" s="338">
        <f>$D$14-E14-F14-G14</f>
        <v>8</v>
      </c>
      <c r="I14" s="258">
        <v>14</v>
      </c>
      <c r="J14" s="59">
        <v>24</v>
      </c>
      <c r="K14" s="59">
        <v>3</v>
      </c>
      <c r="L14" s="338">
        <f>$D$14-I14-J14-K14</f>
        <v>8</v>
      </c>
      <c r="M14" s="258">
        <v>7</v>
      </c>
      <c r="N14" s="59">
        <v>28</v>
      </c>
      <c r="O14" s="1084">
        <v>6</v>
      </c>
      <c r="P14" s="338">
        <f>$D$14-M14-N14-O14</f>
        <v>8</v>
      </c>
      <c r="Q14" s="258">
        <v>8</v>
      </c>
      <c r="R14" s="59">
        <v>24</v>
      </c>
      <c r="S14" s="59">
        <v>10</v>
      </c>
      <c r="T14" s="152">
        <f>$D$14-Q14-R14-S14</f>
        <v>7</v>
      </c>
      <c r="U14" s="258">
        <v>11</v>
      </c>
      <c r="V14" s="59">
        <v>22</v>
      </c>
      <c r="W14" s="59">
        <v>9</v>
      </c>
      <c r="X14" s="338">
        <f>$D$14-U14-V14-W14</f>
        <v>7</v>
      </c>
      <c r="Y14" s="258">
        <v>16</v>
      </c>
      <c r="Z14" s="1084">
        <v>18</v>
      </c>
      <c r="AA14" s="59">
        <v>8</v>
      </c>
      <c r="AB14" s="338">
        <f>$D$14-Y14-Z14-AA14</f>
        <v>7</v>
      </c>
      <c r="AD14" s="1">
        <f>SUM(E14:H14)</f>
        <v>49</v>
      </c>
      <c r="AE14" s="1">
        <f>SUM(I14:L14)</f>
        <v>49</v>
      </c>
      <c r="AF14" s="1">
        <f t="shared" ref="AF14" si="3">SUM(M14:P14)</f>
        <v>49</v>
      </c>
      <c r="AG14" s="1">
        <f t="shared" ref="AG14" si="4">SUM(Q14:T14)</f>
        <v>49</v>
      </c>
      <c r="AH14" s="1">
        <f t="shared" ref="AH14" si="5">SUM(U14:X14)</f>
        <v>49</v>
      </c>
      <c r="AI14" s="1">
        <f t="shared" ref="AI14" si="6">SUM(Y14:AB14)</f>
        <v>49</v>
      </c>
      <c r="AJ14" s="1095">
        <f t="shared" ref="AJ14" si="7">AD14-D14</f>
        <v>0</v>
      </c>
      <c r="AK14" s="1095">
        <f t="shared" ref="AK14" si="8">AE14-D14</f>
        <v>0</v>
      </c>
      <c r="AL14" s="1095">
        <f t="shared" ref="AL14" si="9">AF14-D14</f>
        <v>0</v>
      </c>
      <c r="AM14" s="1095">
        <f t="shared" ref="AM14" si="10">AG14-D14</f>
        <v>0</v>
      </c>
      <c r="AN14" s="1095">
        <f t="shared" ref="AN14" si="11">AH14-D14</f>
        <v>0</v>
      </c>
      <c r="AO14" s="1095">
        <f t="shared" ref="AO14" si="12">AI14-D14</f>
        <v>0</v>
      </c>
    </row>
    <row r="15" spans="2:41" s="337" customFormat="1" ht="21" customHeight="1" x14ac:dyDescent="0.2">
      <c r="B15" s="1504"/>
      <c r="C15" s="1552"/>
      <c r="D15" s="500"/>
      <c r="E15" s="160">
        <f>E14/$D14</f>
        <v>0.14285714285714285</v>
      </c>
      <c r="F15" s="456">
        <f>F14/$D14</f>
        <v>0.55102040816326525</v>
      </c>
      <c r="G15" s="456">
        <f t="shared" ref="G15:O15" si="13">G14/$D14</f>
        <v>0.14285714285714285</v>
      </c>
      <c r="H15" s="326">
        <f>H14/$D14</f>
        <v>0.16326530612244897</v>
      </c>
      <c r="I15" s="160">
        <f t="shared" si="13"/>
        <v>0.2857142857142857</v>
      </c>
      <c r="J15" s="456">
        <f t="shared" si="13"/>
        <v>0.48979591836734693</v>
      </c>
      <c r="K15" s="456">
        <f t="shared" si="13"/>
        <v>6.1224489795918366E-2</v>
      </c>
      <c r="L15" s="326">
        <f>L14/$D14</f>
        <v>0.16326530612244897</v>
      </c>
      <c r="M15" s="160">
        <f t="shared" si="13"/>
        <v>0.14285714285714285</v>
      </c>
      <c r="N15" s="456">
        <f t="shared" si="13"/>
        <v>0.5714285714285714</v>
      </c>
      <c r="O15" s="456">
        <f t="shared" si="13"/>
        <v>0.12244897959183673</v>
      </c>
      <c r="P15" s="326">
        <f>P14/$D14</f>
        <v>0.16326530612244897</v>
      </c>
      <c r="Q15" s="160">
        <f t="shared" ref="Q15:AA15" si="14">Q14/$D14</f>
        <v>0.16326530612244897</v>
      </c>
      <c r="R15" s="456">
        <f t="shared" si="14"/>
        <v>0.48979591836734693</v>
      </c>
      <c r="S15" s="456">
        <f t="shared" si="14"/>
        <v>0.20408163265306123</v>
      </c>
      <c r="T15" s="325">
        <f>T14/$D14</f>
        <v>0.14285714285714285</v>
      </c>
      <c r="U15" s="160">
        <f t="shared" si="14"/>
        <v>0.22448979591836735</v>
      </c>
      <c r="V15" s="456">
        <f t="shared" si="14"/>
        <v>0.44897959183673469</v>
      </c>
      <c r="W15" s="456">
        <f t="shared" si="14"/>
        <v>0.18367346938775511</v>
      </c>
      <c r="X15" s="326">
        <f>X14/$D14</f>
        <v>0.14285714285714285</v>
      </c>
      <c r="Y15" s="160">
        <f t="shared" si="14"/>
        <v>0.32653061224489793</v>
      </c>
      <c r="Z15" s="456">
        <f t="shared" si="14"/>
        <v>0.36734693877551022</v>
      </c>
      <c r="AA15" s="456">
        <f t="shared" si="14"/>
        <v>0.16326530612244897</v>
      </c>
      <c r="AB15" s="326">
        <f>AB14/$D14</f>
        <v>0.14285714285714285</v>
      </c>
      <c r="AJ15" s="1373"/>
      <c r="AK15" s="1373"/>
      <c r="AL15" s="1373"/>
      <c r="AM15" s="1373"/>
      <c r="AN15" s="1373"/>
      <c r="AO15" s="1373"/>
    </row>
    <row r="16" spans="2:41" s="337" customFormat="1" ht="21" customHeight="1" x14ac:dyDescent="0.2">
      <c r="B16" s="1504"/>
      <c r="C16" s="1591" t="s">
        <v>185</v>
      </c>
      <c r="D16" s="480">
        <f>'表5-1'!D16</f>
        <v>87</v>
      </c>
      <c r="E16" s="723">
        <v>9</v>
      </c>
      <c r="F16" s="62">
        <v>51</v>
      </c>
      <c r="G16" s="62">
        <v>18</v>
      </c>
      <c r="H16" s="341">
        <f>$D$16-E16-F16-G16</f>
        <v>9</v>
      </c>
      <c r="I16" s="259">
        <v>32</v>
      </c>
      <c r="J16" s="62">
        <v>40</v>
      </c>
      <c r="K16" s="62">
        <v>9</v>
      </c>
      <c r="L16" s="341">
        <f>$D$16-I16-J16-K16</f>
        <v>6</v>
      </c>
      <c r="M16" s="259">
        <v>11</v>
      </c>
      <c r="N16" s="62">
        <v>51</v>
      </c>
      <c r="O16" s="755">
        <v>16</v>
      </c>
      <c r="P16" s="341">
        <f>$D$16-M16-N16-O16</f>
        <v>9</v>
      </c>
      <c r="Q16" s="259">
        <v>16</v>
      </c>
      <c r="R16" s="62">
        <v>43</v>
      </c>
      <c r="S16" s="62">
        <v>22</v>
      </c>
      <c r="T16" s="340">
        <f>$D$16-Q16-R16-S16</f>
        <v>6</v>
      </c>
      <c r="U16" s="259">
        <v>19</v>
      </c>
      <c r="V16" s="62">
        <v>43</v>
      </c>
      <c r="W16" s="62">
        <v>17</v>
      </c>
      <c r="X16" s="341">
        <f>$D$16-U16-V16-W16</f>
        <v>8</v>
      </c>
      <c r="Y16" s="259">
        <v>24</v>
      </c>
      <c r="Z16" s="755">
        <v>39</v>
      </c>
      <c r="AA16" s="62">
        <v>16</v>
      </c>
      <c r="AB16" s="341">
        <f>$D$16-Y16-Z16-AA16</f>
        <v>8</v>
      </c>
      <c r="AD16" s="1">
        <f t="shared" ref="AD16" si="15">SUM(E16:H16)</f>
        <v>87</v>
      </c>
      <c r="AE16" s="1">
        <f t="shared" ref="AE16" si="16">SUM(I16:L16)</f>
        <v>87</v>
      </c>
      <c r="AF16" s="1">
        <f t="shared" ref="AF16" si="17">SUM(M16:P16)</f>
        <v>87</v>
      </c>
      <c r="AG16" s="1">
        <f t="shared" ref="AG16" si="18">SUM(Q16:T16)</f>
        <v>87</v>
      </c>
      <c r="AH16" s="1">
        <f t="shared" ref="AH16" si="19">SUM(U16:X16)</f>
        <v>87</v>
      </c>
      <c r="AI16" s="1">
        <f t="shared" ref="AI16" si="20">SUM(Y16:AB16)</f>
        <v>87</v>
      </c>
      <c r="AJ16" s="1095">
        <f t="shared" ref="AJ16" si="21">AD16-D16</f>
        <v>0</v>
      </c>
      <c r="AK16" s="1095">
        <f t="shared" ref="AK16" si="22">AE16-D16</f>
        <v>0</v>
      </c>
      <c r="AL16" s="1095">
        <f t="shared" ref="AL16" si="23">AF16-D16</f>
        <v>0</v>
      </c>
      <c r="AM16" s="1095">
        <f t="shared" ref="AM16" si="24">AG16-D16</f>
        <v>0</v>
      </c>
      <c r="AN16" s="1095">
        <f t="shared" ref="AN16" si="25">AH16-D16</f>
        <v>0</v>
      </c>
      <c r="AO16" s="1095">
        <f t="shared" ref="AO16" si="26">AI16-D16</f>
        <v>0</v>
      </c>
    </row>
    <row r="17" spans="2:43" s="337" customFormat="1" ht="21" customHeight="1" x14ac:dyDescent="0.2">
      <c r="B17" s="1504"/>
      <c r="C17" s="1552"/>
      <c r="D17" s="503"/>
      <c r="E17" s="160">
        <f t="shared" ref="E17" si="27">E16/$D16</f>
        <v>0.10344827586206896</v>
      </c>
      <c r="F17" s="456">
        <f t="shared" ref="F17:U17" si="28">F16/$D16</f>
        <v>0.58620689655172409</v>
      </c>
      <c r="G17" s="456">
        <f t="shared" si="28"/>
        <v>0.20689655172413793</v>
      </c>
      <c r="H17" s="326">
        <f>H16/$D16</f>
        <v>0.10344827586206896</v>
      </c>
      <c r="I17" s="160">
        <f t="shared" si="28"/>
        <v>0.36781609195402298</v>
      </c>
      <c r="J17" s="456">
        <f t="shared" si="28"/>
        <v>0.45977011494252873</v>
      </c>
      <c r="K17" s="456">
        <f t="shared" si="28"/>
        <v>0.10344827586206896</v>
      </c>
      <c r="L17" s="326">
        <f>L16/$D16</f>
        <v>6.8965517241379309E-2</v>
      </c>
      <c r="M17" s="160">
        <f t="shared" si="28"/>
        <v>0.12643678160919541</v>
      </c>
      <c r="N17" s="456">
        <f t="shared" si="28"/>
        <v>0.58620689655172409</v>
      </c>
      <c r="O17" s="456">
        <f t="shared" si="28"/>
        <v>0.18390804597701149</v>
      </c>
      <c r="P17" s="326">
        <f>P16/$D16</f>
        <v>0.10344827586206896</v>
      </c>
      <c r="Q17" s="160">
        <f t="shared" si="28"/>
        <v>0.18390804597701149</v>
      </c>
      <c r="R17" s="456">
        <f t="shared" si="28"/>
        <v>0.4942528735632184</v>
      </c>
      <c r="S17" s="456">
        <f t="shared" si="28"/>
        <v>0.25287356321839083</v>
      </c>
      <c r="T17" s="325">
        <f>T16/$D16</f>
        <v>6.8965517241379309E-2</v>
      </c>
      <c r="U17" s="160">
        <f t="shared" si="28"/>
        <v>0.21839080459770116</v>
      </c>
      <c r="V17" s="456">
        <f t="shared" ref="V17:AA17" si="29">V16/$D16</f>
        <v>0.4942528735632184</v>
      </c>
      <c r="W17" s="456">
        <f t="shared" si="29"/>
        <v>0.19540229885057472</v>
      </c>
      <c r="X17" s="326">
        <f>X16/$D16</f>
        <v>9.1954022988505746E-2</v>
      </c>
      <c r="Y17" s="160">
        <f t="shared" si="29"/>
        <v>0.27586206896551724</v>
      </c>
      <c r="Z17" s="456">
        <f t="shared" si="29"/>
        <v>0.44827586206896552</v>
      </c>
      <c r="AA17" s="456">
        <f t="shared" si="29"/>
        <v>0.18390804597701149</v>
      </c>
      <c r="AB17" s="326">
        <f>AB16/$D16</f>
        <v>9.1954022988505746E-2</v>
      </c>
      <c r="AJ17" s="1373"/>
      <c r="AK17" s="1373"/>
      <c r="AL17" s="1373"/>
      <c r="AM17" s="1373"/>
      <c r="AN17" s="1373"/>
      <c r="AO17" s="1373"/>
    </row>
    <row r="18" spans="2:43" s="337" customFormat="1" ht="21" customHeight="1" x14ac:dyDescent="0.2">
      <c r="B18" s="1504"/>
      <c r="C18" s="1588" t="s">
        <v>463</v>
      </c>
      <c r="D18" s="480">
        <f>'表5-1'!D18</f>
        <v>25</v>
      </c>
      <c r="E18" s="723">
        <v>4</v>
      </c>
      <c r="F18" s="62">
        <v>16</v>
      </c>
      <c r="G18" s="62">
        <v>3</v>
      </c>
      <c r="H18" s="341">
        <f>$D$18-E18-F18-G18</f>
        <v>2</v>
      </c>
      <c r="I18" s="259">
        <v>3</v>
      </c>
      <c r="J18" s="62">
        <v>14</v>
      </c>
      <c r="K18" s="62">
        <v>5</v>
      </c>
      <c r="L18" s="341">
        <f>$D$18-I18-J18-K18</f>
        <v>3</v>
      </c>
      <c r="M18" s="259">
        <v>4</v>
      </c>
      <c r="N18" s="62">
        <v>13</v>
      </c>
      <c r="O18" s="755">
        <v>5</v>
      </c>
      <c r="P18" s="341">
        <f>$D$18-M18-N18-O18</f>
        <v>3</v>
      </c>
      <c r="Q18" s="259">
        <v>1</v>
      </c>
      <c r="R18" s="62">
        <v>13</v>
      </c>
      <c r="S18" s="62">
        <v>8</v>
      </c>
      <c r="T18" s="340">
        <f>$D$18-Q18-R18-S18</f>
        <v>3</v>
      </c>
      <c r="U18" s="259">
        <v>1</v>
      </c>
      <c r="V18" s="62">
        <v>14</v>
      </c>
      <c r="W18" s="62">
        <v>7</v>
      </c>
      <c r="X18" s="341">
        <f>$D$18-U18-V18-W18</f>
        <v>3</v>
      </c>
      <c r="Y18" s="259">
        <v>4</v>
      </c>
      <c r="Z18" s="755">
        <v>10</v>
      </c>
      <c r="AA18" s="62">
        <v>8</v>
      </c>
      <c r="AB18" s="341">
        <f>$D$18-Y18-Z18-AA18</f>
        <v>3</v>
      </c>
      <c r="AD18" s="1">
        <f t="shared" ref="AD18" si="30">SUM(E18:H18)</f>
        <v>25</v>
      </c>
      <c r="AE18" s="1">
        <f t="shared" ref="AE18" si="31">SUM(I18:L18)</f>
        <v>25</v>
      </c>
      <c r="AF18" s="1">
        <f t="shared" ref="AF18" si="32">SUM(M18:P18)</f>
        <v>25</v>
      </c>
      <c r="AG18" s="1">
        <f t="shared" ref="AG18" si="33">SUM(Q18:T18)</f>
        <v>25</v>
      </c>
      <c r="AH18" s="1">
        <f t="shared" ref="AH18" si="34">SUM(U18:X18)</f>
        <v>25</v>
      </c>
      <c r="AI18" s="1">
        <f t="shared" ref="AI18" si="35">SUM(Y18:AB18)</f>
        <v>25</v>
      </c>
      <c r="AJ18" s="1095">
        <f t="shared" ref="AJ18" si="36">AD18-D18</f>
        <v>0</v>
      </c>
      <c r="AK18" s="1095">
        <f t="shared" ref="AK18" si="37">AE18-D18</f>
        <v>0</v>
      </c>
      <c r="AL18" s="1095">
        <f t="shared" ref="AL18" si="38">AF18-D18</f>
        <v>0</v>
      </c>
      <c r="AM18" s="1095">
        <f t="shared" ref="AM18" si="39">AG18-D18</f>
        <v>0</v>
      </c>
      <c r="AN18" s="1095">
        <f t="shared" ref="AN18" si="40">AH18-D18</f>
        <v>0</v>
      </c>
      <c r="AO18" s="1095">
        <f t="shared" ref="AO18" si="41">AI18-D18</f>
        <v>0</v>
      </c>
    </row>
    <row r="19" spans="2:43" s="337" customFormat="1" ht="21" customHeight="1" x14ac:dyDescent="0.2">
      <c r="B19" s="1504"/>
      <c r="C19" s="1595"/>
      <c r="D19" s="503"/>
      <c r="E19" s="160">
        <f t="shared" ref="E19" si="42">E18/$D18</f>
        <v>0.16</v>
      </c>
      <c r="F19" s="456">
        <f t="shared" ref="F19:U19" si="43">F18/$D18</f>
        <v>0.64</v>
      </c>
      <c r="G19" s="456">
        <f t="shared" si="43"/>
        <v>0.12</v>
      </c>
      <c r="H19" s="326">
        <f t="shared" si="43"/>
        <v>0.08</v>
      </c>
      <c r="I19" s="160">
        <f t="shared" si="43"/>
        <v>0.12</v>
      </c>
      <c r="J19" s="456">
        <f t="shared" si="43"/>
        <v>0.56000000000000005</v>
      </c>
      <c r="K19" s="456">
        <f t="shared" si="43"/>
        <v>0.2</v>
      </c>
      <c r="L19" s="326">
        <f t="shared" ref="L19" si="44">L18/$D18</f>
        <v>0.12</v>
      </c>
      <c r="M19" s="160">
        <f t="shared" si="43"/>
        <v>0.16</v>
      </c>
      <c r="N19" s="456">
        <f t="shared" si="43"/>
        <v>0.52</v>
      </c>
      <c r="O19" s="456">
        <f t="shared" si="43"/>
        <v>0.2</v>
      </c>
      <c r="P19" s="326">
        <f t="shared" ref="P19" si="45">P18/$D18</f>
        <v>0.12</v>
      </c>
      <c r="Q19" s="160">
        <f t="shared" si="43"/>
        <v>0.04</v>
      </c>
      <c r="R19" s="456">
        <f t="shared" si="43"/>
        <v>0.52</v>
      </c>
      <c r="S19" s="456">
        <f t="shared" si="43"/>
        <v>0.32</v>
      </c>
      <c r="T19" s="325">
        <f t="shared" ref="T19" si="46">T18/$D18</f>
        <v>0.12</v>
      </c>
      <c r="U19" s="160">
        <f t="shared" si="43"/>
        <v>0.04</v>
      </c>
      <c r="V19" s="456">
        <f t="shared" ref="V19:AB19" si="47">V18/$D18</f>
        <v>0.56000000000000005</v>
      </c>
      <c r="W19" s="456">
        <f t="shared" si="47"/>
        <v>0.28000000000000003</v>
      </c>
      <c r="X19" s="326">
        <f t="shared" si="47"/>
        <v>0.12</v>
      </c>
      <c r="Y19" s="160">
        <f t="shared" si="47"/>
        <v>0.16</v>
      </c>
      <c r="Z19" s="456">
        <f t="shared" si="47"/>
        <v>0.4</v>
      </c>
      <c r="AA19" s="456">
        <f t="shared" si="47"/>
        <v>0.32</v>
      </c>
      <c r="AB19" s="326">
        <f t="shared" si="47"/>
        <v>0.12</v>
      </c>
      <c r="AJ19" s="1373"/>
      <c r="AK19" s="1373"/>
      <c r="AL19" s="1373"/>
      <c r="AM19" s="1373"/>
      <c r="AN19" s="1373"/>
      <c r="AO19" s="1373"/>
    </row>
    <row r="20" spans="2:43" s="337" customFormat="1" ht="21" customHeight="1" x14ac:dyDescent="0.2">
      <c r="B20" s="1504"/>
      <c r="C20" s="1591" t="s">
        <v>340</v>
      </c>
      <c r="D20" s="480">
        <f>'表5-1'!D20</f>
        <v>82</v>
      </c>
      <c r="E20" s="723">
        <v>13</v>
      </c>
      <c r="F20" s="62">
        <v>48</v>
      </c>
      <c r="G20" s="62">
        <v>12</v>
      </c>
      <c r="H20" s="341">
        <f>$D$20-E20-F20-G20</f>
        <v>9</v>
      </c>
      <c r="I20" s="259">
        <v>32</v>
      </c>
      <c r="J20" s="62">
        <v>35</v>
      </c>
      <c r="K20" s="62">
        <v>7</v>
      </c>
      <c r="L20" s="341">
        <f>$D$20-I20-J20-K20</f>
        <v>8</v>
      </c>
      <c r="M20" s="259">
        <v>11</v>
      </c>
      <c r="N20" s="62">
        <v>53</v>
      </c>
      <c r="O20" s="755">
        <v>9</v>
      </c>
      <c r="P20" s="341">
        <f>$D$20-M20-N20-O20</f>
        <v>9</v>
      </c>
      <c r="Q20" s="259">
        <v>10</v>
      </c>
      <c r="R20" s="62">
        <v>46</v>
      </c>
      <c r="S20" s="62">
        <v>18</v>
      </c>
      <c r="T20" s="340">
        <f>$D$20-Q20-R20-S20</f>
        <v>8</v>
      </c>
      <c r="U20" s="259">
        <v>15</v>
      </c>
      <c r="V20" s="62">
        <v>48</v>
      </c>
      <c r="W20" s="62">
        <v>12</v>
      </c>
      <c r="X20" s="341">
        <f>$D$20-U20-V20-W20</f>
        <v>7</v>
      </c>
      <c r="Y20" s="259">
        <v>26</v>
      </c>
      <c r="Z20" s="755">
        <v>37</v>
      </c>
      <c r="AA20" s="62">
        <v>12</v>
      </c>
      <c r="AB20" s="341">
        <f>$D$20-Y20-Z20-AA20</f>
        <v>7</v>
      </c>
      <c r="AD20" s="1">
        <f t="shared" ref="AD20" si="48">SUM(E20:H20)</f>
        <v>82</v>
      </c>
      <c r="AE20" s="1">
        <f t="shared" ref="AE20" si="49">SUM(I20:L20)</f>
        <v>82</v>
      </c>
      <c r="AF20" s="1">
        <f t="shared" ref="AF20" si="50">SUM(M20:P20)</f>
        <v>82</v>
      </c>
      <c r="AG20" s="1">
        <f t="shared" ref="AG20" si="51">SUM(Q20:T20)</f>
        <v>82</v>
      </c>
      <c r="AH20" s="1">
        <f t="shared" ref="AH20" si="52">SUM(U20:X20)</f>
        <v>82</v>
      </c>
      <c r="AI20" s="1">
        <f t="shared" ref="AI20" si="53">SUM(Y20:AB20)</f>
        <v>82</v>
      </c>
      <c r="AJ20" s="1095">
        <f t="shared" ref="AJ20" si="54">AD20-D20</f>
        <v>0</v>
      </c>
      <c r="AK20" s="1095">
        <f t="shared" ref="AK20" si="55">AE20-D20</f>
        <v>0</v>
      </c>
      <c r="AL20" s="1095">
        <f t="shared" ref="AL20" si="56">AF20-D20</f>
        <v>0</v>
      </c>
      <c r="AM20" s="1095">
        <f t="shared" ref="AM20" si="57">AG20-D20</f>
        <v>0</v>
      </c>
      <c r="AN20" s="1095">
        <f t="shared" ref="AN20" si="58">AH20-D20</f>
        <v>0</v>
      </c>
      <c r="AO20" s="1095">
        <f t="shared" ref="AO20" si="59">AI20-D20</f>
        <v>0</v>
      </c>
    </row>
    <row r="21" spans="2:43" s="337" customFormat="1" ht="21" customHeight="1" x14ac:dyDescent="0.2">
      <c r="B21" s="1504"/>
      <c r="C21" s="1552"/>
      <c r="D21" s="503"/>
      <c r="E21" s="160">
        <f t="shared" ref="E21" si="60">E20/$D20</f>
        <v>0.15853658536585366</v>
      </c>
      <c r="F21" s="456">
        <f t="shared" ref="F21:U21" si="61">F20/$D20</f>
        <v>0.58536585365853655</v>
      </c>
      <c r="G21" s="456">
        <f t="shared" si="61"/>
        <v>0.14634146341463414</v>
      </c>
      <c r="H21" s="326">
        <f t="shared" si="61"/>
        <v>0.10975609756097561</v>
      </c>
      <c r="I21" s="160">
        <f t="shared" si="61"/>
        <v>0.3902439024390244</v>
      </c>
      <c r="J21" s="456">
        <f t="shared" si="61"/>
        <v>0.42682926829268292</v>
      </c>
      <c r="K21" s="456">
        <f t="shared" si="61"/>
        <v>8.5365853658536592E-2</v>
      </c>
      <c r="L21" s="326">
        <f t="shared" ref="L21" si="62">L20/$D20</f>
        <v>9.7560975609756101E-2</v>
      </c>
      <c r="M21" s="160">
        <f t="shared" si="61"/>
        <v>0.13414634146341464</v>
      </c>
      <c r="N21" s="456">
        <f t="shared" si="61"/>
        <v>0.64634146341463417</v>
      </c>
      <c r="O21" s="456">
        <f t="shared" si="61"/>
        <v>0.10975609756097561</v>
      </c>
      <c r="P21" s="326">
        <f t="shared" ref="P21" si="63">P20/$D20</f>
        <v>0.10975609756097561</v>
      </c>
      <c r="Q21" s="160">
        <f t="shared" si="61"/>
        <v>0.12195121951219512</v>
      </c>
      <c r="R21" s="456">
        <f t="shared" si="61"/>
        <v>0.56097560975609762</v>
      </c>
      <c r="S21" s="456">
        <f t="shared" si="61"/>
        <v>0.21951219512195122</v>
      </c>
      <c r="T21" s="325">
        <f t="shared" ref="T21" si="64">T20/$D20</f>
        <v>9.7560975609756101E-2</v>
      </c>
      <c r="U21" s="160">
        <f t="shared" si="61"/>
        <v>0.18292682926829268</v>
      </c>
      <c r="V21" s="456">
        <f t="shared" ref="V21:AB21" si="65">V20/$D20</f>
        <v>0.58536585365853655</v>
      </c>
      <c r="W21" s="456">
        <f t="shared" si="65"/>
        <v>0.14634146341463414</v>
      </c>
      <c r="X21" s="326">
        <f t="shared" si="65"/>
        <v>8.5365853658536592E-2</v>
      </c>
      <c r="Y21" s="160">
        <f t="shared" si="65"/>
        <v>0.31707317073170732</v>
      </c>
      <c r="Z21" s="456">
        <f t="shared" si="65"/>
        <v>0.45121951219512196</v>
      </c>
      <c r="AA21" s="456">
        <f t="shared" si="65"/>
        <v>0.14634146341463414</v>
      </c>
      <c r="AB21" s="326">
        <f t="shared" si="65"/>
        <v>8.5365853658536592E-2</v>
      </c>
      <c r="AJ21" s="1373"/>
      <c r="AK21" s="1373"/>
      <c r="AL21" s="1373"/>
      <c r="AM21" s="1373"/>
      <c r="AN21" s="1373"/>
      <c r="AO21" s="1373"/>
    </row>
    <row r="22" spans="2:43" s="337" customFormat="1" ht="21" customHeight="1" x14ac:dyDescent="0.2">
      <c r="B22" s="1504"/>
      <c r="C22" s="1591" t="s">
        <v>341</v>
      </c>
      <c r="D22" s="480">
        <f>'表5-1'!D22</f>
        <v>8</v>
      </c>
      <c r="E22" s="723">
        <v>3</v>
      </c>
      <c r="F22" s="62">
        <v>3</v>
      </c>
      <c r="G22" s="62">
        <v>2</v>
      </c>
      <c r="H22" s="341">
        <f>$D$22-E22-F22-G22</f>
        <v>0</v>
      </c>
      <c r="I22" s="259">
        <v>3</v>
      </c>
      <c r="J22" s="62">
        <v>3</v>
      </c>
      <c r="K22" s="62">
        <v>2</v>
      </c>
      <c r="L22" s="341">
        <f>$D$22-I22-J22-K22</f>
        <v>0</v>
      </c>
      <c r="M22" s="259">
        <v>2</v>
      </c>
      <c r="N22" s="62">
        <v>4</v>
      </c>
      <c r="O22" s="755">
        <v>2</v>
      </c>
      <c r="P22" s="341">
        <f>$D$22-M22-N22-O22</f>
        <v>0</v>
      </c>
      <c r="Q22" s="259">
        <v>2</v>
      </c>
      <c r="R22" s="62">
        <v>3</v>
      </c>
      <c r="S22" s="62">
        <v>3</v>
      </c>
      <c r="T22" s="340">
        <f>$D$22-Q22-R22-S22</f>
        <v>0</v>
      </c>
      <c r="U22" s="259">
        <v>4</v>
      </c>
      <c r="V22" s="62">
        <v>3</v>
      </c>
      <c r="W22" s="62">
        <v>1</v>
      </c>
      <c r="X22" s="341">
        <f>$D$22-U22-V22-W22</f>
        <v>0</v>
      </c>
      <c r="Y22" s="259">
        <v>3</v>
      </c>
      <c r="Z22" s="755">
        <v>4</v>
      </c>
      <c r="AA22" s="62">
        <v>1</v>
      </c>
      <c r="AB22" s="341">
        <f>$D$22-Y22-Z22-AA22</f>
        <v>0</v>
      </c>
      <c r="AD22" s="1">
        <f t="shared" ref="AD22" si="66">SUM(E22:H22)</f>
        <v>8</v>
      </c>
      <c r="AE22" s="1">
        <f t="shared" ref="AE22" si="67">SUM(I22:L22)</f>
        <v>8</v>
      </c>
      <c r="AF22" s="1">
        <f t="shared" ref="AF22" si="68">SUM(M22:P22)</f>
        <v>8</v>
      </c>
      <c r="AG22" s="1">
        <f t="shared" ref="AG22" si="69">SUM(Q22:T22)</f>
        <v>8</v>
      </c>
      <c r="AH22" s="1">
        <f t="shared" ref="AH22" si="70">SUM(U22:X22)</f>
        <v>8</v>
      </c>
      <c r="AI22" s="1">
        <f t="shared" ref="AI22" si="71">SUM(Y22:AB22)</f>
        <v>8</v>
      </c>
      <c r="AJ22" s="1095">
        <f t="shared" ref="AJ22" si="72">AD22-D22</f>
        <v>0</v>
      </c>
      <c r="AK22" s="1095">
        <f t="shared" ref="AK22" si="73">AE22-D22</f>
        <v>0</v>
      </c>
      <c r="AL22" s="1095">
        <f t="shared" ref="AL22" si="74">AF22-D22</f>
        <v>0</v>
      </c>
      <c r="AM22" s="1095">
        <f t="shared" ref="AM22" si="75">AG22-D22</f>
        <v>0</v>
      </c>
      <c r="AN22" s="1095">
        <f t="shared" ref="AN22" si="76">AH22-D22</f>
        <v>0</v>
      </c>
      <c r="AO22" s="1095">
        <f t="shared" ref="AO22" si="77">AI22-D22</f>
        <v>0</v>
      </c>
    </row>
    <row r="23" spans="2:43" s="337" customFormat="1" ht="21" customHeight="1" x14ac:dyDescent="0.2">
      <c r="B23" s="1504"/>
      <c r="C23" s="1552"/>
      <c r="D23" s="503"/>
      <c r="E23" s="160">
        <f t="shared" ref="E23" si="78">E22/$D22</f>
        <v>0.375</v>
      </c>
      <c r="F23" s="456">
        <f t="shared" ref="F23:U23" si="79">F22/$D22</f>
        <v>0.375</v>
      </c>
      <c r="G23" s="456">
        <f t="shared" si="79"/>
        <v>0.25</v>
      </c>
      <c r="H23" s="326">
        <f>H22/$D22</f>
        <v>0</v>
      </c>
      <c r="I23" s="160">
        <f t="shared" si="79"/>
        <v>0.375</v>
      </c>
      <c r="J23" s="456">
        <f t="shared" si="79"/>
        <v>0.375</v>
      </c>
      <c r="K23" s="456">
        <f t="shared" si="79"/>
        <v>0.25</v>
      </c>
      <c r="L23" s="326">
        <f>L22/$D22</f>
        <v>0</v>
      </c>
      <c r="M23" s="160">
        <f t="shared" si="79"/>
        <v>0.25</v>
      </c>
      <c r="N23" s="456">
        <f t="shared" si="79"/>
        <v>0.5</v>
      </c>
      <c r="O23" s="456">
        <f t="shared" si="79"/>
        <v>0.25</v>
      </c>
      <c r="P23" s="326">
        <f>P22/$D22</f>
        <v>0</v>
      </c>
      <c r="Q23" s="160">
        <f t="shared" si="79"/>
        <v>0.25</v>
      </c>
      <c r="R23" s="456">
        <f t="shared" si="79"/>
        <v>0.375</v>
      </c>
      <c r="S23" s="456">
        <f t="shared" si="79"/>
        <v>0.375</v>
      </c>
      <c r="T23" s="325">
        <f>T22/$D22</f>
        <v>0</v>
      </c>
      <c r="U23" s="160">
        <f t="shared" si="79"/>
        <v>0.5</v>
      </c>
      <c r="V23" s="456">
        <f t="shared" ref="V23:AA23" si="80">V22/$D22</f>
        <v>0.375</v>
      </c>
      <c r="W23" s="456">
        <f t="shared" si="80"/>
        <v>0.125</v>
      </c>
      <c r="X23" s="326">
        <f>X22/$D22</f>
        <v>0</v>
      </c>
      <c r="Y23" s="160">
        <f t="shared" si="80"/>
        <v>0.375</v>
      </c>
      <c r="Z23" s="456">
        <f t="shared" si="80"/>
        <v>0.5</v>
      </c>
      <c r="AA23" s="456">
        <f t="shared" si="80"/>
        <v>0.125</v>
      </c>
      <c r="AB23" s="326">
        <f>AB22/$D22</f>
        <v>0</v>
      </c>
      <c r="AJ23" s="1373"/>
      <c r="AK23" s="1373"/>
      <c r="AL23" s="1373"/>
      <c r="AM23" s="1373"/>
      <c r="AN23" s="1373"/>
      <c r="AO23" s="1373"/>
    </row>
    <row r="24" spans="2:43" s="337" customFormat="1" ht="21" customHeight="1" x14ac:dyDescent="0.2">
      <c r="B24" s="1504"/>
      <c r="C24" s="1591" t="s">
        <v>189</v>
      </c>
      <c r="D24" s="480">
        <f>'表5-1'!D24</f>
        <v>176</v>
      </c>
      <c r="E24" s="723">
        <v>43</v>
      </c>
      <c r="F24" s="62">
        <v>83</v>
      </c>
      <c r="G24" s="62">
        <v>26</v>
      </c>
      <c r="H24" s="341">
        <f>$D$24-E24-F24-G24</f>
        <v>24</v>
      </c>
      <c r="I24" s="259">
        <v>93</v>
      </c>
      <c r="J24" s="62">
        <v>48</v>
      </c>
      <c r="K24" s="62">
        <v>13</v>
      </c>
      <c r="L24" s="341">
        <f>$D$24-I24-J24-K24</f>
        <v>22</v>
      </c>
      <c r="M24" s="259">
        <v>29</v>
      </c>
      <c r="N24" s="62">
        <v>98</v>
      </c>
      <c r="O24" s="755">
        <v>23</v>
      </c>
      <c r="P24" s="341">
        <f>$D$24-M24-N24-O24</f>
        <v>26</v>
      </c>
      <c r="Q24" s="259">
        <v>43</v>
      </c>
      <c r="R24" s="62">
        <v>86</v>
      </c>
      <c r="S24" s="62">
        <v>20</v>
      </c>
      <c r="T24" s="340">
        <f>$D$24-Q24-R24-S24</f>
        <v>27</v>
      </c>
      <c r="U24" s="259">
        <v>53</v>
      </c>
      <c r="V24" s="62">
        <v>68</v>
      </c>
      <c r="W24" s="62">
        <v>27</v>
      </c>
      <c r="X24" s="341">
        <f>$D$24-U24-V24-W24</f>
        <v>28</v>
      </c>
      <c r="Y24" s="259">
        <v>77</v>
      </c>
      <c r="Z24" s="755">
        <v>50</v>
      </c>
      <c r="AA24" s="62">
        <v>24</v>
      </c>
      <c r="AB24" s="341">
        <f>$D$24-Y24-Z24-AA24</f>
        <v>25</v>
      </c>
      <c r="AD24" s="1">
        <f t="shared" ref="AD24" si="81">SUM(E24:H24)</f>
        <v>176</v>
      </c>
      <c r="AE24" s="1">
        <f t="shared" ref="AE24" si="82">SUM(I24:L24)</f>
        <v>176</v>
      </c>
      <c r="AF24" s="1">
        <f t="shared" ref="AF24" si="83">SUM(M24:P24)</f>
        <v>176</v>
      </c>
      <c r="AG24" s="1">
        <f t="shared" ref="AG24" si="84">SUM(Q24:T24)</f>
        <v>176</v>
      </c>
      <c r="AH24" s="1">
        <f t="shared" ref="AH24" si="85">SUM(U24:X24)</f>
        <v>176</v>
      </c>
      <c r="AI24" s="1">
        <f t="shared" ref="AI24" si="86">SUM(Y24:AB24)</f>
        <v>176</v>
      </c>
      <c r="AJ24" s="1095">
        <f>AD24-D24</f>
        <v>0</v>
      </c>
      <c r="AK24" s="1095">
        <f>AE24-D24</f>
        <v>0</v>
      </c>
      <c r="AL24" s="1095">
        <f t="shared" ref="AL24" si="87">AF24-D24</f>
        <v>0</v>
      </c>
      <c r="AM24" s="1095">
        <f t="shared" ref="AM24" si="88">AG24-D24</f>
        <v>0</v>
      </c>
      <c r="AN24" s="1095">
        <f t="shared" ref="AN24" si="89">AH24-D24</f>
        <v>0</v>
      </c>
      <c r="AO24" s="1095">
        <f t="shared" ref="AO24" si="90">AI24-D24</f>
        <v>0</v>
      </c>
    </row>
    <row r="25" spans="2:43" s="337" customFormat="1" ht="21" customHeight="1" thickBot="1" x14ac:dyDescent="0.25">
      <c r="B25" s="1505"/>
      <c r="C25" s="1655"/>
      <c r="D25" s="500"/>
      <c r="E25" s="164">
        <f t="shared" ref="E25" si="91">E24/$D24</f>
        <v>0.24431818181818182</v>
      </c>
      <c r="F25" s="1085">
        <f t="shared" ref="F25:U25" si="92">F24/$D24</f>
        <v>0.47159090909090912</v>
      </c>
      <c r="G25" s="1085">
        <f t="shared" si="92"/>
        <v>0.14772727272727273</v>
      </c>
      <c r="H25" s="329">
        <f t="shared" si="92"/>
        <v>0.13636363636363635</v>
      </c>
      <c r="I25" s="164">
        <f t="shared" si="92"/>
        <v>0.52840909090909094</v>
      </c>
      <c r="J25" s="1085">
        <f t="shared" si="92"/>
        <v>0.27272727272727271</v>
      </c>
      <c r="K25" s="1085">
        <f t="shared" si="92"/>
        <v>7.3863636363636367E-2</v>
      </c>
      <c r="L25" s="329">
        <f t="shared" ref="L25" si="93">L24/$D24</f>
        <v>0.125</v>
      </c>
      <c r="M25" s="164">
        <f t="shared" si="92"/>
        <v>0.16477272727272727</v>
      </c>
      <c r="N25" s="1085">
        <f t="shared" si="92"/>
        <v>0.55681818181818177</v>
      </c>
      <c r="O25" s="1085">
        <f t="shared" si="92"/>
        <v>0.13068181818181818</v>
      </c>
      <c r="P25" s="329">
        <f t="shared" ref="P25" si="94">P24/$D24</f>
        <v>0.14772727272727273</v>
      </c>
      <c r="Q25" s="164">
        <f t="shared" si="92"/>
        <v>0.24431818181818182</v>
      </c>
      <c r="R25" s="1085">
        <f t="shared" si="92"/>
        <v>0.48863636363636365</v>
      </c>
      <c r="S25" s="1085">
        <f t="shared" si="92"/>
        <v>0.11363636363636363</v>
      </c>
      <c r="T25" s="327">
        <f t="shared" ref="T25" si="95">T24/$D24</f>
        <v>0.15340909090909091</v>
      </c>
      <c r="U25" s="164">
        <f t="shared" si="92"/>
        <v>0.30113636363636365</v>
      </c>
      <c r="V25" s="1085">
        <f t="shared" ref="V25:AB25" si="96">V24/$D24</f>
        <v>0.38636363636363635</v>
      </c>
      <c r="W25" s="1085">
        <f t="shared" si="96"/>
        <v>0.15340909090909091</v>
      </c>
      <c r="X25" s="329">
        <f t="shared" si="96"/>
        <v>0.15909090909090909</v>
      </c>
      <c r="Y25" s="164">
        <f t="shared" si="96"/>
        <v>0.4375</v>
      </c>
      <c r="Z25" s="1085">
        <f t="shared" si="96"/>
        <v>0.28409090909090912</v>
      </c>
      <c r="AA25" s="1085">
        <f t="shared" si="96"/>
        <v>0.13636363636363635</v>
      </c>
      <c r="AB25" s="329">
        <f t="shared" si="96"/>
        <v>0.14204545454545456</v>
      </c>
      <c r="AJ25" s="1373"/>
      <c r="AK25" s="1373"/>
      <c r="AL25" s="1373"/>
      <c r="AM25" s="1373"/>
      <c r="AN25" s="1373"/>
      <c r="AO25" s="1373"/>
    </row>
    <row r="26" spans="2:43" s="337" customFormat="1" ht="21" customHeight="1" thickTop="1" x14ac:dyDescent="0.2">
      <c r="B26" s="1503" t="s">
        <v>464</v>
      </c>
      <c r="C26" s="1649" t="s">
        <v>465</v>
      </c>
      <c r="D26" s="487">
        <f>'表5-1'!D26</f>
        <v>106</v>
      </c>
      <c r="E26" s="723">
        <v>13</v>
      </c>
      <c r="F26" s="62">
        <v>53</v>
      </c>
      <c r="G26" s="62">
        <v>15</v>
      </c>
      <c r="H26" s="341">
        <f>$D$26-E26-F26-G26</f>
        <v>25</v>
      </c>
      <c r="I26" s="259">
        <v>27</v>
      </c>
      <c r="J26" s="62">
        <v>44</v>
      </c>
      <c r="K26" s="62">
        <v>12</v>
      </c>
      <c r="L26" s="341">
        <f>$D$26-I26-J26-K26</f>
        <v>23</v>
      </c>
      <c r="M26" s="259">
        <v>11</v>
      </c>
      <c r="N26" s="62">
        <v>55</v>
      </c>
      <c r="O26" s="755">
        <v>13</v>
      </c>
      <c r="P26" s="341">
        <f>$D$26-M26-N26-O26</f>
        <v>27</v>
      </c>
      <c r="Q26" s="259">
        <v>11</v>
      </c>
      <c r="R26" s="62">
        <v>53</v>
      </c>
      <c r="S26" s="62">
        <v>17</v>
      </c>
      <c r="T26" s="340">
        <f>$D$26-Q26-R26-S26</f>
        <v>25</v>
      </c>
      <c r="U26" s="259">
        <v>18</v>
      </c>
      <c r="V26" s="62">
        <v>45</v>
      </c>
      <c r="W26" s="62">
        <v>17</v>
      </c>
      <c r="X26" s="341">
        <f>$D$26-U26-V26-W26</f>
        <v>26</v>
      </c>
      <c r="Y26" s="259">
        <v>21</v>
      </c>
      <c r="Z26" s="755">
        <v>43</v>
      </c>
      <c r="AA26" s="62">
        <v>16</v>
      </c>
      <c r="AB26" s="341">
        <f>$D$26-Y26-Z26-AA26</f>
        <v>26</v>
      </c>
      <c r="AD26" s="1">
        <f t="shared" ref="AD26" si="97">SUM(E26:H26)</f>
        <v>106</v>
      </c>
      <c r="AE26" s="1">
        <f t="shared" ref="AE26" si="98">SUM(I26:L26)</f>
        <v>106</v>
      </c>
      <c r="AF26" s="1">
        <f t="shared" ref="AF26" si="99">SUM(M26:P26)</f>
        <v>106</v>
      </c>
      <c r="AG26" s="1">
        <f t="shared" ref="AG26" si="100">SUM(Q26:T26)</f>
        <v>106</v>
      </c>
      <c r="AH26" s="1">
        <f t="shared" ref="AH26" si="101">SUM(U26:X26)</f>
        <v>106</v>
      </c>
      <c r="AI26" s="1">
        <f t="shared" ref="AI26" si="102">SUM(Y26:AB26)</f>
        <v>106</v>
      </c>
      <c r="AJ26" s="1095">
        <f t="shared" ref="AJ26" si="103">AD26-D26</f>
        <v>0</v>
      </c>
      <c r="AK26" s="1095">
        <f t="shared" ref="AK26" si="104">AE26-D26</f>
        <v>0</v>
      </c>
      <c r="AL26" s="1095">
        <f t="shared" ref="AL26" si="105">AF26-D26</f>
        <v>0</v>
      </c>
      <c r="AM26" s="1095">
        <f t="shared" ref="AM26" si="106">AG26-D26</f>
        <v>0</v>
      </c>
      <c r="AN26" s="1095">
        <f t="shared" ref="AN26" si="107">AH26-D26</f>
        <v>0</v>
      </c>
      <c r="AO26" s="1095">
        <f t="shared" ref="AO26" si="108">AI26-D26</f>
        <v>0</v>
      </c>
    </row>
    <row r="27" spans="2:43" s="337" customFormat="1" ht="21" customHeight="1" x14ac:dyDescent="0.2">
      <c r="B27" s="1504"/>
      <c r="C27" s="1552"/>
      <c r="D27" s="503"/>
      <c r="E27" s="160">
        <f t="shared" ref="E27" si="109">E26/$D26</f>
        <v>0.12264150943396226</v>
      </c>
      <c r="F27" s="456">
        <f t="shared" ref="F27:U27" si="110">F26/$D26</f>
        <v>0.5</v>
      </c>
      <c r="G27" s="456">
        <f t="shared" si="110"/>
        <v>0.14150943396226415</v>
      </c>
      <c r="H27" s="326">
        <f t="shared" si="110"/>
        <v>0.23584905660377359</v>
      </c>
      <c r="I27" s="160">
        <f t="shared" si="110"/>
        <v>0.25471698113207547</v>
      </c>
      <c r="J27" s="456">
        <f t="shared" si="110"/>
        <v>0.41509433962264153</v>
      </c>
      <c r="K27" s="456">
        <f t="shared" si="110"/>
        <v>0.11320754716981132</v>
      </c>
      <c r="L27" s="326">
        <f t="shared" ref="L27" si="111">L26/$D26</f>
        <v>0.21698113207547171</v>
      </c>
      <c r="M27" s="160">
        <f t="shared" si="110"/>
        <v>0.10377358490566038</v>
      </c>
      <c r="N27" s="456">
        <f t="shared" si="110"/>
        <v>0.51886792452830188</v>
      </c>
      <c r="O27" s="456">
        <f t="shared" si="110"/>
        <v>0.12264150943396226</v>
      </c>
      <c r="P27" s="326">
        <f t="shared" ref="P27" si="112">P26/$D26</f>
        <v>0.25471698113207547</v>
      </c>
      <c r="Q27" s="160">
        <f t="shared" si="110"/>
        <v>0.10377358490566038</v>
      </c>
      <c r="R27" s="456">
        <f t="shared" si="110"/>
        <v>0.5</v>
      </c>
      <c r="S27" s="456">
        <f t="shared" si="110"/>
        <v>0.16037735849056603</v>
      </c>
      <c r="T27" s="325">
        <f t="shared" ref="T27" si="113">T26/$D26</f>
        <v>0.23584905660377359</v>
      </c>
      <c r="U27" s="160">
        <f t="shared" si="110"/>
        <v>0.16981132075471697</v>
      </c>
      <c r="V27" s="456">
        <f t="shared" ref="V27:AB27" si="114">V26/$D26</f>
        <v>0.42452830188679247</v>
      </c>
      <c r="W27" s="456">
        <f t="shared" si="114"/>
        <v>0.16037735849056603</v>
      </c>
      <c r="X27" s="326">
        <f t="shared" si="114"/>
        <v>0.24528301886792453</v>
      </c>
      <c r="Y27" s="160">
        <f t="shared" si="114"/>
        <v>0.19811320754716982</v>
      </c>
      <c r="Z27" s="456">
        <f t="shared" si="114"/>
        <v>0.40566037735849059</v>
      </c>
      <c r="AA27" s="456">
        <f t="shared" si="114"/>
        <v>0.15094339622641509</v>
      </c>
      <c r="AB27" s="326">
        <f t="shared" si="114"/>
        <v>0.24528301886792453</v>
      </c>
      <c r="AJ27" s="1373"/>
      <c r="AK27" s="1373"/>
      <c r="AL27" s="1373"/>
      <c r="AM27" s="1373"/>
      <c r="AN27" s="1373"/>
      <c r="AO27" s="1373"/>
    </row>
    <row r="28" spans="2:43" s="337" customFormat="1" ht="21" customHeight="1" x14ac:dyDescent="0.2">
      <c r="B28" s="1504"/>
      <c r="C28" s="1591" t="s">
        <v>466</v>
      </c>
      <c r="D28" s="491">
        <f>'表5-1'!D28</f>
        <v>171</v>
      </c>
      <c r="E28" s="723">
        <v>26</v>
      </c>
      <c r="F28" s="62">
        <v>103</v>
      </c>
      <c r="G28" s="62">
        <v>28</v>
      </c>
      <c r="H28" s="341">
        <f>$D$28-E28-F28-G28</f>
        <v>14</v>
      </c>
      <c r="I28" s="259">
        <v>69</v>
      </c>
      <c r="J28" s="62">
        <v>75</v>
      </c>
      <c r="K28" s="62">
        <v>16</v>
      </c>
      <c r="L28" s="341">
        <f>$D$28-I28-J28-K28</f>
        <v>11</v>
      </c>
      <c r="M28" s="259">
        <v>17</v>
      </c>
      <c r="N28" s="62">
        <v>113</v>
      </c>
      <c r="O28" s="755">
        <v>27</v>
      </c>
      <c r="P28" s="341">
        <f>$D$28-M28-N28-O28</f>
        <v>14</v>
      </c>
      <c r="Q28" s="259">
        <v>25</v>
      </c>
      <c r="R28" s="62">
        <v>94</v>
      </c>
      <c r="S28" s="62">
        <v>38</v>
      </c>
      <c r="T28" s="340">
        <f>$D$28-Q28-R28-S28</f>
        <v>14</v>
      </c>
      <c r="U28" s="259">
        <v>27</v>
      </c>
      <c r="V28" s="62">
        <v>99</v>
      </c>
      <c r="W28" s="62">
        <v>30</v>
      </c>
      <c r="X28" s="341">
        <f>$D$28-U28-V28-W28</f>
        <v>15</v>
      </c>
      <c r="Y28" s="259">
        <v>53</v>
      </c>
      <c r="Z28" s="755">
        <v>72</v>
      </c>
      <c r="AA28" s="62">
        <v>34</v>
      </c>
      <c r="AB28" s="341">
        <f>$D$28-Y28-Z28-AA28</f>
        <v>12</v>
      </c>
      <c r="AD28" s="1">
        <f t="shared" ref="AD28" si="115">SUM(E28:H28)</f>
        <v>171</v>
      </c>
      <c r="AE28" s="1">
        <f t="shared" ref="AE28" si="116">SUM(I28:L28)</f>
        <v>171</v>
      </c>
      <c r="AF28" s="1">
        <f t="shared" ref="AF28" si="117">SUM(M28:P28)</f>
        <v>171</v>
      </c>
      <c r="AG28" s="1">
        <f t="shared" ref="AG28" si="118">SUM(Q28:T28)</f>
        <v>171</v>
      </c>
      <c r="AH28" s="1">
        <f t="shared" ref="AH28" si="119">SUM(U28:X28)</f>
        <v>171</v>
      </c>
      <c r="AI28" s="1">
        <f t="shared" ref="AI28" si="120">SUM(Y28:AB28)</f>
        <v>171</v>
      </c>
      <c r="AJ28" s="1095">
        <f t="shared" ref="AJ28" si="121">AD28-D28</f>
        <v>0</v>
      </c>
      <c r="AK28" s="1095">
        <f t="shared" ref="AK28" si="122">AE28-D28</f>
        <v>0</v>
      </c>
      <c r="AL28" s="1095">
        <f t="shared" ref="AL28" si="123">AF28-D28</f>
        <v>0</v>
      </c>
      <c r="AM28" s="1095">
        <f t="shared" ref="AM28" si="124">AG28-D28</f>
        <v>0</v>
      </c>
      <c r="AN28" s="1095">
        <f t="shared" ref="AN28" si="125">AH28-D28</f>
        <v>0</v>
      </c>
      <c r="AO28" s="1095">
        <f t="shared" ref="AO28" si="126">AI28-D28</f>
        <v>0</v>
      </c>
    </row>
    <row r="29" spans="2:43" s="337" customFormat="1" ht="21" customHeight="1" x14ac:dyDescent="0.2">
      <c r="B29" s="1504"/>
      <c r="C29" s="1552"/>
      <c r="D29" s="503"/>
      <c r="E29" s="160">
        <f t="shared" ref="E29" si="127">E28/$D28</f>
        <v>0.15204678362573099</v>
      </c>
      <c r="F29" s="456">
        <f t="shared" ref="F29:U29" si="128">F28/$D28</f>
        <v>0.60233918128654973</v>
      </c>
      <c r="G29" s="456">
        <f t="shared" si="128"/>
        <v>0.16374269005847952</v>
      </c>
      <c r="H29" s="326">
        <f t="shared" si="128"/>
        <v>8.1871345029239762E-2</v>
      </c>
      <c r="I29" s="160">
        <f t="shared" si="128"/>
        <v>0.40350877192982454</v>
      </c>
      <c r="J29" s="456">
        <f t="shared" si="128"/>
        <v>0.43859649122807015</v>
      </c>
      <c r="K29" s="456">
        <f t="shared" si="128"/>
        <v>9.3567251461988299E-2</v>
      </c>
      <c r="L29" s="326">
        <f t="shared" ref="L29" si="129">L28/$D28</f>
        <v>6.4327485380116955E-2</v>
      </c>
      <c r="M29" s="160">
        <f t="shared" si="128"/>
        <v>9.9415204678362568E-2</v>
      </c>
      <c r="N29" s="456">
        <f t="shared" si="128"/>
        <v>0.66081871345029242</v>
      </c>
      <c r="O29" s="456">
        <f t="shared" si="128"/>
        <v>0.15789473684210525</v>
      </c>
      <c r="P29" s="326">
        <f t="shared" ref="P29" si="130">P28/$D28</f>
        <v>8.1871345029239762E-2</v>
      </c>
      <c r="Q29" s="160">
        <f t="shared" si="128"/>
        <v>0.14619883040935672</v>
      </c>
      <c r="R29" s="456">
        <f t="shared" si="128"/>
        <v>0.54970760233918126</v>
      </c>
      <c r="S29" s="456">
        <f t="shared" si="128"/>
        <v>0.22222222222222221</v>
      </c>
      <c r="T29" s="325">
        <f t="shared" ref="T29" si="131">T28/$D28</f>
        <v>8.1871345029239762E-2</v>
      </c>
      <c r="U29" s="160">
        <f t="shared" si="128"/>
        <v>0.15789473684210525</v>
      </c>
      <c r="V29" s="456">
        <f t="shared" ref="V29:AB29" si="132">V28/$D28</f>
        <v>0.57894736842105265</v>
      </c>
      <c r="W29" s="456">
        <f t="shared" si="132"/>
        <v>0.17543859649122806</v>
      </c>
      <c r="X29" s="326">
        <f t="shared" si="132"/>
        <v>8.771929824561403E-2</v>
      </c>
      <c r="Y29" s="160">
        <f t="shared" si="132"/>
        <v>0.30994152046783624</v>
      </c>
      <c r="Z29" s="456">
        <f t="shared" si="132"/>
        <v>0.42105263157894735</v>
      </c>
      <c r="AA29" s="456">
        <f t="shared" si="132"/>
        <v>0.19883040935672514</v>
      </c>
      <c r="AB29" s="326">
        <f t="shared" si="132"/>
        <v>7.0175438596491224E-2</v>
      </c>
      <c r="AJ29" s="1373"/>
      <c r="AK29" s="1373"/>
      <c r="AL29" s="1373"/>
      <c r="AM29" s="1373"/>
      <c r="AN29" s="1373"/>
      <c r="AO29" s="1373"/>
    </row>
    <row r="30" spans="2:43" s="337" customFormat="1" ht="21" customHeight="1" x14ac:dyDescent="0.2">
      <c r="B30" s="1504"/>
      <c r="C30" s="1591" t="s">
        <v>467</v>
      </c>
      <c r="D30" s="500">
        <f>'表5-1'!D30</f>
        <v>49</v>
      </c>
      <c r="E30" s="723">
        <v>14</v>
      </c>
      <c r="F30" s="62">
        <v>20</v>
      </c>
      <c r="G30" s="62">
        <v>10</v>
      </c>
      <c r="H30" s="341">
        <f>$D$30-E30-F30-G30</f>
        <v>5</v>
      </c>
      <c r="I30" s="259">
        <v>25</v>
      </c>
      <c r="J30" s="62">
        <v>15</v>
      </c>
      <c r="K30" s="62">
        <v>4</v>
      </c>
      <c r="L30" s="341">
        <f>$D$30-I30-J30-K30</f>
        <v>5</v>
      </c>
      <c r="M30" s="259">
        <v>13</v>
      </c>
      <c r="N30" s="62">
        <v>23</v>
      </c>
      <c r="O30" s="755">
        <v>8</v>
      </c>
      <c r="P30" s="341">
        <f>$D$30-M30-N30-O30</f>
        <v>5</v>
      </c>
      <c r="Q30" s="259">
        <v>15</v>
      </c>
      <c r="R30" s="62">
        <v>18</v>
      </c>
      <c r="S30" s="62">
        <v>10</v>
      </c>
      <c r="T30" s="340">
        <f>$D$30-Q30-R30-S30</f>
        <v>6</v>
      </c>
      <c r="U30" s="259">
        <v>15</v>
      </c>
      <c r="V30" s="62">
        <v>20</v>
      </c>
      <c r="W30" s="62">
        <v>9</v>
      </c>
      <c r="X30" s="341">
        <f>$D$30-U30-V30-W30</f>
        <v>5</v>
      </c>
      <c r="Y30" s="259">
        <v>18</v>
      </c>
      <c r="Z30" s="755">
        <v>17</v>
      </c>
      <c r="AA30" s="62">
        <v>9</v>
      </c>
      <c r="AB30" s="341">
        <f>$D$30-Y30-Z30-AA30</f>
        <v>5</v>
      </c>
      <c r="AD30" s="1">
        <f t="shared" ref="AD30" si="133">SUM(E30:H30)</f>
        <v>49</v>
      </c>
      <c r="AE30" s="1">
        <f t="shared" ref="AE30" si="134">SUM(I30:L30)</f>
        <v>49</v>
      </c>
      <c r="AF30" s="1">
        <f t="shared" ref="AF30" si="135">SUM(M30:P30)</f>
        <v>49</v>
      </c>
      <c r="AG30" s="1">
        <f t="shared" ref="AG30" si="136">SUM(Q30:T30)</f>
        <v>49</v>
      </c>
      <c r="AH30" s="1">
        <f t="shared" ref="AH30" si="137">SUM(U30:X30)</f>
        <v>49</v>
      </c>
      <c r="AI30" s="1">
        <f t="shared" ref="AI30" si="138">SUM(Y30:AB30)</f>
        <v>49</v>
      </c>
      <c r="AJ30" s="1095">
        <f t="shared" ref="AJ30" si="139">AD30-D30</f>
        <v>0</v>
      </c>
      <c r="AK30" s="1095">
        <f t="shared" ref="AK30" si="140">AE30-D30</f>
        <v>0</v>
      </c>
      <c r="AL30" s="1095">
        <f t="shared" ref="AL30" si="141">AF30-D30</f>
        <v>0</v>
      </c>
      <c r="AM30" s="1095">
        <f t="shared" ref="AM30" si="142">AG30-D30</f>
        <v>0</v>
      </c>
      <c r="AN30" s="1095">
        <f t="shared" ref="AN30" si="143">AH30-D30</f>
        <v>0</v>
      </c>
      <c r="AO30" s="1095">
        <f t="shared" ref="AO30" si="144">AI30-D30</f>
        <v>0</v>
      </c>
    </row>
    <row r="31" spans="2:43" s="337" customFormat="1" ht="21" customHeight="1" x14ac:dyDescent="0.2">
      <c r="B31" s="1504"/>
      <c r="C31" s="1997"/>
      <c r="D31" s="503"/>
      <c r="E31" s="160">
        <f t="shared" ref="E31" si="145">E30/$D30</f>
        <v>0.2857142857142857</v>
      </c>
      <c r="F31" s="456">
        <f t="shared" ref="F31:U31" si="146">F30/$D30</f>
        <v>0.40816326530612246</v>
      </c>
      <c r="G31" s="456">
        <f t="shared" si="146"/>
        <v>0.20408163265306123</v>
      </c>
      <c r="H31" s="326">
        <f t="shared" si="146"/>
        <v>0.10204081632653061</v>
      </c>
      <c r="I31" s="160">
        <f t="shared" si="146"/>
        <v>0.51020408163265307</v>
      </c>
      <c r="J31" s="456">
        <f t="shared" si="146"/>
        <v>0.30612244897959184</v>
      </c>
      <c r="K31" s="456">
        <f t="shared" si="146"/>
        <v>8.1632653061224483E-2</v>
      </c>
      <c r="L31" s="326">
        <f t="shared" ref="L31" si="147">L30/$D30</f>
        <v>0.10204081632653061</v>
      </c>
      <c r="M31" s="160">
        <f t="shared" si="146"/>
        <v>0.26530612244897961</v>
      </c>
      <c r="N31" s="456">
        <f t="shared" si="146"/>
        <v>0.46938775510204084</v>
      </c>
      <c r="O31" s="456">
        <f t="shared" si="146"/>
        <v>0.16326530612244897</v>
      </c>
      <c r="P31" s="326">
        <f t="shared" ref="P31" si="148">P30/$D30</f>
        <v>0.10204081632653061</v>
      </c>
      <c r="Q31" s="160">
        <f t="shared" si="146"/>
        <v>0.30612244897959184</v>
      </c>
      <c r="R31" s="456">
        <f t="shared" si="146"/>
        <v>0.36734693877551022</v>
      </c>
      <c r="S31" s="456">
        <f t="shared" si="146"/>
        <v>0.20408163265306123</v>
      </c>
      <c r="T31" s="325">
        <f t="shared" ref="T31" si="149">T30/$D30</f>
        <v>0.12244897959183673</v>
      </c>
      <c r="U31" s="160">
        <f t="shared" si="146"/>
        <v>0.30612244897959184</v>
      </c>
      <c r="V31" s="456">
        <f t="shared" ref="V31:AB31" si="150">V30/$D30</f>
        <v>0.40816326530612246</v>
      </c>
      <c r="W31" s="456">
        <f t="shared" si="150"/>
        <v>0.18367346938775511</v>
      </c>
      <c r="X31" s="326">
        <f t="shared" si="150"/>
        <v>0.10204081632653061</v>
      </c>
      <c r="Y31" s="160">
        <f t="shared" si="150"/>
        <v>0.36734693877551022</v>
      </c>
      <c r="Z31" s="456">
        <f t="shared" si="150"/>
        <v>0.34693877551020408</v>
      </c>
      <c r="AA31" s="456">
        <f t="shared" si="150"/>
        <v>0.18367346938775511</v>
      </c>
      <c r="AB31" s="326">
        <f t="shared" si="150"/>
        <v>0.10204081632653061</v>
      </c>
      <c r="AJ31" s="1373"/>
      <c r="AK31" s="1373"/>
      <c r="AL31" s="1373"/>
      <c r="AM31" s="1373"/>
      <c r="AN31" s="1373"/>
      <c r="AO31" s="1373"/>
    </row>
    <row r="32" spans="2:43" s="337" customFormat="1" ht="21" customHeight="1" x14ac:dyDescent="0.2">
      <c r="B32" s="1504"/>
      <c r="C32" s="1591" t="s">
        <v>468</v>
      </c>
      <c r="D32" s="500">
        <f>'表5-1'!D32</f>
        <v>38</v>
      </c>
      <c r="E32" s="723">
        <v>7</v>
      </c>
      <c r="F32" s="62">
        <v>20</v>
      </c>
      <c r="G32" s="62">
        <v>7</v>
      </c>
      <c r="H32" s="341">
        <f>$D$32-E32-F32-G32</f>
        <v>4</v>
      </c>
      <c r="I32" s="259">
        <v>22</v>
      </c>
      <c r="J32" s="62">
        <v>9</v>
      </c>
      <c r="K32" s="62">
        <v>3</v>
      </c>
      <c r="L32" s="341">
        <f>$D$32-I32-J32-K32</f>
        <v>4</v>
      </c>
      <c r="M32" s="259">
        <v>8</v>
      </c>
      <c r="N32" s="62">
        <v>19</v>
      </c>
      <c r="O32" s="755">
        <v>7</v>
      </c>
      <c r="P32" s="341">
        <f>$D$32-M32-N32-O32</f>
        <v>4</v>
      </c>
      <c r="Q32" s="259">
        <v>13</v>
      </c>
      <c r="R32" s="62">
        <v>18</v>
      </c>
      <c r="S32" s="62">
        <v>5</v>
      </c>
      <c r="T32" s="340">
        <f>$D$32-Q32-R32-S32</f>
        <v>2</v>
      </c>
      <c r="U32" s="259">
        <v>13</v>
      </c>
      <c r="V32" s="62">
        <v>13</v>
      </c>
      <c r="W32" s="62">
        <v>10</v>
      </c>
      <c r="X32" s="341">
        <f>$D$32-U32-V32-W32</f>
        <v>2</v>
      </c>
      <c r="Y32" s="259">
        <v>20</v>
      </c>
      <c r="Z32" s="755">
        <v>10</v>
      </c>
      <c r="AA32" s="62">
        <v>5</v>
      </c>
      <c r="AB32" s="341">
        <f>$D$32-Y32-Z32-AA32</f>
        <v>3</v>
      </c>
      <c r="AD32" s="1">
        <f t="shared" ref="AD32" si="151">SUM(E32:H32)</f>
        <v>38</v>
      </c>
      <c r="AE32" s="1">
        <f t="shared" ref="AE32" si="152">SUM(I32:L32)</f>
        <v>38</v>
      </c>
      <c r="AF32" s="1">
        <f t="shared" ref="AF32" si="153">SUM(M32:P32)</f>
        <v>38</v>
      </c>
      <c r="AG32" s="1">
        <f t="shared" ref="AG32" si="154">SUM(Q32:T32)</f>
        <v>38</v>
      </c>
      <c r="AH32" s="1">
        <f t="shared" ref="AH32" si="155">SUM(U32:X32)</f>
        <v>38</v>
      </c>
      <c r="AI32" s="1">
        <f t="shared" ref="AI32" si="156">SUM(Y32:AB32)</f>
        <v>38</v>
      </c>
      <c r="AJ32" s="1095">
        <f t="shared" ref="AJ32" si="157">AD32-D32</f>
        <v>0</v>
      </c>
      <c r="AK32" s="1095">
        <f t="shared" ref="AK32" si="158">AE32-D32</f>
        <v>0</v>
      </c>
      <c r="AL32" s="1095">
        <f t="shared" ref="AL32" si="159">AF32-D32</f>
        <v>0</v>
      </c>
      <c r="AM32" s="1095">
        <f t="shared" ref="AM32" si="160">AG32-D32</f>
        <v>0</v>
      </c>
      <c r="AN32" s="1095">
        <f t="shared" ref="AN32" si="161">AH32-D32</f>
        <v>0</v>
      </c>
      <c r="AO32" s="1095">
        <f t="shared" ref="AO32" si="162">AI32-D32</f>
        <v>0</v>
      </c>
      <c r="AQ32" s="1"/>
    </row>
    <row r="33" spans="2:43" s="337" customFormat="1" ht="21" customHeight="1" x14ac:dyDescent="0.2">
      <c r="B33" s="1504"/>
      <c r="C33" s="1997"/>
      <c r="D33" s="503"/>
      <c r="E33" s="160">
        <f t="shared" ref="E33" si="163">E32/$D32</f>
        <v>0.18421052631578946</v>
      </c>
      <c r="F33" s="456">
        <f t="shared" ref="F33:U33" si="164">F32/$D32</f>
        <v>0.52631578947368418</v>
      </c>
      <c r="G33" s="456">
        <f t="shared" si="164"/>
        <v>0.18421052631578946</v>
      </c>
      <c r="H33" s="326">
        <f t="shared" si="164"/>
        <v>0.10526315789473684</v>
      </c>
      <c r="I33" s="160">
        <f t="shared" si="164"/>
        <v>0.57894736842105265</v>
      </c>
      <c r="J33" s="456">
        <f t="shared" si="164"/>
        <v>0.23684210526315788</v>
      </c>
      <c r="K33" s="456">
        <f t="shared" si="164"/>
        <v>7.8947368421052627E-2</v>
      </c>
      <c r="L33" s="326">
        <f t="shared" ref="L33" si="165">L32/$D32</f>
        <v>0.10526315789473684</v>
      </c>
      <c r="M33" s="160">
        <f t="shared" si="164"/>
        <v>0.21052631578947367</v>
      </c>
      <c r="N33" s="456">
        <f t="shared" si="164"/>
        <v>0.5</v>
      </c>
      <c r="O33" s="456">
        <f t="shared" si="164"/>
        <v>0.18421052631578946</v>
      </c>
      <c r="P33" s="326">
        <f t="shared" ref="P33" si="166">P32/$D32</f>
        <v>0.10526315789473684</v>
      </c>
      <c r="Q33" s="160">
        <f t="shared" si="164"/>
        <v>0.34210526315789475</v>
      </c>
      <c r="R33" s="456">
        <f t="shared" si="164"/>
        <v>0.47368421052631576</v>
      </c>
      <c r="S33" s="456">
        <f t="shared" si="164"/>
        <v>0.13157894736842105</v>
      </c>
      <c r="T33" s="325">
        <f t="shared" ref="T33" si="167">T32/$D32</f>
        <v>5.2631578947368418E-2</v>
      </c>
      <c r="U33" s="160">
        <f t="shared" si="164"/>
        <v>0.34210526315789475</v>
      </c>
      <c r="V33" s="456">
        <f t="shared" ref="V33:AB33" si="168">V32/$D32</f>
        <v>0.34210526315789475</v>
      </c>
      <c r="W33" s="456">
        <f t="shared" si="168"/>
        <v>0.26315789473684209</v>
      </c>
      <c r="X33" s="326">
        <f t="shared" si="168"/>
        <v>5.2631578947368418E-2</v>
      </c>
      <c r="Y33" s="160">
        <f t="shared" si="168"/>
        <v>0.52631578947368418</v>
      </c>
      <c r="Z33" s="456">
        <f t="shared" si="168"/>
        <v>0.26315789473684209</v>
      </c>
      <c r="AA33" s="456">
        <f t="shared" si="168"/>
        <v>0.13157894736842105</v>
      </c>
      <c r="AB33" s="326">
        <f t="shared" si="168"/>
        <v>7.8947368421052627E-2</v>
      </c>
      <c r="AJ33" s="1373"/>
      <c r="AK33" s="1373"/>
      <c r="AL33" s="1373"/>
      <c r="AM33" s="1373"/>
      <c r="AN33" s="1373"/>
      <c r="AO33" s="1373"/>
      <c r="AQ33" s="45"/>
    </row>
    <row r="34" spans="2:43" s="337" customFormat="1" ht="21" customHeight="1" x14ac:dyDescent="0.2">
      <c r="B34" s="1504"/>
      <c r="C34" s="1591" t="s">
        <v>195</v>
      </c>
      <c r="D34" s="500">
        <f>'表5-1'!D34</f>
        <v>33</v>
      </c>
      <c r="E34" s="723">
        <v>6</v>
      </c>
      <c r="F34" s="62">
        <v>19</v>
      </c>
      <c r="G34" s="62">
        <v>6</v>
      </c>
      <c r="H34" s="341">
        <f>$D$34-E34-F34-G34</f>
        <v>2</v>
      </c>
      <c r="I34" s="259">
        <v>17</v>
      </c>
      <c r="J34" s="62">
        <v>9</v>
      </c>
      <c r="K34" s="62">
        <v>4</v>
      </c>
      <c r="L34" s="341">
        <f>$D$34-I34-J34-K34</f>
        <v>3</v>
      </c>
      <c r="M34" s="259">
        <v>5</v>
      </c>
      <c r="N34" s="62">
        <v>22</v>
      </c>
      <c r="O34" s="755">
        <v>3</v>
      </c>
      <c r="P34" s="341">
        <f>$D$34-M34-N34-O34</f>
        <v>3</v>
      </c>
      <c r="Q34" s="259">
        <v>7</v>
      </c>
      <c r="R34" s="62">
        <v>17</v>
      </c>
      <c r="S34" s="62">
        <v>7</v>
      </c>
      <c r="T34" s="340">
        <f>$D$34-Q34-R34-S34</f>
        <v>2</v>
      </c>
      <c r="U34" s="259">
        <v>14</v>
      </c>
      <c r="V34" s="62">
        <v>9</v>
      </c>
      <c r="W34" s="62">
        <v>7</v>
      </c>
      <c r="X34" s="341">
        <f>$D$34-U34-V34-W34</f>
        <v>3</v>
      </c>
      <c r="Y34" s="259">
        <v>22</v>
      </c>
      <c r="Z34" s="755">
        <v>5</v>
      </c>
      <c r="AA34" s="62">
        <v>4</v>
      </c>
      <c r="AB34" s="341">
        <f>$D$34-Y34-Z34-AA34</f>
        <v>2</v>
      </c>
      <c r="AD34" s="1">
        <f t="shared" ref="AD34" si="169">SUM(E34:H34)</f>
        <v>33</v>
      </c>
      <c r="AE34" s="1">
        <f t="shared" ref="AE34" si="170">SUM(I34:L34)</f>
        <v>33</v>
      </c>
      <c r="AF34" s="1">
        <f t="shared" ref="AF34" si="171">SUM(M34:P34)</f>
        <v>33</v>
      </c>
      <c r="AG34" s="1">
        <f t="shared" ref="AG34" si="172">SUM(Q34:T34)</f>
        <v>33</v>
      </c>
      <c r="AH34" s="1">
        <f t="shared" ref="AH34" si="173">SUM(U34:X34)</f>
        <v>33</v>
      </c>
      <c r="AI34" s="1">
        <f t="shared" ref="AI34" si="174">SUM(Y34:AB34)</f>
        <v>33</v>
      </c>
      <c r="AJ34" s="1095">
        <f t="shared" ref="AJ34" si="175">AD34-D34</f>
        <v>0</v>
      </c>
      <c r="AK34" s="1095">
        <f t="shared" ref="AK34" si="176">AE34-D34</f>
        <v>0</v>
      </c>
      <c r="AL34" s="1095">
        <f t="shared" ref="AL34" si="177">AF34-D34</f>
        <v>0</v>
      </c>
      <c r="AM34" s="1095">
        <f t="shared" ref="AM34" si="178">AG34-D34</f>
        <v>0</v>
      </c>
      <c r="AN34" s="1095">
        <f t="shared" ref="AN34" si="179">AH34-D34</f>
        <v>0</v>
      </c>
      <c r="AO34" s="1095">
        <f t="shared" ref="AO34" si="180">AI34-D34</f>
        <v>0</v>
      </c>
      <c r="AQ34" s="1"/>
    </row>
    <row r="35" spans="2:43" s="337" customFormat="1" ht="21" customHeight="1" x14ac:dyDescent="0.2">
      <c r="B35" s="1504"/>
      <c r="C35" s="1997"/>
      <c r="D35" s="503"/>
      <c r="E35" s="160">
        <f t="shared" ref="E35" si="181">E34/$D34</f>
        <v>0.18181818181818182</v>
      </c>
      <c r="F35" s="456">
        <f t="shared" ref="F35:U35" si="182">F34/$D34</f>
        <v>0.5757575757575758</v>
      </c>
      <c r="G35" s="456">
        <f t="shared" si="182"/>
        <v>0.18181818181818182</v>
      </c>
      <c r="H35" s="326">
        <f t="shared" si="182"/>
        <v>6.0606060606060608E-2</v>
      </c>
      <c r="I35" s="160">
        <f t="shared" si="182"/>
        <v>0.51515151515151514</v>
      </c>
      <c r="J35" s="456">
        <f t="shared" si="182"/>
        <v>0.27272727272727271</v>
      </c>
      <c r="K35" s="456">
        <f t="shared" si="182"/>
        <v>0.12121212121212122</v>
      </c>
      <c r="L35" s="326">
        <f t="shared" ref="L35" si="183">L34/$D34</f>
        <v>9.0909090909090912E-2</v>
      </c>
      <c r="M35" s="160">
        <f t="shared" si="182"/>
        <v>0.15151515151515152</v>
      </c>
      <c r="N35" s="456">
        <f t="shared" si="182"/>
        <v>0.66666666666666663</v>
      </c>
      <c r="O35" s="456">
        <f t="shared" si="182"/>
        <v>9.0909090909090912E-2</v>
      </c>
      <c r="P35" s="326">
        <f t="shared" ref="P35" si="184">P34/$D34</f>
        <v>9.0909090909090912E-2</v>
      </c>
      <c r="Q35" s="160">
        <f t="shared" si="182"/>
        <v>0.21212121212121213</v>
      </c>
      <c r="R35" s="456">
        <f t="shared" si="182"/>
        <v>0.51515151515151514</v>
      </c>
      <c r="S35" s="456">
        <f t="shared" si="182"/>
        <v>0.21212121212121213</v>
      </c>
      <c r="T35" s="325">
        <f t="shared" ref="T35" si="185">T34/$D34</f>
        <v>6.0606060606060608E-2</v>
      </c>
      <c r="U35" s="160">
        <f t="shared" si="182"/>
        <v>0.42424242424242425</v>
      </c>
      <c r="V35" s="456">
        <f t="shared" ref="V35:AB35" si="186">V34/$D34</f>
        <v>0.27272727272727271</v>
      </c>
      <c r="W35" s="456">
        <f t="shared" si="186"/>
        <v>0.21212121212121213</v>
      </c>
      <c r="X35" s="326">
        <f t="shared" si="186"/>
        <v>9.0909090909090912E-2</v>
      </c>
      <c r="Y35" s="160">
        <f t="shared" si="186"/>
        <v>0.66666666666666663</v>
      </c>
      <c r="Z35" s="456">
        <f t="shared" si="186"/>
        <v>0.15151515151515152</v>
      </c>
      <c r="AA35" s="456">
        <f t="shared" si="186"/>
        <v>0.12121212121212122</v>
      </c>
      <c r="AB35" s="326">
        <f t="shared" si="186"/>
        <v>6.0606060606060608E-2</v>
      </c>
      <c r="AJ35" s="1373"/>
      <c r="AK35" s="1373"/>
      <c r="AL35" s="1373"/>
      <c r="AM35" s="1373"/>
      <c r="AN35" s="1373"/>
      <c r="AO35" s="1373"/>
      <c r="AQ35" s="1"/>
    </row>
    <row r="36" spans="2:43" s="337" customFormat="1" ht="21" customHeight="1" x14ac:dyDescent="0.2">
      <c r="B36" s="1504"/>
      <c r="C36" s="1591" t="s">
        <v>469</v>
      </c>
      <c r="D36" s="491">
        <f>'表5-1'!D36</f>
        <v>30</v>
      </c>
      <c r="E36" s="723">
        <v>13</v>
      </c>
      <c r="F36" s="62">
        <v>13</v>
      </c>
      <c r="G36" s="62">
        <v>2</v>
      </c>
      <c r="H36" s="341">
        <f>$D$36-E36-F36-G36</f>
        <v>2</v>
      </c>
      <c r="I36" s="259">
        <v>17</v>
      </c>
      <c r="J36" s="62">
        <v>12</v>
      </c>
      <c r="K36" s="62">
        <v>0</v>
      </c>
      <c r="L36" s="341">
        <f>$D$36-I36-J36-K36</f>
        <v>1</v>
      </c>
      <c r="M36" s="259">
        <v>10</v>
      </c>
      <c r="N36" s="62">
        <v>15</v>
      </c>
      <c r="O36" s="755">
        <v>3</v>
      </c>
      <c r="P36" s="341">
        <f>$D$36-M36-N36-O36</f>
        <v>2</v>
      </c>
      <c r="Q36" s="259">
        <v>9</v>
      </c>
      <c r="R36" s="62">
        <v>15</v>
      </c>
      <c r="S36" s="62">
        <v>4</v>
      </c>
      <c r="T36" s="340">
        <f>$D$36-Q36-R36-S36</f>
        <v>2</v>
      </c>
      <c r="U36" s="259">
        <v>16</v>
      </c>
      <c r="V36" s="62">
        <v>12</v>
      </c>
      <c r="W36" s="62">
        <v>0</v>
      </c>
      <c r="X36" s="341">
        <f>$D$36-U36-V36-W36</f>
        <v>2</v>
      </c>
      <c r="Y36" s="259">
        <v>16</v>
      </c>
      <c r="Z36" s="755">
        <v>11</v>
      </c>
      <c r="AA36" s="62">
        <v>1</v>
      </c>
      <c r="AB36" s="341">
        <f>$D$36-Y36-Z36-AA36</f>
        <v>2</v>
      </c>
      <c r="AD36" s="1">
        <f t="shared" ref="AD36" si="187">SUM(E36:H36)</f>
        <v>30</v>
      </c>
      <c r="AE36" s="1">
        <f t="shared" ref="AE36" si="188">SUM(I36:L36)</f>
        <v>30</v>
      </c>
      <c r="AF36" s="1">
        <f t="shared" ref="AF36" si="189">SUM(M36:P36)</f>
        <v>30</v>
      </c>
      <c r="AG36" s="1">
        <f t="shared" ref="AG36" si="190">SUM(Q36:T36)</f>
        <v>30</v>
      </c>
      <c r="AH36" s="1">
        <f t="shared" ref="AH36" si="191">SUM(U36:X36)</f>
        <v>30</v>
      </c>
      <c r="AI36" s="1">
        <f t="shared" ref="AI36" si="192">SUM(Y36:AB36)</f>
        <v>30</v>
      </c>
      <c r="AJ36" s="1095">
        <f t="shared" ref="AJ36" si="193">AD36-D36</f>
        <v>0</v>
      </c>
      <c r="AK36" s="1095">
        <f t="shared" ref="AK36" si="194">AE36-D36</f>
        <v>0</v>
      </c>
      <c r="AL36" s="1095">
        <f t="shared" ref="AL36" si="195">AF36-D36</f>
        <v>0</v>
      </c>
      <c r="AM36" s="1095">
        <f t="shared" ref="AM36" si="196">AG36-D36</f>
        <v>0</v>
      </c>
      <c r="AN36" s="1095">
        <f t="shared" ref="AN36" si="197">AH36-D36</f>
        <v>0</v>
      </c>
      <c r="AO36" s="1095">
        <f t="shared" ref="AO36" si="198">AI36-D36</f>
        <v>0</v>
      </c>
      <c r="AQ36" s="1"/>
    </row>
    <row r="37" spans="2:43" s="337" customFormat="1" ht="21" customHeight="1" thickBot="1" x14ac:dyDescent="0.25">
      <c r="B37" s="1504"/>
      <c r="C37" s="1998"/>
      <c r="D37" s="500"/>
      <c r="E37" s="344">
        <f t="shared" ref="E37:AA37" si="199">E36/$D36</f>
        <v>0.43333333333333335</v>
      </c>
      <c r="F37" s="1045">
        <f t="shared" si="199"/>
        <v>0.43333333333333335</v>
      </c>
      <c r="G37" s="1045">
        <f t="shared" si="199"/>
        <v>6.6666666666666666E-2</v>
      </c>
      <c r="H37" s="323">
        <f t="shared" si="199"/>
        <v>6.6666666666666666E-2</v>
      </c>
      <c r="I37" s="344">
        <f t="shared" si="199"/>
        <v>0.56666666666666665</v>
      </c>
      <c r="J37" s="1045">
        <f t="shared" si="199"/>
        <v>0.4</v>
      </c>
      <c r="K37" s="1045">
        <f t="shared" si="199"/>
        <v>0</v>
      </c>
      <c r="L37" s="323">
        <f t="shared" ref="L37" si="200">L36/$D36</f>
        <v>3.3333333333333333E-2</v>
      </c>
      <c r="M37" s="344">
        <f t="shared" si="199"/>
        <v>0.33333333333333331</v>
      </c>
      <c r="N37" s="1045">
        <f t="shared" si="199"/>
        <v>0.5</v>
      </c>
      <c r="O37" s="1045">
        <f t="shared" si="199"/>
        <v>0.1</v>
      </c>
      <c r="P37" s="323">
        <f t="shared" ref="P37" si="201">P36/$D36</f>
        <v>6.6666666666666666E-2</v>
      </c>
      <c r="Q37" s="344">
        <f t="shared" si="199"/>
        <v>0.3</v>
      </c>
      <c r="R37" s="1045">
        <f t="shared" si="199"/>
        <v>0.5</v>
      </c>
      <c r="S37" s="1045">
        <f t="shared" si="199"/>
        <v>0.13333333333333333</v>
      </c>
      <c r="T37" s="321">
        <f t="shared" ref="T37" si="202">T36/$D36</f>
        <v>6.6666666666666666E-2</v>
      </c>
      <c r="U37" s="344">
        <f t="shared" si="199"/>
        <v>0.53333333333333333</v>
      </c>
      <c r="V37" s="1045">
        <f t="shared" si="199"/>
        <v>0.4</v>
      </c>
      <c r="W37" s="1045">
        <f t="shared" si="199"/>
        <v>0</v>
      </c>
      <c r="X37" s="323">
        <f t="shared" ref="X37" si="203">X36/$D36</f>
        <v>6.6666666666666666E-2</v>
      </c>
      <c r="Y37" s="344">
        <f t="shared" si="199"/>
        <v>0.53333333333333333</v>
      </c>
      <c r="Z37" s="1045">
        <f t="shared" si="199"/>
        <v>0.36666666666666664</v>
      </c>
      <c r="AA37" s="1045">
        <f t="shared" si="199"/>
        <v>3.3333333333333333E-2</v>
      </c>
      <c r="AB37" s="323">
        <f t="shared" ref="AB37" si="204">AB36/$D36</f>
        <v>6.6666666666666666E-2</v>
      </c>
      <c r="AJ37" s="1373"/>
      <c r="AK37" s="1373"/>
      <c r="AL37" s="1373"/>
      <c r="AM37" s="1373"/>
      <c r="AN37" s="1373"/>
      <c r="AO37" s="1373"/>
      <c r="AQ37" s="1"/>
    </row>
    <row r="38" spans="2:43" s="337" customFormat="1" ht="21" customHeight="1" thickTop="1" x14ac:dyDescent="0.2">
      <c r="B38" s="1504"/>
      <c r="C38" s="40" t="s">
        <v>470</v>
      </c>
      <c r="D38" s="58">
        <f>D28+D30+D32+D34</f>
        <v>291</v>
      </c>
      <c r="E38" s="254">
        <f>E28+E30+E32+E34</f>
        <v>53</v>
      </c>
      <c r="F38" s="58">
        <f>F28+F30+F32+F34</f>
        <v>162</v>
      </c>
      <c r="G38" s="58">
        <f>G28+G30+G32+G34</f>
        <v>51</v>
      </c>
      <c r="H38" s="260">
        <f>H28+H30+H32+H34</f>
        <v>25</v>
      </c>
      <c r="I38" s="254">
        <f t="shared" ref="I38:AA38" si="205">I28+I30+I32+I34</f>
        <v>133</v>
      </c>
      <c r="J38" s="58">
        <f t="shared" si="205"/>
        <v>108</v>
      </c>
      <c r="K38" s="58">
        <f t="shared" si="205"/>
        <v>27</v>
      </c>
      <c r="L38" s="260">
        <f>L28+L30+L32+L34</f>
        <v>23</v>
      </c>
      <c r="M38" s="254">
        <f t="shared" si="205"/>
        <v>43</v>
      </c>
      <c r="N38" s="58">
        <f t="shared" si="205"/>
        <v>177</v>
      </c>
      <c r="O38" s="58">
        <f t="shared" si="205"/>
        <v>45</v>
      </c>
      <c r="P38" s="260">
        <f>P28+P30+P32+P34</f>
        <v>26</v>
      </c>
      <c r="Q38" s="254">
        <f t="shared" si="205"/>
        <v>60</v>
      </c>
      <c r="R38" s="58">
        <f t="shared" si="205"/>
        <v>147</v>
      </c>
      <c r="S38" s="58">
        <f t="shared" si="205"/>
        <v>60</v>
      </c>
      <c r="T38" s="241">
        <f>T28+T30+T32+T34</f>
        <v>24</v>
      </c>
      <c r="U38" s="254">
        <f t="shared" si="205"/>
        <v>69</v>
      </c>
      <c r="V38" s="58">
        <f t="shared" si="205"/>
        <v>141</v>
      </c>
      <c r="W38" s="58">
        <f t="shared" si="205"/>
        <v>56</v>
      </c>
      <c r="X38" s="260">
        <f>X28+X30+X32+X34</f>
        <v>25</v>
      </c>
      <c r="Y38" s="254">
        <f t="shared" si="205"/>
        <v>113</v>
      </c>
      <c r="Z38" s="58">
        <f t="shared" si="205"/>
        <v>104</v>
      </c>
      <c r="AA38" s="58">
        <f t="shared" si="205"/>
        <v>52</v>
      </c>
      <c r="AB38" s="260">
        <f>AB28+AB30+AB32+AB34</f>
        <v>22</v>
      </c>
      <c r="AD38" s="1">
        <f t="shared" ref="AD38" si="206">SUM(E38:H38)</f>
        <v>291</v>
      </c>
      <c r="AE38" s="1">
        <f t="shared" ref="AE38" si="207">SUM(I38:L38)</f>
        <v>291</v>
      </c>
      <c r="AF38" s="1">
        <f t="shared" ref="AF38" si="208">SUM(M38:P38)</f>
        <v>291</v>
      </c>
      <c r="AG38" s="1">
        <f t="shared" ref="AG38" si="209">SUM(Q38:T38)</f>
        <v>291</v>
      </c>
      <c r="AH38" s="1">
        <f t="shared" ref="AH38" si="210">SUM(U38:X38)</f>
        <v>291</v>
      </c>
      <c r="AI38" s="1">
        <f t="shared" ref="AI38" si="211">SUM(Y38:AB38)</f>
        <v>291</v>
      </c>
      <c r="AJ38" s="1095">
        <f t="shared" ref="AJ38" si="212">AD38-D38</f>
        <v>0</v>
      </c>
      <c r="AK38" s="1095">
        <f t="shared" ref="AK38" si="213">AE38-D38</f>
        <v>0</v>
      </c>
      <c r="AL38" s="1095">
        <f t="shared" ref="AL38" si="214">AF38-D38</f>
        <v>0</v>
      </c>
      <c r="AM38" s="1095">
        <f t="shared" ref="AM38" si="215">AG38-D38</f>
        <v>0</v>
      </c>
      <c r="AN38" s="1095">
        <f t="shared" ref="AN38" si="216">AH38-D38</f>
        <v>0</v>
      </c>
      <c r="AO38" s="1095">
        <f t="shared" ref="AO38" si="217">AI38-D38</f>
        <v>0</v>
      </c>
      <c r="AQ38" s="1"/>
    </row>
    <row r="39" spans="2:43" s="337" customFormat="1" ht="21" customHeight="1" x14ac:dyDescent="0.2">
      <c r="B39" s="1504"/>
      <c r="C39" s="39" t="s">
        <v>198</v>
      </c>
      <c r="D39" s="503"/>
      <c r="E39" s="1046">
        <f>E38/$D38</f>
        <v>0.18213058419243985</v>
      </c>
      <c r="F39" s="1047">
        <f t="shared" ref="F39:Z39" si="218">F38/$D38</f>
        <v>0.55670103092783507</v>
      </c>
      <c r="G39" s="1047">
        <f t="shared" si="218"/>
        <v>0.17525773195876287</v>
      </c>
      <c r="H39" s="326">
        <f t="shared" si="218"/>
        <v>8.5910652920962199E-2</v>
      </c>
      <c r="I39" s="160">
        <f t="shared" si="218"/>
        <v>0.45704467353951889</v>
      </c>
      <c r="J39" s="456">
        <f t="shared" si="218"/>
        <v>0.37113402061855671</v>
      </c>
      <c r="K39" s="456">
        <f t="shared" si="218"/>
        <v>9.2783505154639179E-2</v>
      </c>
      <c r="L39" s="326">
        <f t="shared" ref="L39" si="219">L38/$D38</f>
        <v>7.903780068728522E-2</v>
      </c>
      <c r="M39" s="160">
        <f t="shared" si="218"/>
        <v>0.14776632302405499</v>
      </c>
      <c r="N39" s="1047">
        <f t="shared" si="218"/>
        <v>0.60824742268041232</v>
      </c>
      <c r="O39" s="1047">
        <f t="shared" si="218"/>
        <v>0.15463917525773196</v>
      </c>
      <c r="P39" s="326">
        <f t="shared" ref="P39" si="220">P38/$D38</f>
        <v>8.9347079037800689E-2</v>
      </c>
      <c r="Q39" s="160">
        <f t="shared" si="218"/>
        <v>0.20618556701030927</v>
      </c>
      <c r="R39" s="456">
        <f t="shared" si="218"/>
        <v>0.50515463917525771</v>
      </c>
      <c r="S39" s="456">
        <f t="shared" si="218"/>
        <v>0.20618556701030927</v>
      </c>
      <c r="T39" s="325">
        <f t="shared" ref="T39" si="221">T38/$D38</f>
        <v>8.247422680412371E-2</v>
      </c>
      <c r="U39" s="160">
        <f t="shared" si="218"/>
        <v>0.23711340206185566</v>
      </c>
      <c r="V39" s="456">
        <f t="shared" si="218"/>
        <v>0.4845360824742268</v>
      </c>
      <c r="W39" s="456">
        <f t="shared" si="218"/>
        <v>0.19243986254295534</v>
      </c>
      <c r="X39" s="326">
        <f t="shared" ref="X39" si="222">X38/$D38</f>
        <v>8.5910652920962199E-2</v>
      </c>
      <c r="Y39" s="160">
        <f t="shared" si="218"/>
        <v>0.38831615120274915</v>
      </c>
      <c r="Z39" s="456">
        <f t="shared" si="218"/>
        <v>0.35738831615120276</v>
      </c>
      <c r="AA39" s="456">
        <f>AA38/$D38</f>
        <v>0.17869415807560138</v>
      </c>
      <c r="AB39" s="326">
        <f t="shared" ref="AB39" si="223">AB38/$D38</f>
        <v>7.560137457044673E-2</v>
      </c>
      <c r="AJ39" s="1373"/>
      <c r="AK39" s="1373"/>
      <c r="AL39" s="1373"/>
      <c r="AM39" s="1373"/>
      <c r="AN39" s="1373"/>
      <c r="AO39" s="1373"/>
      <c r="AQ39" s="1"/>
    </row>
    <row r="40" spans="2:43" s="337" customFormat="1" ht="21" customHeight="1" x14ac:dyDescent="0.2">
      <c r="B40" s="1504"/>
      <c r="C40" s="38" t="s">
        <v>470</v>
      </c>
      <c r="D40" s="60">
        <f>D30+D32+D34+D36</f>
        <v>150</v>
      </c>
      <c r="E40" s="255">
        <f>E30+E32+E34+E36</f>
        <v>40</v>
      </c>
      <c r="F40" s="60">
        <f>F30+F32+F34+F36</f>
        <v>72</v>
      </c>
      <c r="G40" s="60">
        <f>G30+G32+G34+G36</f>
        <v>25</v>
      </c>
      <c r="H40" s="261">
        <f t="shared" ref="H40:AA40" si="224">H30+H32+H34+H36</f>
        <v>13</v>
      </c>
      <c r="I40" s="255">
        <f t="shared" si="224"/>
        <v>81</v>
      </c>
      <c r="J40" s="60">
        <f t="shared" si="224"/>
        <v>45</v>
      </c>
      <c r="K40" s="60">
        <f t="shared" si="224"/>
        <v>11</v>
      </c>
      <c r="L40" s="261">
        <f t="shared" ref="L40" si="225">L30+L32+L34+L36</f>
        <v>13</v>
      </c>
      <c r="M40" s="255">
        <f t="shared" si="224"/>
        <v>36</v>
      </c>
      <c r="N40" s="60">
        <f t="shared" si="224"/>
        <v>79</v>
      </c>
      <c r="O40" s="60">
        <f t="shared" si="224"/>
        <v>21</v>
      </c>
      <c r="P40" s="261">
        <f t="shared" ref="P40" si="226">P30+P32+P34+P36</f>
        <v>14</v>
      </c>
      <c r="Q40" s="255">
        <f t="shared" si="224"/>
        <v>44</v>
      </c>
      <c r="R40" s="60">
        <f t="shared" si="224"/>
        <v>68</v>
      </c>
      <c r="S40" s="60">
        <f t="shared" si="224"/>
        <v>26</v>
      </c>
      <c r="T40" s="242">
        <f t="shared" ref="T40" si="227">T30+T32+T34+T36</f>
        <v>12</v>
      </c>
      <c r="U40" s="255">
        <f t="shared" si="224"/>
        <v>58</v>
      </c>
      <c r="V40" s="60">
        <f t="shared" si="224"/>
        <v>54</v>
      </c>
      <c r="W40" s="60">
        <f t="shared" si="224"/>
        <v>26</v>
      </c>
      <c r="X40" s="261">
        <f t="shared" ref="X40" si="228">X30+X32+X34+X36</f>
        <v>12</v>
      </c>
      <c r="Y40" s="255">
        <f t="shared" si="224"/>
        <v>76</v>
      </c>
      <c r="Z40" s="60">
        <f t="shared" si="224"/>
        <v>43</v>
      </c>
      <c r="AA40" s="60">
        <f t="shared" si="224"/>
        <v>19</v>
      </c>
      <c r="AB40" s="261">
        <f t="shared" ref="AB40" si="229">AB30+AB32+AB34+AB36</f>
        <v>12</v>
      </c>
      <c r="AD40" s="1">
        <f t="shared" ref="AD40" si="230">SUM(E40:H40)</f>
        <v>150</v>
      </c>
      <c r="AE40" s="1">
        <f t="shared" ref="AE40" si="231">SUM(I40:L40)</f>
        <v>150</v>
      </c>
      <c r="AF40" s="1">
        <f t="shared" ref="AF40" si="232">SUM(M40:P40)</f>
        <v>150</v>
      </c>
      <c r="AG40" s="1">
        <f t="shared" ref="AG40" si="233">SUM(Q40:T40)</f>
        <v>150</v>
      </c>
      <c r="AH40" s="1">
        <f t="shared" ref="AH40" si="234">SUM(U40:X40)</f>
        <v>150</v>
      </c>
      <c r="AI40" s="1">
        <f t="shared" ref="AI40" si="235">SUM(Y40:AB40)</f>
        <v>150</v>
      </c>
      <c r="AJ40" s="1095">
        <f t="shared" ref="AJ40" si="236">AD40-D40</f>
        <v>0</v>
      </c>
      <c r="AK40" s="1095">
        <f t="shared" ref="AK40" si="237">AE40-D40</f>
        <v>0</v>
      </c>
      <c r="AL40" s="1095">
        <f t="shared" ref="AL40" si="238">AF40-D40</f>
        <v>0</v>
      </c>
      <c r="AM40" s="1095">
        <f t="shared" ref="AM40" si="239">AG40-D40</f>
        <v>0</v>
      </c>
      <c r="AN40" s="1095">
        <f t="shared" ref="AN40" si="240">AH40-D40</f>
        <v>0</v>
      </c>
      <c r="AO40" s="1095">
        <f t="shared" ref="AO40" si="241">AI40-D40</f>
        <v>0</v>
      </c>
      <c r="AQ40" s="1"/>
    </row>
    <row r="41" spans="2:43" s="337" customFormat="1" ht="21" customHeight="1" thickBot="1" x14ac:dyDescent="0.25">
      <c r="B41" s="1510"/>
      <c r="C41" s="39" t="s">
        <v>471</v>
      </c>
      <c r="D41" s="503"/>
      <c r="E41" s="345">
        <f>E40/$D40</f>
        <v>0.26666666666666666</v>
      </c>
      <c r="F41" s="1048">
        <f t="shared" ref="F41:Z41" si="242">F40/$D40</f>
        <v>0.48</v>
      </c>
      <c r="G41" s="1048">
        <f t="shared" si="242"/>
        <v>0.16666666666666666</v>
      </c>
      <c r="H41" s="333">
        <f t="shared" si="242"/>
        <v>8.666666666666667E-2</v>
      </c>
      <c r="I41" s="345">
        <f t="shared" si="242"/>
        <v>0.54</v>
      </c>
      <c r="J41" s="1048">
        <f t="shared" si="242"/>
        <v>0.3</v>
      </c>
      <c r="K41" s="1048">
        <f t="shared" si="242"/>
        <v>7.3333333333333334E-2</v>
      </c>
      <c r="L41" s="333">
        <f t="shared" ref="L41" si="243">L40/$D40</f>
        <v>8.666666666666667E-2</v>
      </c>
      <c r="M41" s="345">
        <f t="shared" si="242"/>
        <v>0.24</v>
      </c>
      <c r="N41" s="1048">
        <f t="shared" si="242"/>
        <v>0.52666666666666662</v>
      </c>
      <c r="O41" s="1048">
        <f t="shared" si="242"/>
        <v>0.14000000000000001</v>
      </c>
      <c r="P41" s="333">
        <f t="shared" ref="P41" si="244">P40/$D40</f>
        <v>9.3333333333333338E-2</v>
      </c>
      <c r="Q41" s="345">
        <f t="shared" si="242"/>
        <v>0.29333333333333333</v>
      </c>
      <c r="R41" s="1048">
        <f t="shared" si="242"/>
        <v>0.45333333333333331</v>
      </c>
      <c r="S41" s="1048">
        <f t="shared" si="242"/>
        <v>0.17333333333333334</v>
      </c>
      <c r="T41" s="332">
        <f t="shared" ref="T41" si="245">T40/$D40</f>
        <v>0.08</v>
      </c>
      <c r="U41" s="345">
        <f t="shared" si="242"/>
        <v>0.38666666666666666</v>
      </c>
      <c r="V41" s="1048">
        <f t="shared" si="242"/>
        <v>0.36</v>
      </c>
      <c r="W41" s="1048">
        <f t="shared" si="242"/>
        <v>0.17333333333333334</v>
      </c>
      <c r="X41" s="333">
        <f t="shared" ref="X41" si="246">X40/$D40</f>
        <v>0.08</v>
      </c>
      <c r="Y41" s="345">
        <f t="shared" si="242"/>
        <v>0.50666666666666671</v>
      </c>
      <c r="Z41" s="1048">
        <f t="shared" si="242"/>
        <v>0.28666666666666668</v>
      </c>
      <c r="AA41" s="1048">
        <f>AA40/$D40</f>
        <v>0.12666666666666668</v>
      </c>
      <c r="AB41" s="333">
        <f t="shared" ref="AB41" si="247">AB40/$D40</f>
        <v>0.08</v>
      </c>
      <c r="AJ41" s="1373"/>
      <c r="AK41" s="1373"/>
      <c r="AL41" s="1373"/>
      <c r="AM41" s="1373"/>
      <c r="AN41" s="1373"/>
      <c r="AO41" s="1373"/>
      <c r="AQ41" s="1"/>
    </row>
    <row r="43" spans="2:43" s="45" customFormat="1" x14ac:dyDescent="0.2">
      <c r="B43" s="1" t="s">
        <v>599</v>
      </c>
      <c r="D43" s="1">
        <f>D26+D28+D32+D34+D36+D30</f>
        <v>427</v>
      </c>
      <c r="E43" s="1">
        <f t="shared" ref="E43:AB43" si="248">E26+E28+E32+E34+E36+E30</f>
        <v>79</v>
      </c>
      <c r="F43" s="1">
        <f t="shared" si="248"/>
        <v>228</v>
      </c>
      <c r="G43" s="1">
        <f t="shared" si="248"/>
        <v>68</v>
      </c>
      <c r="H43" s="1">
        <f t="shared" si="248"/>
        <v>52</v>
      </c>
      <c r="I43" s="1">
        <f t="shared" si="248"/>
        <v>177</v>
      </c>
      <c r="J43" s="1">
        <f t="shared" si="248"/>
        <v>164</v>
      </c>
      <c r="K43" s="1">
        <f t="shared" si="248"/>
        <v>39</v>
      </c>
      <c r="L43" s="1">
        <f t="shared" si="248"/>
        <v>47</v>
      </c>
      <c r="M43" s="1">
        <f t="shared" si="248"/>
        <v>64</v>
      </c>
      <c r="N43" s="1">
        <f t="shared" si="248"/>
        <v>247</v>
      </c>
      <c r="O43" s="1">
        <f t="shared" si="248"/>
        <v>61</v>
      </c>
      <c r="P43" s="1">
        <f t="shared" si="248"/>
        <v>55</v>
      </c>
      <c r="Q43" s="1">
        <f t="shared" si="248"/>
        <v>80</v>
      </c>
      <c r="R43" s="1">
        <f t="shared" si="248"/>
        <v>215</v>
      </c>
      <c r="S43" s="1">
        <f t="shared" si="248"/>
        <v>81</v>
      </c>
      <c r="T43" s="1">
        <f t="shared" si="248"/>
        <v>51</v>
      </c>
      <c r="U43" s="1">
        <f t="shared" si="248"/>
        <v>103</v>
      </c>
      <c r="V43" s="1">
        <f t="shared" si="248"/>
        <v>198</v>
      </c>
      <c r="W43" s="1">
        <f t="shared" si="248"/>
        <v>73</v>
      </c>
      <c r="X43" s="1">
        <f t="shared" si="248"/>
        <v>53</v>
      </c>
      <c r="Y43" s="1">
        <f t="shared" si="248"/>
        <v>150</v>
      </c>
      <c r="Z43" s="1">
        <f t="shared" si="248"/>
        <v>158</v>
      </c>
      <c r="AA43" s="1">
        <f t="shared" si="248"/>
        <v>69</v>
      </c>
      <c r="AB43" s="1">
        <f t="shared" si="248"/>
        <v>50</v>
      </c>
      <c r="AQ43" s="1"/>
    </row>
    <row r="44" spans="2:43" s="45" customFormat="1" x14ac:dyDescent="0.2">
      <c r="B44" t="s">
        <v>672</v>
      </c>
      <c r="E44" s="45">
        <f t="shared" ref="E44:AB44" si="249">E43/$D43</f>
        <v>0.18501170960187355</v>
      </c>
      <c r="F44" s="45">
        <f t="shared" si="249"/>
        <v>0.53395784543325531</v>
      </c>
      <c r="G44" s="45">
        <f t="shared" si="249"/>
        <v>0.15925058548009369</v>
      </c>
      <c r="H44" s="45">
        <f t="shared" si="249"/>
        <v>0.12177985948477751</v>
      </c>
      <c r="I44" s="45">
        <f t="shared" si="249"/>
        <v>0.41451990632318503</v>
      </c>
      <c r="J44" s="45">
        <f t="shared" si="249"/>
        <v>0.38407494145199061</v>
      </c>
      <c r="K44" s="45">
        <f t="shared" si="249"/>
        <v>9.1334894613583142E-2</v>
      </c>
      <c r="L44" s="45">
        <f t="shared" si="249"/>
        <v>0.11007025761124122</v>
      </c>
      <c r="M44" s="45">
        <f t="shared" si="249"/>
        <v>0.14988290398126464</v>
      </c>
      <c r="N44" s="45">
        <f t="shared" si="249"/>
        <v>0.57845433255269318</v>
      </c>
      <c r="O44" s="45">
        <f t="shared" si="249"/>
        <v>0.14285714285714285</v>
      </c>
      <c r="P44" s="45">
        <f t="shared" si="249"/>
        <v>0.1288056206088993</v>
      </c>
      <c r="Q44" s="45">
        <f t="shared" si="249"/>
        <v>0.18735362997658081</v>
      </c>
      <c r="R44" s="45">
        <f t="shared" si="249"/>
        <v>0.50351288056206089</v>
      </c>
      <c r="S44" s="45">
        <f t="shared" si="249"/>
        <v>0.18969555035128804</v>
      </c>
      <c r="T44" s="45">
        <f t="shared" si="249"/>
        <v>0.11943793911007025</v>
      </c>
      <c r="U44" s="45">
        <f t="shared" si="249"/>
        <v>0.24121779859484777</v>
      </c>
      <c r="V44" s="45">
        <f t="shared" si="249"/>
        <v>0.46370023419203749</v>
      </c>
      <c r="W44" s="45">
        <f t="shared" si="249"/>
        <v>0.17096018735362997</v>
      </c>
      <c r="X44" s="45">
        <f t="shared" si="249"/>
        <v>0.12412177985948478</v>
      </c>
      <c r="Y44" s="45">
        <f t="shared" si="249"/>
        <v>0.35128805620608899</v>
      </c>
      <c r="Z44" s="45">
        <f t="shared" si="249"/>
        <v>0.37002341920374709</v>
      </c>
      <c r="AA44" s="45">
        <f t="shared" si="249"/>
        <v>0.16159250585480095</v>
      </c>
      <c r="AB44" s="45">
        <f t="shared" si="249"/>
        <v>0.117096018735363</v>
      </c>
      <c r="AQ44" s="1"/>
    </row>
    <row r="45" spans="2:43" x14ac:dyDescent="0.2">
      <c r="B45"/>
    </row>
    <row r="46" spans="2:43" x14ac:dyDescent="0.2">
      <c r="B46" t="s">
        <v>395</v>
      </c>
      <c r="D46" s="1">
        <f>D38+D36+D26</f>
        <v>427</v>
      </c>
      <c r="E46" s="1">
        <f t="shared" ref="E46:AB46" si="250">E38+E36+E26</f>
        <v>79</v>
      </c>
      <c r="F46" s="1">
        <f t="shared" si="250"/>
        <v>228</v>
      </c>
      <c r="G46" s="1">
        <f t="shared" si="250"/>
        <v>68</v>
      </c>
      <c r="H46" s="1">
        <f t="shared" si="250"/>
        <v>52</v>
      </c>
      <c r="I46" s="1">
        <f t="shared" si="250"/>
        <v>177</v>
      </c>
      <c r="J46" s="1">
        <f t="shared" si="250"/>
        <v>164</v>
      </c>
      <c r="K46" s="1">
        <f t="shared" si="250"/>
        <v>39</v>
      </c>
      <c r="L46" s="1">
        <f t="shared" si="250"/>
        <v>47</v>
      </c>
      <c r="M46" s="1">
        <f t="shared" si="250"/>
        <v>64</v>
      </c>
      <c r="N46" s="1">
        <f t="shared" si="250"/>
        <v>247</v>
      </c>
      <c r="O46" s="1">
        <f t="shared" si="250"/>
        <v>61</v>
      </c>
      <c r="P46" s="1">
        <f t="shared" si="250"/>
        <v>55</v>
      </c>
      <c r="Q46" s="1">
        <f t="shared" si="250"/>
        <v>80</v>
      </c>
      <c r="R46" s="1">
        <f t="shared" si="250"/>
        <v>215</v>
      </c>
      <c r="S46" s="1">
        <f t="shared" si="250"/>
        <v>81</v>
      </c>
      <c r="T46" s="1">
        <f t="shared" si="250"/>
        <v>51</v>
      </c>
      <c r="U46" s="1">
        <f t="shared" si="250"/>
        <v>103</v>
      </c>
      <c r="V46" s="1">
        <f t="shared" si="250"/>
        <v>198</v>
      </c>
      <c r="W46" s="1">
        <f t="shared" si="250"/>
        <v>73</v>
      </c>
      <c r="X46" s="1">
        <f t="shared" si="250"/>
        <v>53</v>
      </c>
      <c r="Y46" s="1">
        <f t="shared" si="250"/>
        <v>150</v>
      </c>
      <c r="Z46" s="1">
        <f t="shared" si="250"/>
        <v>158</v>
      </c>
      <c r="AA46" s="1">
        <f t="shared" si="250"/>
        <v>69</v>
      </c>
      <c r="AB46" s="1">
        <f t="shared" si="250"/>
        <v>50</v>
      </c>
    </row>
    <row r="47" spans="2:43" ht="14.25" customHeight="1" x14ac:dyDescent="0.2">
      <c r="B47"/>
      <c r="D47" s="1">
        <f>D40+D26+D28</f>
        <v>427</v>
      </c>
      <c r="E47" s="1">
        <f t="shared" ref="E47:AB47" si="251">E40+E26+E28</f>
        <v>79</v>
      </c>
      <c r="F47" s="1">
        <f t="shared" si="251"/>
        <v>228</v>
      </c>
      <c r="G47" s="1">
        <f t="shared" si="251"/>
        <v>68</v>
      </c>
      <c r="H47" s="1">
        <f t="shared" si="251"/>
        <v>52</v>
      </c>
      <c r="I47" s="1">
        <f t="shared" si="251"/>
        <v>177</v>
      </c>
      <c r="J47" s="1">
        <f t="shared" si="251"/>
        <v>164</v>
      </c>
      <c r="K47" s="1">
        <f t="shared" si="251"/>
        <v>39</v>
      </c>
      <c r="L47" s="1">
        <f t="shared" si="251"/>
        <v>47</v>
      </c>
      <c r="M47" s="1">
        <f t="shared" si="251"/>
        <v>64</v>
      </c>
      <c r="N47" s="1">
        <f t="shared" si="251"/>
        <v>247</v>
      </c>
      <c r="O47" s="1">
        <f t="shared" si="251"/>
        <v>61</v>
      </c>
      <c r="P47" s="1">
        <f t="shared" si="251"/>
        <v>55</v>
      </c>
      <c r="Q47" s="1">
        <f t="shared" si="251"/>
        <v>80</v>
      </c>
      <c r="R47" s="1">
        <f t="shared" si="251"/>
        <v>215</v>
      </c>
      <c r="S47" s="1">
        <f t="shared" si="251"/>
        <v>81</v>
      </c>
      <c r="T47" s="1">
        <f t="shared" si="251"/>
        <v>51</v>
      </c>
      <c r="U47" s="1">
        <f t="shared" si="251"/>
        <v>103</v>
      </c>
      <c r="V47" s="1">
        <f t="shared" si="251"/>
        <v>198</v>
      </c>
      <c r="W47" s="1">
        <f t="shared" si="251"/>
        <v>73</v>
      </c>
      <c r="X47" s="1">
        <f t="shared" si="251"/>
        <v>53</v>
      </c>
      <c r="Y47" s="1">
        <f t="shared" si="251"/>
        <v>150</v>
      </c>
      <c r="Z47" s="1">
        <f t="shared" si="251"/>
        <v>158</v>
      </c>
      <c r="AA47" s="1">
        <f t="shared" si="251"/>
        <v>69</v>
      </c>
      <c r="AB47" s="1">
        <f t="shared" si="251"/>
        <v>50</v>
      </c>
    </row>
    <row r="48" spans="2:43" x14ac:dyDescent="0.2">
      <c r="B48"/>
    </row>
    <row r="49" spans="2:28" s="1101" customFormat="1" ht="13.5" customHeight="1" x14ac:dyDescent="0.15">
      <c r="B49" s="1102" t="s">
        <v>239</v>
      </c>
      <c r="D49" s="1103">
        <f>D12-D43</f>
        <v>0</v>
      </c>
      <c r="E49" s="1103">
        <f>E12-E43</f>
        <v>0</v>
      </c>
      <c r="F49" s="1103">
        <f>F12-F43</f>
        <v>0</v>
      </c>
      <c r="G49" s="1103">
        <f t="shared" ref="E49:AB50" si="252">G12-G43</f>
        <v>0</v>
      </c>
      <c r="H49" s="1103">
        <f>H12-H43</f>
        <v>0</v>
      </c>
      <c r="I49" s="1103">
        <f t="shared" si="252"/>
        <v>0</v>
      </c>
      <c r="J49" s="1103">
        <f t="shared" si="252"/>
        <v>0</v>
      </c>
      <c r="K49" s="1103">
        <f t="shared" si="252"/>
        <v>0</v>
      </c>
      <c r="L49" s="1103">
        <f t="shared" si="252"/>
        <v>0</v>
      </c>
      <c r="M49" s="1103">
        <f t="shared" si="252"/>
        <v>0</v>
      </c>
      <c r="N49" s="1103">
        <f t="shared" si="252"/>
        <v>0</v>
      </c>
      <c r="O49" s="1103">
        <f t="shared" si="252"/>
        <v>0</v>
      </c>
      <c r="P49" s="1103">
        <f t="shared" si="252"/>
        <v>0</v>
      </c>
      <c r="Q49" s="1103">
        <f t="shared" si="252"/>
        <v>0</v>
      </c>
      <c r="R49" s="1103">
        <f t="shared" si="252"/>
        <v>0</v>
      </c>
      <c r="S49" s="1103">
        <f t="shared" si="252"/>
        <v>0</v>
      </c>
      <c r="T49" s="1103">
        <f t="shared" si="252"/>
        <v>0</v>
      </c>
      <c r="U49" s="1103">
        <f t="shared" si="252"/>
        <v>0</v>
      </c>
      <c r="V49" s="1103">
        <f t="shared" si="252"/>
        <v>0</v>
      </c>
      <c r="W49" s="1103">
        <f t="shared" si="252"/>
        <v>0</v>
      </c>
      <c r="X49" s="1103">
        <f t="shared" si="252"/>
        <v>0</v>
      </c>
      <c r="Y49" s="1103">
        <f t="shared" si="252"/>
        <v>0</v>
      </c>
      <c r="Z49" s="1103">
        <f t="shared" si="252"/>
        <v>0</v>
      </c>
      <c r="AA49" s="1103">
        <f t="shared" si="252"/>
        <v>0</v>
      </c>
      <c r="AB49" s="1103">
        <f t="shared" si="252"/>
        <v>0</v>
      </c>
    </row>
    <row r="50" spans="2:28" s="1101" customFormat="1" ht="10.8" x14ac:dyDescent="0.15">
      <c r="D50" s="1103"/>
      <c r="E50" s="1103">
        <f t="shared" si="252"/>
        <v>0</v>
      </c>
      <c r="F50" s="1103">
        <f t="shared" si="252"/>
        <v>0</v>
      </c>
      <c r="G50" s="1103">
        <f t="shared" si="252"/>
        <v>0</v>
      </c>
      <c r="H50" s="1103">
        <f t="shared" si="252"/>
        <v>0</v>
      </c>
      <c r="I50" s="1103">
        <f t="shared" si="252"/>
        <v>0</v>
      </c>
      <c r="J50" s="1103">
        <f t="shared" si="252"/>
        <v>0</v>
      </c>
      <c r="K50" s="1103">
        <f t="shared" si="252"/>
        <v>0</v>
      </c>
      <c r="L50" s="1103">
        <f t="shared" si="252"/>
        <v>0</v>
      </c>
      <c r="M50" s="1103">
        <f t="shared" si="252"/>
        <v>0</v>
      </c>
      <c r="N50" s="1103">
        <f t="shared" si="252"/>
        <v>0</v>
      </c>
      <c r="O50" s="1103">
        <f t="shared" si="252"/>
        <v>0</v>
      </c>
      <c r="P50" s="1103">
        <f t="shared" si="252"/>
        <v>0</v>
      </c>
      <c r="Q50" s="1103">
        <f t="shared" si="252"/>
        <v>0</v>
      </c>
      <c r="R50" s="1103">
        <f t="shared" si="252"/>
        <v>0</v>
      </c>
      <c r="S50" s="1103">
        <f t="shared" si="252"/>
        <v>0</v>
      </c>
      <c r="T50" s="1103">
        <f t="shared" si="252"/>
        <v>0</v>
      </c>
      <c r="U50" s="1103">
        <f t="shared" si="252"/>
        <v>0</v>
      </c>
      <c r="V50" s="1103">
        <f t="shared" si="252"/>
        <v>0</v>
      </c>
      <c r="W50" s="1103">
        <f t="shared" si="252"/>
        <v>0</v>
      </c>
      <c r="X50" s="1103">
        <f t="shared" si="252"/>
        <v>0</v>
      </c>
      <c r="Y50" s="1103">
        <f t="shared" si="252"/>
        <v>0</v>
      </c>
      <c r="Z50" s="1103">
        <f t="shared" si="252"/>
        <v>0</v>
      </c>
      <c r="AA50" s="1103">
        <f t="shared" si="252"/>
        <v>0</v>
      </c>
      <c r="AB50" s="1103">
        <f t="shared" si="252"/>
        <v>0</v>
      </c>
    </row>
    <row r="51" spans="2:28" s="1101" customFormat="1" ht="10.8" x14ac:dyDescent="0.15">
      <c r="D51" s="1103"/>
      <c r="E51" s="1103"/>
      <c r="F51" s="1103"/>
      <c r="G51" s="1103"/>
      <c r="H51" s="1103"/>
      <c r="I51" s="1103"/>
      <c r="J51" s="1103"/>
      <c r="K51" s="1103"/>
      <c r="L51" s="1103"/>
      <c r="M51" s="1103"/>
      <c r="N51" s="1103"/>
      <c r="O51" s="1103"/>
      <c r="P51" s="1103"/>
      <c r="Q51" s="1103"/>
      <c r="R51" s="1103"/>
      <c r="S51" s="1103"/>
      <c r="T51" s="1103"/>
      <c r="U51" s="1103"/>
      <c r="V51" s="1103"/>
      <c r="W51" s="1103"/>
      <c r="X51" s="1103"/>
      <c r="Y51" s="1103"/>
      <c r="Z51" s="1103"/>
      <c r="AA51" s="1103"/>
      <c r="AB51" s="1103"/>
    </row>
    <row r="52" spans="2:28" s="1101" customFormat="1" ht="10.8" x14ac:dyDescent="0.15">
      <c r="D52" s="1103">
        <f>D46-D43</f>
        <v>0</v>
      </c>
      <c r="E52" s="1103">
        <f t="shared" ref="E52:AB52" si="253">E46-E43</f>
        <v>0</v>
      </c>
      <c r="F52" s="1103">
        <f t="shared" si="253"/>
        <v>0</v>
      </c>
      <c r="G52" s="1103">
        <f t="shared" si="253"/>
        <v>0</v>
      </c>
      <c r="H52" s="1103">
        <f t="shared" si="253"/>
        <v>0</v>
      </c>
      <c r="I52" s="1103">
        <f t="shared" si="253"/>
        <v>0</v>
      </c>
      <c r="J52" s="1103">
        <f t="shared" si="253"/>
        <v>0</v>
      </c>
      <c r="K52" s="1103">
        <f t="shared" si="253"/>
        <v>0</v>
      </c>
      <c r="L52" s="1103">
        <f t="shared" si="253"/>
        <v>0</v>
      </c>
      <c r="M52" s="1103">
        <f t="shared" si="253"/>
        <v>0</v>
      </c>
      <c r="N52" s="1103">
        <f t="shared" si="253"/>
        <v>0</v>
      </c>
      <c r="O52" s="1103">
        <f t="shared" si="253"/>
        <v>0</v>
      </c>
      <c r="P52" s="1103">
        <f t="shared" si="253"/>
        <v>0</v>
      </c>
      <c r="Q52" s="1103">
        <f t="shared" si="253"/>
        <v>0</v>
      </c>
      <c r="R52" s="1103">
        <f t="shared" si="253"/>
        <v>0</v>
      </c>
      <c r="S52" s="1103">
        <f t="shared" si="253"/>
        <v>0</v>
      </c>
      <c r="T52" s="1103">
        <f t="shared" si="253"/>
        <v>0</v>
      </c>
      <c r="U52" s="1103">
        <f t="shared" si="253"/>
        <v>0</v>
      </c>
      <c r="V52" s="1103">
        <f t="shared" si="253"/>
        <v>0</v>
      </c>
      <c r="W52" s="1103">
        <f t="shared" si="253"/>
        <v>0</v>
      </c>
      <c r="X52" s="1103">
        <f t="shared" si="253"/>
        <v>0</v>
      </c>
      <c r="Y52" s="1103">
        <f t="shared" si="253"/>
        <v>0</v>
      </c>
      <c r="Z52" s="1103">
        <f t="shared" si="253"/>
        <v>0</v>
      </c>
      <c r="AA52" s="1103">
        <f t="shared" si="253"/>
        <v>0</v>
      </c>
      <c r="AB52" s="1103">
        <f t="shared" si="253"/>
        <v>0</v>
      </c>
    </row>
    <row r="53" spans="2:28" s="1101" customFormat="1" ht="13.5" customHeight="1" x14ac:dyDescent="0.15">
      <c r="D53" s="1103">
        <f>D47-D43</f>
        <v>0</v>
      </c>
      <c r="E53" s="1103">
        <f t="shared" ref="E53:AB53" si="254">E47-E43</f>
        <v>0</v>
      </c>
      <c r="F53" s="1103">
        <f t="shared" si="254"/>
        <v>0</v>
      </c>
      <c r="G53" s="1103">
        <f t="shared" si="254"/>
        <v>0</v>
      </c>
      <c r="H53" s="1103">
        <f t="shared" si="254"/>
        <v>0</v>
      </c>
      <c r="I53" s="1103">
        <f t="shared" si="254"/>
        <v>0</v>
      </c>
      <c r="J53" s="1103">
        <f t="shared" si="254"/>
        <v>0</v>
      </c>
      <c r="K53" s="1103">
        <f t="shared" si="254"/>
        <v>0</v>
      </c>
      <c r="L53" s="1103">
        <f t="shared" si="254"/>
        <v>0</v>
      </c>
      <c r="M53" s="1103">
        <f t="shared" si="254"/>
        <v>0</v>
      </c>
      <c r="N53" s="1103">
        <f t="shared" si="254"/>
        <v>0</v>
      </c>
      <c r="O53" s="1103">
        <f t="shared" si="254"/>
        <v>0</v>
      </c>
      <c r="P53" s="1103">
        <f t="shared" si="254"/>
        <v>0</v>
      </c>
      <c r="Q53" s="1103">
        <f t="shared" si="254"/>
        <v>0</v>
      </c>
      <c r="R53" s="1103">
        <f t="shared" si="254"/>
        <v>0</v>
      </c>
      <c r="S53" s="1103">
        <f t="shared" si="254"/>
        <v>0</v>
      </c>
      <c r="T53" s="1103">
        <f t="shared" si="254"/>
        <v>0</v>
      </c>
      <c r="U53" s="1103">
        <f t="shared" si="254"/>
        <v>0</v>
      </c>
      <c r="V53" s="1103">
        <f t="shared" si="254"/>
        <v>0</v>
      </c>
      <c r="W53" s="1103">
        <f t="shared" si="254"/>
        <v>0</v>
      </c>
      <c r="X53" s="1103">
        <f t="shared" si="254"/>
        <v>0</v>
      </c>
      <c r="Y53" s="1103">
        <f t="shared" si="254"/>
        <v>0</v>
      </c>
      <c r="Z53" s="1103">
        <f t="shared" si="254"/>
        <v>0</v>
      </c>
      <c r="AA53" s="1103">
        <f t="shared" si="254"/>
        <v>0</v>
      </c>
      <c r="AB53" s="1103">
        <f t="shared" si="254"/>
        <v>0</v>
      </c>
    </row>
    <row r="54" spans="2:28" s="1101" customFormat="1" ht="10.8" x14ac:dyDescent="0.15"/>
  </sheetData>
  <mergeCells count="34">
    <mergeCell ref="I9:L9"/>
    <mergeCell ref="I10:I11"/>
    <mergeCell ref="H10:H11"/>
    <mergeCell ref="Y10:Y11"/>
    <mergeCell ref="AB10:AB11"/>
    <mergeCell ref="T10:T11"/>
    <mergeCell ref="Q10:Q11"/>
    <mergeCell ref="U10:U11"/>
    <mergeCell ref="X10:X11"/>
    <mergeCell ref="L10:L11"/>
    <mergeCell ref="M10:M11"/>
    <mergeCell ref="M9:P9"/>
    <mergeCell ref="Q9:T9"/>
    <mergeCell ref="P10:P11"/>
    <mergeCell ref="U9:X9"/>
    <mergeCell ref="Y9:AB9"/>
    <mergeCell ref="B26:B41"/>
    <mergeCell ref="C14:C15"/>
    <mergeCell ref="C16:C17"/>
    <mergeCell ref="C18:C19"/>
    <mergeCell ref="C34:C35"/>
    <mergeCell ref="C36:C37"/>
    <mergeCell ref="C28:C29"/>
    <mergeCell ref="C24:C25"/>
    <mergeCell ref="C30:C31"/>
    <mergeCell ref="C32:C33"/>
    <mergeCell ref="C26:C27"/>
    <mergeCell ref="D8:D11"/>
    <mergeCell ref="E10:E11"/>
    <mergeCell ref="C20:C21"/>
    <mergeCell ref="C22:C23"/>
    <mergeCell ref="E9:H9"/>
    <mergeCell ref="B12:C13"/>
    <mergeCell ref="B14:B25"/>
  </mergeCells>
  <phoneticPr fontId="2"/>
  <pageMargins left="0.78" right="0.37" top="0.52" bottom="0.39" header="0.34" footer="0.21"/>
  <pageSetup paperSize="9" scale="63"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8">
    <tabColor rgb="FF00B0F0"/>
  </sheetPr>
  <dimension ref="B2:AO56"/>
  <sheetViews>
    <sheetView view="pageBreakPreview" zoomScaleNormal="100" zoomScaleSheetLayoutView="100" workbookViewId="0">
      <selection activeCell="B2" sqref="B2"/>
    </sheetView>
  </sheetViews>
  <sheetFormatPr defaultColWidth="9" defaultRowHeight="13.2" x14ac:dyDescent="0.2"/>
  <cols>
    <col min="1" max="1" width="4.6640625" style="1" customWidth="1"/>
    <col min="2" max="2" width="3.109375" style="1" customWidth="1"/>
    <col min="3" max="3" width="15.6640625" style="1" customWidth="1"/>
    <col min="4" max="4" width="9.6640625" style="1" customWidth="1"/>
    <col min="5" max="6" width="8.109375" style="1" customWidth="1"/>
    <col min="7" max="7" width="7.6640625" style="1" customWidth="1"/>
    <col min="8" max="12" width="7.109375" style="1" customWidth="1"/>
    <col min="13" max="14" width="8.109375" style="1" customWidth="1"/>
    <col min="15" max="15" width="7.6640625" style="1" customWidth="1"/>
    <col min="16" max="16" width="7.109375" style="1" customWidth="1"/>
    <col min="17" max="18" width="8.109375" style="1" customWidth="1"/>
    <col min="19" max="19" width="7.6640625" style="1" customWidth="1"/>
    <col min="20" max="20" width="7.109375" style="1" customWidth="1"/>
    <col min="21" max="22" width="8.109375" style="1" customWidth="1"/>
    <col min="23" max="23" width="7.6640625" style="1" customWidth="1"/>
    <col min="24" max="24" width="7.109375" style="1" customWidth="1"/>
    <col min="25" max="25" width="8" style="1" customWidth="1"/>
    <col min="26" max="26" width="8.109375" style="1" customWidth="1"/>
    <col min="27" max="27" width="7.6640625" style="1" customWidth="1"/>
    <col min="28" max="28" width="7" style="1" customWidth="1"/>
    <col min="29" max="29" width="4.6640625" style="1" customWidth="1"/>
    <col min="30" max="35" width="6.6640625" style="1" customWidth="1"/>
    <col min="36" max="37" width="7" style="1" customWidth="1"/>
    <col min="38" max="41" width="7.6640625" style="1" customWidth="1"/>
    <col min="42" max="16384" width="9" style="1"/>
  </cols>
  <sheetData>
    <row r="2" spans="2:41" ht="14.4" x14ac:dyDescent="0.2">
      <c r="B2" s="26" t="s">
        <v>741</v>
      </c>
    </row>
    <row r="3" spans="2:41" ht="14.4" x14ac:dyDescent="0.2">
      <c r="B3" s="26"/>
    </row>
    <row r="4" spans="2:41" ht="14.4" x14ac:dyDescent="0.2">
      <c r="B4" s="26"/>
      <c r="T4" s="49"/>
      <c r="X4" s="43" t="s">
        <v>717</v>
      </c>
    </row>
    <row r="5" spans="2:41" ht="14.4" x14ac:dyDescent="0.2">
      <c r="B5" s="26"/>
      <c r="T5" s="49"/>
      <c r="X5" s="43" t="s">
        <v>718</v>
      </c>
    </row>
    <row r="6" spans="2:41" ht="14.4" x14ac:dyDescent="0.2">
      <c r="B6" s="26"/>
      <c r="T6" s="49"/>
    </row>
    <row r="7" spans="2:41" ht="13.8" thickBot="1" x14ac:dyDescent="0.25">
      <c r="B7" s="17"/>
      <c r="C7" s="17"/>
      <c r="D7" s="17"/>
      <c r="AB7" s="2" t="s">
        <v>641</v>
      </c>
    </row>
    <row r="8" spans="2:41" ht="16.5" customHeight="1" x14ac:dyDescent="0.2">
      <c r="B8" s="18"/>
      <c r="C8" s="11"/>
      <c r="D8" s="1507" t="s">
        <v>719</v>
      </c>
      <c r="E8" s="252" t="s">
        <v>742</v>
      </c>
      <c r="F8" s="253"/>
      <c r="G8" s="253"/>
      <c r="H8" s="1183"/>
      <c r="I8" s="252" t="s">
        <v>743</v>
      </c>
      <c r="J8" s="253"/>
      <c r="K8" s="253"/>
      <c r="L8" s="256"/>
      <c r="M8" s="252" t="s">
        <v>744</v>
      </c>
      <c r="N8" s="253"/>
      <c r="O8" s="253"/>
      <c r="P8" s="256"/>
      <c r="Q8" s="252" t="s">
        <v>745</v>
      </c>
      <c r="R8" s="253"/>
      <c r="S8" s="253"/>
      <c r="T8" s="256"/>
      <c r="U8" s="252" t="s">
        <v>746</v>
      </c>
      <c r="V8" s="253"/>
      <c r="W8" s="253"/>
      <c r="X8" s="253"/>
      <c r="Y8" s="252" t="s">
        <v>747</v>
      </c>
      <c r="Z8" s="253"/>
      <c r="AA8" s="253"/>
      <c r="AB8" s="256"/>
    </row>
    <row r="9" spans="2:41" ht="51" customHeight="1" x14ac:dyDescent="0.2">
      <c r="B9" s="18"/>
      <c r="C9" s="11"/>
      <c r="D9" s="1508"/>
      <c r="E9" s="1707" t="s">
        <v>748</v>
      </c>
      <c r="F9" s="2009"/>
      <c r="G9" s="2009"/>
      <c r="H9" s="2010"/>
      <c r="I9" s="1707" t="s">
        <v>749</v>
      </c>
      <c r="J9" s="2007"/>
      <c r="K9" s="2007"/>
      <c r="L9" s="2008"/>
      <c r="M9" s="1707" t="s">
        <v>750</v>
      </c>
      <c r="N9" s="2007"/>
      <c r="O9" s="2007"/>
      <c r="P9" s="2008"/>
      <c r="Q9" s="1707" t="s">
        <v>751</v>
      </c>
      <c r="R9" s="2007"/>
      <c r="S9" s="2007"/>
      <c r="T9" s="2008"/>
      <c r="U9" s="1707" t="s">
        <v>752</v>
      </c>
      <c r="V9" s="2007"/>
      <c r="W9" s="2007"/>
      <c r="X9" s="2008"/>
      <c r="Y9" s="1707" t="s">
        <v>753</v>
      </c>
      <c r="Z9" s="1993"/>
      <c r="AA9" s="1993"/>
      <c r="AB9" s="1994"/>
    </row>
    <row r="10" spans="2:41" ht="27.75" customHeight="1" x14ac:dyDescent="0.2">
      <c r="B10" s="18"/>
      <c r="C10" s="11"/>
      <c r="D10" s="1508"/>
      <c r="E10" s="1991" t="s">
        <v>732</v>
      </c>
      <c r="F10" s="100" t="s">
        <v>733</v>
      </c>
      <c r="G10" s="98"/>
      <c r="H10" s="1999" t="s">
        <v>510</v>
      </c>
      <c r="I10" s="1991" t="s">
        <v>732</v>
      </c>
      <c r="J10" s="100" t="s">
        <v>733</v>
      </c>
      <c r="K10" s="98"/>
      <c r="L10" s="2001" t="s">
        <v>510</v>
      </c>
      <c r="M10" s="1991" t="s">
        <v>732</v>
      </c>
      <c r="N10" s="100" t="s">
        <v>733</v>
      </c>
      <c r="O10" s="98"/>
      <c r="P10" s="2001" t="s">
        <v>510</v>
      </c>
      <c r="Q10" s="1991" t="s">
        <v>732</v>
      </c>
      <c r="R10" s="100" t="s">
        <v>733</v>
      </c>
      <c r="S10" s="98"/>
      <c r="T10" s="2001" t="s">
        <v>510</v>
      </c>
      <c r="U10" s="1991" t="s">
        <v>732</v>
      </c>
      <c r="V10" s="100" t="s">
        <v>733</v>
      </c>
      <c r="W10" s="98"/>
      <c r="X10" s="2003" t="s">
        <v>510</v>
      </c>
      <c r="Y10" s="1991" t="s">
        <v>732</v>
      </c>
      <c r="Z10" s="100" t="s">
        <v>733</v>
      </c>
      <c r="AA10" s="98"/>
      <c r="AB10" s="2001" t="s">
        <v>510</v>
      </c>
    </row>
    <row r="11" spans="2:41" ht="41.25" customHeight="1" x14ac:dyDescent="0.2">
      <c r="B11" s="36"/>
      <c r="C11" s="37"/>
      <c r="D11" s="1610"/>
      <c r="E11" s="1992"/>
      <c r="F11" s="97"/>
      <c r="G11" s="99" t="s">
        <v>754</v>
      </c>
      <c r="H11" s="2000"/>
      <c r="I11" s="1992"/>
      <c r="J11" s="97"/>
      <c r="K11" s="99" t="s">
        <v>754</v>
      </c>
      <c r="L11" s="2002"/>
      <c r="M11" s="1992"/>
      <c r="N11" s="97"/>
      <c r="O11" s="99" t="s">
        <v>754</v>
      </c>
      <c r="P11" s="2002"/>
      <c r="Q11" s="1992"/>
      <c r="R11" s="97"/>
      <c r="S11" s="99" t="s">
        <v>754</v>
      </c>
      <c r="T11" s="2002"/>
      <c r="U11" s="1992"/>
      <c r="V11" s="97"/>
      <c r="W11" s="99" t="s">
        <v>754</v>
      </c>
      <c r="X11" s="2004"/>
      <c r="Y11" s="1992"/>
      <c r="Z11" s="97"/>
      <c r="AA11" s="99" t="s">
        <v>754</v>
      </c>
      <c r="AB11" s="2002"/>
      <c r="AD11" s="1" t="s">
        <v>755</v>
      </c>
      <c r="AE11" s="1" t="s">
        <v>756</v>
      </c>
      <c r="AF11" s="1" t="s">
        <v>757</v>
      </c>
      <c r="AG11" s="1" t="s">
        <v>758</v>
      </c>
      <c r="AH11" s="1" t="s">
        <v>759</v>
      </c>
      <c r="AI11" s="1" t="s">
        <v>760</v>
      </c>
      <c r="AJ11" s="360" t="s">
        <v>328</v>
      </c>
      <c r="AK11" s="360"/>
    </row>
    <row r="12" spans="2:41" ht="21" customHeight="1" x14ac:dyDescent="0.2">
      <c r="B12" s="1500" t="s">
        <v>455</v>
      </c>
      <c r="C12" s="1642"/>
      <c r="D12" s="275">
        <f t="shared" ref="D12" si="0">D14+D16+D18+D20+D22+D24</f>
        <v>427</v>
      </c>
      <c r="E12" s="466">
        <f t="shared" ref="E12:AB12" si="1">E14+E16+E18+E20+E22+E24</f>
        <v>41</v>
      </c>
      <c r="F12" s="275">
        <f t="shared" si="1"/>
        <v>261</v>
      </c>
      <c r="G12" s="275">
        <f t="shared" si="1"/>
        <v>66</v>
      </c>
      <c r="H12" s="756">
        <f t="shared" si="1"/>
        <v>59</v>
      </c>
      <c r="I12" s="466">
        <f>I14+I16+I18+I20+I22+I24</f>
        <v>111</v>
      </c>
      <c r="J12" s="275">
        <f t="shared" ref="J12:L12" si="2">J14+J16+J18+J20+J22+J24</f>
        <v>165</v>
      </c>
      <c r="K12" s="275">
        <f>K14+K16+K18+K20+K22+K24</f>
        <v>104</v>
      </c>
      <c r="L12" s="756">
        <f t="shared" si="2"/>
        <v>47</v>
      </c>
      <c r="M12" s="466">
        <f t="shared" si="1"/>
        <v>114</v>
      </c>
      <c r="N12" s="275">
        <f t="shared" si="1"/>
        <v>183</v>
      </c>
      <c r="O12" s="275">
        <f t="shared" si="1"/>
        <v>77</v>
      </c>
      <c r="P12" s="756">
        <f>P14+P16+P18+P20+P22+P24</f>
        <v>53</v>
      </c>
      <c r="Q12" s="466">
        <f t="shared" si="1"/>
        <v>68</v>
      </c>
      <c r="R12" s="275">
        <f t="shared" si="1"/>
        <v>239</v>
      </c>
      <c r="S12" s="275">
        <f t="shared" si="1"/>
        <v>61</v>
      </c>
      <c r="T12" s="756">
        <f t="shared" si="1"/>
        <v>59</v>
      </c>
      <c r="U12" s="466">
        <f t="shared" si="1"/>
        <v>113</v>
      </c>
      <c r="V12" s="275">
        <f t="shared" si="1"/>
        <v>185</v>
      </c>
      <c r="W12" s="275">
        <f t="shared" si="1"/>
        <v>74</v>
      </c>
      <c r="X12" s="240">
        <f t="shared" si="1"/>
        <v>55</v>
      </c>
      <c r="Y12" s="466">
        <f t="shared" si="1"/>
        <v>8</v>
      </c>
      <c r="Z12" s="275">
        <f t="shared" si="1"/>
        <v>76</v>
      </c>
      <c r="AA12" s="275">
        <f t="shared" si="1"/>
        <v>13</v>
      </c>
      <c r="AB12" s="756">
        <f t="shared" si="1"/>
        <v>330</v>
      </c>
      <c r="AD12" s="1">
        <f>SUM(E12:H12)</f>
        <v>427</v>
      </c>
      <c r="AE12" s="1">
        <f>SUM(I12:L12)</f>
        <v>427</v>
      </c>
      <c r="AF12" s="1">
        <f>SUM(M12:P12)</f>
        <v>427</v>
      </c>
      <c r="AG12" s="1">
        <f>SUM(Q12:T12)</f>
        <v>427</v>
      </c>
      <c r="AH12" s="1">
        <f>SUM(U12:X12)</f>
        <v>427</v>
      </c>
      <c r="AI12" s="1">
        <f>SUM(Y12:AB12)</f>
        <v>427</v>
      </c>
      <c r="AJ12" s="371">
        <f>AD12-D12</f>
        <v>0</v>
      </c>
      <c r="AK12" s="371">
        <f>AE12-D12</f>
        <v>0</v>
      </c>
      <c r="AL12" s="371">
        <f>AF12-D12</f>
        <v>0</v>
      </c>
      <c r="AM12" s="371">
        <f>AG12-D12</f>
        <v>0</v>
      </c>
      <c r="AN12" s="371">
        <f>AH12-D12</f>
        <v>0</v>
      </c>
      <c r="AO12" s="371">
        <f>AI12-D12</f>
        <v>0</v>
      </c>
    </row>
    <row r="13" spans="2:41" ht="21" customHeight="1" thickBot="1" x14ac:dyDescent="0.25">
      <c r="B13" s="1995"/>
      <c r="C13" s="1996"/>
      <c r="D13" s="499"/>
      <c r="E13" s="160">
        <f t="shared" ref="E13:AB13" si="3">E12/$D12</f>
        <v>9.6018735362997654E-2</v>
      </c>
      <c r="F13" s="456">
        <f t="shared" si="3"/>
        <v>0.61124121779859486</v>
      </c>
      <c r="G13" s="456">
        <f t="shared" si="3"/>
        <v>0.15456674473067916</v>
      </c>
      <c r="H13" s="326">
        <f t="shared" si="3"/>
        <v>0.13817330210772832</v>
      </c>
      <c r="I13" s="160">
        <f t="shared" ref="I13:L13" si="4">I12/$D12</f>
        <v>0.25995316159250587</v>
      </c>
      <c r="J13" s="456">
        <f t="shared" si="4"/>
        <v>0.38641686182669788</v>
      </c>
      <c r="K13" s="456">
        <f t="shared" si="4"/>
        <v>0.24355971896955503</v>
      </c>
      <c r="L13" s="326">
        <f t="shared" si="4"/>
        <v>0.11007025761124122</v>
      </c>
      <c r="M13" s="160">
        <f t="shared" si="3"/>
        <v>0.26697892271662765</v>
      </c>
      <c r="N13" s="456">
        <f t="shared" si="3"/>
        <v>0.42857142857142855</v>
      </c>
      <c r="O13" s="456">
        <f t="shared" si="3"/>
        <v>0.18032786885245902</v>
      </c>
      <c r="P13" s="326">
        <f t="shared" si="3"/>
        <v>0.12412177985948478</v>
      </c>
      <c r="Q13" s="160">
        <f t="shared" si="3"/>
        <v>0.15925058548009369</v>
      </c>
      <c r="R13" s="456">
        <f t="shared" si="3"/>
        <v>0.55971896955503508</v>
      </c>
      <c r="S13" s="456">
        <f t="shared" si="3"/>
        <v>0.14285714285714285</v>
      </c>
      <c r="T13" s="326">
        <f t="shared" si="3"/>
        <v>0.13817330210772832</v>
      </c>
      <c r="U13" s="160">
        <f t="shared" si="3"/>
        <v>0.26463700234192039</v>
      </c>
      <c r="V13" s="456">
        <f t="shared" si="3"/>
        <v>0.43325526932084307</v>
      </c>
      <c r="W13" s="456">
        <f t="shared" si="3"/>
        <v>0.17330210772833723</v>
      </c>
      <c r="X13" s="325">
        <f t="shared" si="3"/>
        <v>0.1288056206088993</v>
      </c>
      <c r="Y13" s="160">
        <f t="shared" si="3"/>
        <v>1.873536299765808E-2</v>
      </c>
      <c r="Z13" s="456">
        <f t="shared" si="3"/>
        <v>0.17798594847775176</v>
      </c>
      <c r="AA13" s="456">
        <f t="shared" si="3"/>
        <v>3.0444964871194378E-2</v>
      </c>
      <c r="AB13" s="326">
        <f t="shared" si="3"/>
        <v>0.77283372365339575</v>
      </c>
      <c r="AD13" s="337"/>
      <c r="AE13" s="337"/>
      <c r="AF13" s="337"/>
      <c r="AG13" s="337"/>
      <c r="AH13" s="337"/>
      <c r="AJ13" s="337"/>
      <c r="AK13" s="337"/>
      <c r="AL13" s="337"/>
      <c r="AM13" s="337"/>
      <c r="AN13" s="337"/>
      <c r="AO13" s="337"/>
    </row>
    <row r="14" spans="2:41" ht="21" customHeight="1" thickTop="1" x14ac:dyDescent="0.2">
      <c r="B14" s="1503" t="s">
        <v>462</v>
      </c>
      <c r="C14" s="1649" t="s">
        <v>184</v>
      </c>
      <c r="D14" s="487">
        <f>'表5-1'!D14</f>
        <v>49</v>
      </c>
      <c r="E14" s="718">
        <v>6</v>
      </c>
      <c r="F14" s="59">
        <v>28</v>
      </c>
      <c r="G14" s="59">
        <v>7</v>
      </c>
      <c r="H14" s="338">
        <f>$D$14-E14-F14-G14</f>
        <v>8</v>
      </c>
      <c r="I14" s="258">
        <v>4</v>
      </c>
      <c r="J14" s="59">
        <v>23</v>
      </c>
      <c r="K14" s="59">
        <v>14</v>
      </c>
      <c r="L14" s="338">
        <f>$D$14-I14-J14-K14</f>
        <v>8</v>
      </c>
      <c r="M14" s="258">
        <v>10</v>
      </c>
      <c r="N14" s="59">
        <v>25</v>
      </c>
      <c r="O14" s="59">
        <v>7</v>
      </c>
      <c r="P14" s="338">
        <f>$D$14-M14-N14-O14</f>
        <v>7</v>
      </c>
      <c r="Q14" s="258">
        <v>2</v>
      </c>
      <c r="R14" s="59">
        <v>31</v>
      </c>
      <c r="S14" s="59">
        <v>8</v>
      </c>
      <c r="T14" s="338">
        <f>$D$14-Q14-R14-S14</f>
        <v>8</v>
      </c>
      <c r="U14" s="258">
        <v>6</v>
      </c>
      <c r="V14" s="59">
        <v>27</v>
      </c>
      <c r="W14" s="1084">
        <v>9</v>
      </c>
      <c r="X14" s="338">
        <f>$D$14-U14-V14-W14</f>
        <v>7</v>
      </c>
      <c r="Y14" s="258">
        <v>0</v>
      </c>
      <c r="Z14" s="59">
        <v>12</v>
      </c>
      <c r="AA14" s="59">
        <v>1</v>
      </c>
      <c r="AB14" s="338">
        <f>$D$14-Y14-Z14-AA14</f>
        <v>36</v>
      </c>
      <c r="AD14" s="1">
        <f t="shared" ref="AD14" si="5">SUM(E14:H14)</f>
        <v>49</v>
      </c>
      <c r="AE14" s="1">
        <f t="shared" ref="AE14" si="6">SUM(I14:L14)</f>
        <v>49</v>
      </c>
      <c r="AF14" s="1">
        <f t="shared" ref="AF14" si="7">SUM(M14:P14)</f>
        <v>49</v>
      </c>
      <c r="AG14" s="1">
        <f t="shared" ref="AG14" si="8">SUM(Q14:T14)</f>
        <v>49</v>
      </c>
      <c r="AH14" s="1">
        <f t="shared" ref="AH14" si="9">SUM(U14:X14)</f>
        <v>49</v>
      </c>
      <c r="AI14" s="1">
        <f t="shared" ref="AI14" si="10">SUM(Y14:AB14)</f>
        <v>49</v>
      </c>
      <c r="AJ14" s="371">
        <f t="shared" ref="AJ14" si="11">AD14-D14</f>
        <v>0</v>
      </c>
      <c r="AK14" s="371">
        <f t="shared" ref="AK14" si="12">AE14-D14</f>
        <v>0</v>
      </c>
      <c r="AL14" s="371">
        <f t="shared" ref="AL14" si="13">AF14-D14</f>
        <v>0</v>
      </c>
      <c r="AM14" s="371">
        <f t="shared" ref="AM14" si="14">AG14-D14</f>
        <v>0</v>
      </c>
      <c r="AN14" s="371">
        <f t="shared" ref="AN14" si="15">AH14-D14</f>
        <v>0</v>
      </c>
      <c r="AO14" s="371">
        <f t="shared" ref="AO14" si="16">AI14-D14</f>
        <v>0</v>
      </c>
    </row>
    <row r="15" spans="2:41" ht="21" customHeight="1" x14ac:dyDescent="0.2">
      <c r="B15" s="1504"/>
      <c r="C15" s="1552"/>
      <c r="D15" s="500"/>
      <c r="E15" s="160">
        <f t="shared" ref="E15:AA15" si="17">E14/$D14</f>
        <v>0.12244897959183673</v>
      </c>
      <c r="F15" s="456">
        <f t="shared" si="17"/>
        <v>0.5714285714285714</v>
      </c>
      <c r="G15" s="456">
        <f t="shared" si="17"/>
        <v>0.14285714285714285</v>
      </c>
      <c r="H15" s="326">
        <f>H14/$D14</f>
        <v>0.16326530612244897</v>
      </c>
      <c r="I15" s="160">
        <f t="shared" ref="I15:K15" si="18">I14/$D14</f>
        <v>8.1632653061224483E-2</v>
      </c>
      <c r="J15" s="456">
        <f t="shared" si="18"/>
        <v>0.46938775510204084</v>
      </c>
      <c r="K15" s="456">
        <f t="shared" si="18"/>
        <v>0.2857142857142857</v>
      </c>
      <c r="L15" s="326">
        <f>L14/$D14</f>
        <v>0.16326530612244897</v>
      </c>
      <c r="M15" s="160">
        <f t="shared" si="17"/>
        <v>0.20408163265306123</v>
      </c>
      <c r="N15" s="456">
        <f t="shared" si="17"/>
        <v>0.51020408163265307</v>
      </c>
      <c r="O15" s="456">
        <f t="shared" si="17"/>
        <v>0.14285714285714285</v>
      </c>
      <c r="P15" s="326">
        <f>P14/$D14</f>
        <v>0.14285714285714285</v>
      </c>
      <c r="Q15" s="160">
        <f t="shared" ref="Q15:S15" si="19">Q14/$D14</f>
        <v>4.0816326530612242E-2</v>
      </c>
      <c r="R15" s="456">
        <f t="shared" si="19"/>
        <v>0.63265306122448983</v>
      </c>
      <c r="S15" s="456">
        <f t="shared" si="19"/>
        <v>0.16326530612244897</v>
      </c>
      <c r="T15" s="326">
        <f>T14/$D14</f>
        <v>0.16326530612244897</v>
      </c>
      <c r="U15" s="160">
        <f t="shared" ref="U15:W15" si="20">U14/$D14</f>
        <v>0.12244897959183673</v>
      </c>
      <c r="V15" s="456">
        <f t="shared" si="20"/>
        <v>0.55102040816326525</v>
      </c>
      <c r="W15" s="456">
        <f t="shared" si="20"/>
        <v>0.18367346938775511</v>
      </c>
      <c r="X15" s="326">
        <f>X14/$D14</f>
        <v>0.14285714285714285</v>
      </c>
      <c r="Y15" s="160">
        <f t="shared" si="17"/>
        <v>0</v>
      </c>
      <c r="Z15" s="456">
        <f t="shared" si="17"/>
        <v>0.24489795918367346</v>
      </c>
      <c r="AA15" s="456">
        <f t="shared" si="17"/>
        <v>2.0408163265306121E-2</v>
      </c>
      <c r="AB15" s="326">
        <f>AB14/$D14</f>
        <v>0.73469387755102045</v>
      </c>
      <c r="AD15" s="337"/>
      <c r="AE15" s="337"/>
      <c r="AF15" s="337"/>
      <c r="AG15" s="337"/>
      <c r="AH15" s="337"/>
      <c r="AJ15" s="337"/>
      <c r="AK15" s="337"/>
      <c r="AL15" s="337"/>
      <c r="AM15" s="337"/>
      <c r="AN15" s="337"/>
      <c r="AO15" s="337"/>
    </row>
    <row r="16" spans="2:41" ht="21" customHeight="1" x14ac:dyDescent="0.2">
      <c r="B16" s="1504"/>
      <c r="C16" s="1591" t="s">
        <v>185</v>
      </c>
      <c r="D16" s="480">
        <f>'表5-1'!D16</f>
        <v>87</v>
      </c>
      <c r="E16" s="723">
        <v>10</v>
      </c>
      <c r="F16" s="62">
        <v>50</v>
      </c>
      <c r="G16" s="62">
        <v>18</v>
      </c>
      <c r="H16" s="341">
        <f>$D$16-E16-F16-G16</f>
        <v>9</v>
      </c>
      <c r="I16" s="259">
        <v>27</v>
      </c>
      <c r="J16" s="62">
        <v>34</v>
      </c>
      <c r="K16" s="62">
        <v>21</v>
      </c>
      <c r="L16" s="341">
        <f>$D$16-I16-J16-K16</f>
        <v>5</v>
      </c>
      <c r="M16" s="259">
        <v>24</v>
      </c>
      <c r="N16" s="62">
        <v>35</v>
      </c>
      <c r="O16" s="62">
        <v>19</v>
      </c>
      <c r="P16" s="341">
        <f>$D$16-M16-N16-O16</f>
        <v>9</v>
      </c>
      <c r="Q16" s="259">
        <v>20</v>
      </c>
      <c r="R16" s="62">
        <v>42</v>
      </c>
      <c r="S16" s="62">
        <v>16</v>
      </c>
      <c r="T16" s="341">
        <f>$D$16-Q16-R16-S16</f>
        <v>9</v>
      </c>
      <c r="U16" s="259">
        <v>28</v>
      </c>
      <c r="V16" s="62">
        <v>33</v>
      </c>
      <c r="W16" s="755">
        <v>17</v>
      </c>
      <c r="X16" s="341">
        <f>$D$16-U16-V16-W16</f>
        <v>9</v>
      </c>
      <c r="Y16" s="259">
        <v>1</v>
      </c>
      <c r="Z16" s="62">
        <v>15</v>
      </c>
      <c r="AA16" s="62">
        <v>6</v>
      </c>
      <c r="AB16" s="341">
        <f>$D$16-Y16-Z16-AA16</f>
        <v>65</v>
      </c>
      <c r="AD16" s="1">
        <f t="shared" ref="AD16" si="21">SUM(E16:H16)</f>
        <v>87</v>
      </c>
      <c r="AE16" s="1">
        <f t="shared" ref="AE16" si="22">SUM(I16:L16)</f>
        <v>87</v>
      </c>
      <c r="AF16" s="1">
        <f t="shared" ref="AF16" si="23">SUM(M16:P16)</f>
        <v>87</v>
      </c>
      <c r="AG16" s="1">
        <f t="shared" ref="AG16" si="24">SUM(Q16:T16)</f>
        <v>87</v>
      </c>
      <c r="AH16" s="1">
        <f t="shared" ref="AH16" si="25">SUM(U16:X16)</f>
        <v>87</v>
      </c>
      <c r="AI16" s="1">
        <f t="shared" ref="AI16" si="26">SUM(Y16:AB16)</f>
        <v>87</v>
      </c>
      <c r="AJ16" s="371">
        <f t="shared" ref="AJ16" si="27">AD16-D16</f>
        <v>0</v>
      </c>
      <c r="AK16" s="371">
        <f t="shared" ref="AK16" si="28">AE16-D16</f>
        <v>0</v>
      </c>
      <c r="AL16" s="371">
        <f t="shared" ref="AL16" si="29">AF16-D16</f>
        <v>0</v>
      </c>
      <c r="AM16" s="371">
        <f t="shared" ref="AM16" si="30">AG16-D16</f>
        <v>0</v>
      </c>
      <c r="AN16" s="371">
        <f t="shared" ref="AN16" si="31">AH16-D16</f>
        <v>0</v>
      </c>
      <c r="AO16" s="371">
        <f t="shared" ref="AO16" si="32">AI16-D16</f>
        <v>0</v>
      </c>
    </row>
    <row r="17" spans="2:41" ht="21" customHeight="1" x14ac:dyDescent="0.2">
      <c r="B17" s="1504"/>
      <c r="C17" s="1552"/>
      <c r="D17" s="503"/>
      <c r="E17" s="160">
        <f t="shared" ref="E17:AA17" si="33">E16/$D16</f>
        <v>0.11494252873563218</v>
      </c>
      <c r="F17" s="456">
        <f t="shared" si="33"/>
        <v>0.57471264367816088</v>
      </c>
      <c r="G17" s="456">
        <f t="shared" si="33"/>
        <v>0.20689655172413793</v>
      </c>
      <c r="H17" s="326">
        <f>H16/$D16</f>
        <v>0.10344827586206896</v>
      </c>
      <c r="I17" s="160">
        <f t="shared" ref="I17:K17" si="34">I16/$D16</f>
        <v>0.31034482758620691</v>
      </c>
      <c r="J17" s="456">
        <f t="shared" si="34"/>
        <v>0.39080459770114945</v>
      </c>
      <c r="K17" s="456">
        <f t="shared" si="34"/>
        <v>0.2413793103448276</v>
      </c>
      <c r="L17" s="326">
        <f>L16/$D16</f>
        <v>5.7471264367816091E-2</v>
      </c>
      <c r="M17" s="160">
        <f t="shared" si="33"/>
        <v>0.27586206896551724</v>
      </c>
      <c r="N17" s="456">
        <f t="shared" si="33"/>
        <v>0.40229885057471265</v>
      </c>
      <c r="O17" s="456">
        <f t="shared" si="33"/>
        <v>0.21839080459770116</v>
      </c>
      <c r="P17" s="326">
        <f>P16/$D16</f>
        <v>0.10344827586206896</v>
      </c>
      <c r="Q17" s="160">
        <f t="shared" ref="Q17:S17" si="35">Q16/$D16</f>
        <v>0.22988505747126436</v>
      </c>
      <c r="R17" s="456">
        <f t="shared" si="35"/>
        <v>0.48275862068965519</v>
      </c>
      <c r="S17" s="456">
        <f t="shared" si="35"/>
        <v>0.18390804597701149</v>
      </c>
      <c r="T17" s="326">
        <f>T16/$D16</f>
        <v>0.10344827586206896</v>
      </c>
      <c r="U17" s="160">
        <f t="shared" ref="U17:W17" si="36">U16/$D16</f>
        <v>0.32183908045977011</v>
      </c>
      <c r="V17" s="456">
        <f t="shared" si="36"/>
        <v>0.37931034482758619</v>
      </c>
      <c r="W17" s="456">
        <f t="shared" si="36"/>
        <v>0.19540229885057472</v>
      </c>
      <c r="X17" s="326">
        <f>X16/$D16</f>
        <v>0.10344827586206896</v>
      </c>
      <c r="Y17" s="160">
        <f t="shared" si="33"/>
        <v>1.1494252873563218E-2</v>
      </c>
      <c r="Z17" s="456">
        <f t="shared" si="33"/>
        <v>0.17241379310344829</v>
      </c>
      <c r="AA17" s="456">
        <f t="shared" si="33"/>
        <v>6.8965517241379309E-2</v>
      </c>
      <c r="AB17" s="326">
        <f>AB16/$D16</f>
        <v>0.74712643678160917</v>
      </c>
      <c r="AD17" s="337"/>
      <c r="AE17" s="337"/>
      <c r="AF17" s="337"/>
      <c r="AG17" s="337"/>
      <c r="AH17" s="337"/>
      <c r="AJ17" s="337"/>
      <c r="AK17" s="337"/>
      <c r="AL17" s="337"/>
      <c r="AM17" s="337"/>
      <c r="AN17" s="337"/>
      <c r="AO17" s="337"/>
    </row>
    <row r="18" spans="2:41" ht="21" customHeight="1" x14ac:dyDescent="0.2">
      <c r="B18" s="1504"/>
      <c r="C18" s="1588" t="s">
        <v>463</v>
      </c>
      <c r="D18" s="480">
        <f>'表5-1'!D18</f>
        <v>25</v>
      </c>
      <c r="E18" s="723">
        <v>1</v>
      </c>
      <c r="F18" s="62">
        <v>15</v>
      </c>
      <c r="G18" s="62">
        <v>6</v>
      </c>
      <c r="H18" s="341">
        <f>$D$18-E18-F18-G18</f>
        <v>3</v>
      </c>
      <c r="I18" s="259">
        <v>5</v>
      </c>
      <c r="J18" s="62">
        <v>12</v>
      </c>
      <c r="K18" s="62">
        <v>6</v>
      </c>
      <c r="L18" s="341">
        <f>$D$18-I18-J18-K18</f>
        <v>2</v>
      </c>
      <c r="M18" s="259">
        <v>7</v>
      </c>
      <c r="N18" s="62">
        <v>10</v>
      </c>
      <c r="O18" s="62">
        <v>6</v>
      </c>
      <c r="P18" s="341">
        <f>$D$18-M18-N18-O18</f>
        <v>2</v>
      </c>
      <c r="Q18" s="259">
        <v>1</v>
      </c>
      <c r="R18" s="62">
        <v>14</v>
      </c>
      <c r="S18" s="62">
        <v>6</v>
      </c>
      <c r="T18" s="341">
        <f>$D$18-Q18-R18-S18</f>
        <v>4</v>
      </c>
      <c r="U18" s="259">
        <v>4</v>
      </c>
      <c r="V18" s="62">
        <v>14</v>
      </c>
      <c r="W18" s="755">
        <v>4</v>
      </c>
      <c r="X18" s="341">
        <f>$D$18-U18-V18-W18</f>
        <v>3</v>
      </c>
      <c r="Y18" s="259">
        <v>0</v>
      </c>
      <c r="Z18" s="62">
        <v>4</v>
      </c>
      <c r="AA18" s="62">
        <v>2</v>
      </c>
      <c r="AB18" s="341">
        <f>$D$18-Y18-Z18-AA18</f>
        <v>19</v>
      </c>
      <c r="AD18" s="1">
        <f t="shared" ref="AD18" si="37">SUM(E18:H18)</f>
        <v>25</v>
      </c>
      <c r="AE18" s="1">
        <f t="shared" ref="AE18" si="38">SUM(I18:L18)</f>
        <v>25</v>
      </c>
      <c r="AF18" s="1">
        <f t="shared" ref="AF18" si="39">SUM(M18:P18)</f>
        <v>25</v>
      </c>
      <c r="AG18" s="1">
        <f t="shared" ref="AG18" si="40">SUM(Q18:T18)</f>
        <v>25</v>
      </c>
      <c r="AH18" s="1">
        <f t="shared" ref="AH18" si="41">SUM(U18:X18)</f>
        <v>25</v>
      </c>
      <c r="AI18" s="1">
        <f t="shared" ref="AI18" si="42">SUM(Y18:AB18)</f>
        <v>25</v>
      </c>
      <c r="AJ18" s="371">
        <f t="shared" ref="AJ18" si="43">AD18-D18</f>
        <v>0</v>
      </c>
      <c r="AK18" s="371">
        <f t="shared" ref="AK18" si="44">AE18-D18</f>
        <v>0</v>
      </c>
      <c r="AL18" s="371">
        <f t="shared" ref="AL18" si="45">AF18-D18</f>
        <v>0</v>
      </c>
      <c r="AM18" s="371">
        <f t="shared" ref="AM18" si="46">AG18-D18</f>
        <v>0</v>
      </c>
      <c r="AN18" s="371">
        <f t="shared" ref="AN18" si="47">AH18-D18</f>
        <v>0</v>
      </c>
      <c r="AO18" s="371">
        <f t="shared" ref="AO18" si="48">AI18-D18</f>
        <v>0</v>
      </c>
    </row>
    <row r="19" spans="2:41" ht="21" customHeight="1" x14ac:dyDescent="0.2">
      <c r="B19" s="1504"/>
      <c r="C19" s="1595"/>
      <c r="D19" s="503"/>
      <c r="E19" s="160">
        <f t="shared" ref="E19:AB19" si="49">E18/$D18</f>
        <v>0.04</v>
      </c>
      <c r="F19" s="456">
        <f t="shared" si="49"/>
        <v>0.6</v>
      </c>
      <c r="G19" s="456">
        <f t="shared" si="49"/>
        <v>0.24</v>
      </c>
      <c r="H19" s="326">
        <f t="shared" si="49"/>
        <v>0.12</v>
      </c>
      <c r="I19" s="160">
        <f t="shared" ref="I19:L19" si="50">I18/$D18</f>
        <v>0.2</v>
      </c>
      <c r="J19" s="456">
        <f t="shared" si="50"/>
        <v>0.48</v>
      </c>
      <c r="K19" s="456">
        <f t="shared" si="50"/>
        <v>0.24</v>
      </c>
      <c r="L19" s="326">
        <f t="shared" si="50"/>
        <v>0.08</v>
      </c>
      <c r="M19" s="160">
        <f t="shared" si="49"/>
        <v>0.28000000000000003</v>
      </c>
      <c r="N19" s="456">
        <f t="shared" si="49"/>
        <v>0.4</v>
      </c>
      <c r="O19" s="456">
        <f t="shared" si="49"/>
        <v>0.24</v>
      </c>
      <c r="P19" s="326">
        <f t="shared" si="49"/>
        <v>0.08</v>
      </c>
      <c r="Q19" s="160">
        <f t="shared" ref="Q19:X19" si="51">Q18/$D18</f>
        <v>0.04</v>
      </c>
      <c r="R19" s="456">
        <f t="shared" si="51"/>
        <v>0.56000000000000005</v>
      </c>
      <c r="S19" s="456">
        <f t="shared" si="51"/>
        <v>0.24</v>
      </c>
      <c r="T19" s="326">
        <f t="shared" si="51"/>
        <v>0.16</v>
      </c>
      <c r="U19" s="160">
        <f t="shared" si="51"/>
        <v>0.16</v>
      </c>
      <c r="V19" s="456">
        <f t="shared" si="51"/>
        <v>0.56000000000000005</v>
      </c>
      <c r="W19" s="456">
        <f t="shared" si="51"/>
        <v>0.16</v>
      </c>
      <c r="X19" s="326">
        <f t="shared" si="51"/>
        <v>0.12</v>
      </c>
      <c r="Y19" s="160">
        <f t="shared" si="49"/>
        <v>0</v>
      </c>
      <c r="Z19" s="456">
        <f t="shared" si="49"/>
        <v>0.16</v>
      </c>
      <c r="AA19" s="456">
        <f t="shared" si="49"/>
        <v>0.08</v>
      </c>
      <c r="AB19" s="326">
        <f t="shared" si="49"/>
        <v>0.76</v>
      </c>
      <c r="AD19" s="337"/>
      <c r="AE19" s="337"/>
      <c r="AF19" s="337"/>
      <c r="AG19" s="337"/>
      <c r="AH19" s="337"/>
      <c r="AJ19" s="337"/>
      <c r="AK19" s="337"/>
      <c r="AL19" s="337"/>
      <c r="AM19" s="337"/>
      <c r="AN19" s="337"/>
      <c r="AO19" s="337"/>
    </row>
    <row r="20" spans="2:41" ht="21" customHeight="1" x14ac:dyDescent="0.2">
      <c r="B20" s="1504"/>
      <c r="C20" s="1591" t="s">
        <v>340</v>
      </c>
      <c r="D20" s="480">
        <f>'表5-1'!D20</f>
        <v>82</v>
      </c>
      <c r="E20" s="723">
        <v>8</v>
      </c>
      <c r="F20" s="62">
        <v>52</v>
      </c>
      <c r="G20" s="62">
        <v>14</v>
      </c>
      <c r="H20" s="341">
        <f>$D$20-E20-F20-G20</f>
        <v>8</v>
      </c>
      <c r="I20" s="259">
        <v>17</v>
      </c>
      <c r="J20" s="62">
        <v>39</v>
      </c>
      <c r="K20" s="62">
        <v>17</v>
      </c>
      <c r="L20" s="341">
        <f>$D$20-I20-J20-K20</f>
        <v>9</v>
      </c>
      <c r="M20" s="259">
        <v>22</v>
      </c>
      <c r="N20" s="62">
        <v>37</v>
      </c>
      <c r="O20" s="62">
        <v>15</v>
      </c>
      <c r="P20" s="341">
        <f>$D$20-M20-N20-O20</f>
        <v>8</v>
      </c>
      <c r="Q20" s="259">
        <v>13</v>
      </c>
      <c r="R20" s="62">
        <v>52</v>
      </c>
      <c r="S20" s="62">
        <v>9</v>
      </c>
      <c r="T20" s="341">
        <f>$D$20-Q20-R20-S20</f>
        <v>8</v>
      </c>
      <c r="U20" s="259">
        <v>19</v>
      </c>
      <c r="V20" s="62">
        <v>42</v>
      </c>
      <c r="W20" s="755">
        <v>13</v>
      </c>
      <c r="X20" s="341">
        <f>$D$20-U20-V20-W20</f>
        <v>8</v>
      </c>
      <c r="Y20" s="259">
        <v>1</v>
      </c>
      <c r="Z20" s="62">
        <v>17</v>
      </c>
      <c r="AA20" s="62">
        <v>2</v>
      </c>
      <c r="AB20" s="341">
        <f>$D$20-Y20-Z20-AA20</f>
        <v>62</v>
      </c>
      <c r="AD20" s="1">
        <f t="shared" ref="AD20" si="52">SUM(E20:H20)</f>
        <v>82</v>
      </c>
      <c r="AE20" s="1">
        <f t="shared" ref="AE20" si="53">SUM(I20:L20)</f>
        <v>82</v>
      </c>
      <c r="AF20" s="1">
        <f t="shared" ref="AF20" si="54">SUM(M20:P20)</f>
        <v>82</v>
      </c>
      <c r="AG20" s="1">
        <f t="shared" ref="AG20" si="55">SUM(Q20:T20)</f>
        <v>82</v>
      </c>
      <c r="AH20" s="1">
        <f t="shared" ref="AH20" si="56">SUM(U20:X20)</f>
        <v>82</v>
      </c>
      <c r="AI20" s="1">
        <f t="shared" ref="AI20" si="57">SUM(Y20:AB20)</f>
        <v>82</v>
      </c>
      <c r="AJ20" s="371">
        <f t="shared" ref="AJ20" si="58">AD20-D20</f>
        <v>0</v>
      </c>
      <c r="AK20" s="371">
        <f t="shared" ref="AK20" si="59">AE20-D20</f>
        <v>0</v>
      </c>
      <c r="AL20" s="371">
        <f t="shared" ref="AL20" si="60">AF20-D20</f>
        <v>0</v>
      </c>
      <c r="AM20" s="371">
        <f t="shared" ref="AM20" si="61">AG20-D20</f>
        <v>0</v>
      </c>
      <c r="AN20" s="371">
        <f t="shared" ref="AN20" si="62">AH20-D20</f>
        <v>0</v>
      </c>
      <c r="AO20" s="371">
        <f t="shared" ref="AO20" si="63">AI20-D20</f>
        <v>0</v>
      </c>
    </row>
    <row r="21" spans="2:41" ht="21" customHeight="1" x14ac:dyDescent="0.2">
      <c r="B21" s="1504"/>
      <c r="C21" s="1552"/>
      <c r="D21" s="503"/>
      <c r="E21" s="160">
        <f t="shared" ref="E21:AB21" si="64">E20/$D20</f>
        <v>9.7560975609756101E-2</v>
      </c>
      <c r="F21" s="456">
        <f t="shared" si="64"/>
        <v>0.63414634146341464</v>
      </c>
      <c r="G21" s="456">
        <f t="shared" si="64"/>
        <v>0.17073170731707318</v>
      </c>
      <c r="H21" s="326">
        <f t="shared" si="64"/>
        <v>9.7560975609756101E-2</v>
      </c>
      <c r="I21" s="160">
        <f t="shared" ref="I21:L21" si="65">I20/$D20</f>
        <v>0.2073170731707317</v>
      </c>
      <c r="J21" s="456">
        <f t="shared" si="65"/>
        <v>0.47560975609756095</v>
      </c>
      <c r="K21" s="456">
        <f t="shared" si="65"/>
        <v>0.2073170731707317</v>
      </c>
      <c r="L21" s="326">
        <f t="shared" si="65"/>
        <v>0.10975609756097561</v>
      </c>
      <c r="M21" s="160">
        <f t="shared" si="64"/>
        <v>0.26829268292682928</v>
      </c>
      <c r="N21" s="456">
        <f t="shared" si="64"/>
        <v>0.45121951219512196</v>
      </c>
      <c r="O21" s="456">
        <f t="shared" si="64"/>
        <v>0.18292682926829268</v>
      </c>
      <c r="P21" s="326">
        <f t="shared" si="64"/>
        <v>9.7560975609756101E-2</v>
      </c>
      <c r="Q21" s="160">
        <f t="shared" ref="Q21:X21" si="66">Q20/$D20</f>
        <v>0.15853658536585366</v>
      </c>
      <c r="R21" s="456">
        <f t="shared" si="66"/>
        <v>0.63414634146341464</v>
      </c>
      <c r="S21" s="456">
        <f t="shared" si="66"/>
        <v>0.10975609756097561</v>
      </c>
      <c r="T21" s="326">
        <f t="shared" si="66"/>
        <v>9.7560975609756101E-2</v>
      </c>
      <c r="U21" s="160">
        <f t="shared" si="66"/>
        <v>0.23170731707317074</v>
      </c>
      <c r="V21" s="456">
        <f t="shared" si="66"/>
        <v>0.51219512195121952</v>
      </c>
      <c r="W21" s="456">
        <f t="shared" si="66"/>
        <v>0.15853658536585366</v>
      </c>
      <c r="X21" s="326">
        <f t="shared" si="66"/>
        <v>9.7560975609756101E-2</v>
      </c>
      <c r="Y21" s="160">
        <f t="shared" si="64"/>
        <v>1.2195121951219513E-2</v>
      </c>
      <c r="Z21" s="456">
        <f t="shared" si="64"/>
        <v>0.2073170731707317</v>
      </c>
      <c r="AA21" s="456">
        <f t="shared" si="64"/>
        <v>2.4390243902439025E-2</v>
      </c>
      <c r="AB21" s="326">
        <f t="shared" si="64"/>
        <v>0.75609756097560976</v>
      </c>
      <c r="AD21" s="337"/>
      <c r="AE21" s="337"/>
      <c r="AF21" s="337"/>
      <c r="AG21" s="337"/>
      <c r="AH21" s="337"/>
      <c r="AJ21" s="337"/>
      <c r="AK21" s="337"/>
      <c r="AL21" s="337"/>
      <c r="AM21" s="337"/>
      <c r="AN21" s="337"/>
      <c r="AO21" s="337"/>
    </row>
    <row r="22" spans="2:41" ht="21" customHeight="1" x14ac:dyDescent="0.2">
      <c r="B22" s="1504"/>
      <c r="C22" s="1591" t="s">
        <v>341</v>
      </c>
      <c r="D22" s="480">
        <f>'表5-1'!D22</f>
        <v>8</v>
      </c>
      <c r="E22" s="723">
        <v>1</v>
      </c>
      <c r="F22" s="62">
        <v>5</v>
      </c>
      <c r="G22" s="62">
        <v>2</v>
      </c>
      <c r="H22" s="341">
        <f>$D$22-E22-F22-G22</f>
        <v>0</v>
      </c>
      <c r="I22" s="259">
        <v>2</v>
      </c>
      <c r="J22" s="62">
        <v>3</v>
      </c>
      <c r="K22" s="62">
        <v>3</v>
      </c>
      <c r="L22" s="341">
        <f>$D$22-I22-J22-K22</f>
        <v>0</v>
      </c>
      <c r="M22" s="259">
        <v>3</v>
      </c>
      <c r="N22" s="62">
        <v>2</v>
      </c>
      <c r="O22" s="62">
        <v>3</v>
      </c>
      <c r="P22" s="341">
        <f>$D$22-M22-N22-O22</f>
        <v>0</v>
      </c>
      <c r="Q22" s="259">
        <v>0</v>
      </c>
      <c r="R22" s="62">
        <v>6</v>
      </c>
      <c r="S22" s="62">
        <v>2</v>
      </c>
      <c r="T22" s="341">
        <f>$D$22-Q22-R22-S22</f>
        <v>0</v>
      </c>
      <c r="U22" s="259">
        <v>2</v>
      </c>
      <c r="V22" s="62">
        <v>4</v>
      </c>
      <c r="W22" s="755">
        <v>2</v>
      </c>
      <c r="X22" s="341">
        <f>$D$22-U22-V22-W22</f>
        <v>0</v>
      </c>
      <c r="Y22" s="259">
        <v>0</v>
      </c>
      <c r="Z22" s="62">
        <v>0</v>
      </c>
      <c r="AA22" s="62">
        <v>0</v>
      </c>
      <c r="AB22" s="341">
        <f>$D$22-Y22-Z22-AA22</f>
        <v>8</v>
      </c>
      <c r="AD22" s="1">
        <f t="shared" ref="AD22" si="67">SUM(E22:H22)</f>
        <v>8</v>
      </c>
      <c r="AE22" s="1">
        <f t="shared" ref="AE22" si="68">SUM(I22:L22)</f>
        <v>8</v>
      </c>
      <c r="AF22" s="1">
        <f t="shared" ref="AF22" si="69">SUM(M22:P22)</f>
        <v>8</v>
      </c>
      <c r="AG22" s="1">
        <f t="shared" ref="AG22" si="70">SUM(Q22:T22)</f>
        <v>8</v>
      </c>
      <c r="AH22" s="1">
        <f t="shared" ref="AH22" si="71">SUM(U22:X22)</f>
        <v>8</v>
      </c>
      <c r="AI22" s="1">
        <f t="shared" ref="AI22" si="72">SUM(Y22:AB22)</f>
        <v>8</v>
      </c>
      <c r="AJ22" s="371">
        <f t="shared" ref="AJ22" si="73">AD22-D22</f>
        <v>0</v>
      </c>
      <c r="AK22" s="371">
        <f t="shared" ref="AK22" si="74">AE22-D22</f>
        <v>0</v>
      </c>
      <c r="AL22" s="371">
        <f t="shared" ref="AL22" si="75">AF22-D22</f>
        <v>0</v>
      </c>
      <c r="AM22" s="371">
        <f t="shared" ref="AM22" si="76">AG22-D22</f>
        <v>0</v>
      </c>
      <c r="AN22" s="371">
        <f t="shared" ref="AN22" si="77">AH22-D22</f>
        <v>0</v>
      </c>
      <c r="AO22" s="371">
        <f t="shared" ref="AO22" si="78">AI22-D22</f>
        <v>0</v>
      </c>
    </row>
    <row r="23" spans="2:41" ht="21" customHeight="1" x14ac:dyDescent="0.2">
      <c r="B23" s="1504"/>
      <c r="C23" s="1552"/>
      <c r="D23" s="503"/>
      <c r="E23" s="160">
        <f t="shared" ref="E23:AA23" si="79">E22/$D22</f>
        <v>0.125</v>
      </c>
      <c r="F23" s="456">
        <f t="shared" si="79"/>
        <v>0.625</v>
      </c>
      <c r="G23" s="456">
        <f t="shared" si="79"/>
        <v>0.25</v>
      </c>
      <c r="H23" s="326">
        <f>H22/$D22</f>
        <v>0</v>
      </c>
      <c r="I23" s="160">
        <f t="shared" ref="I23:K23" si="80">I22/$D22</f>
        <v>0.25</v>
      </c>
      <c r="J23" s="456">
        <f t="shared" si="80"/>
        <v>0.375</v>
      </c>
      <c r="K23" s="456">
        <f t="shared" si="80"/>
        <v>0.375</v>
      </c>
      <c r="L23" s="326">
        <f>L22/$D22</f>
        <v>0</v>
      </c>
      <c r="M23" s="160">
        <f t="shared" si="79"/>
        <v>0.375</v>
      </c>
      <c r="N23" s="456">
        <f t="shared" si="79"/>
        <v>0.25</v>
      </c>
      <c r="O23" s="456">
        <f t="shared" si="79"/>
        <v>0.375</v>
      </c>
      <c r="P23" s="326">
        <f>P22/$D22</f>
        <v>0</v>
      </c>
      <c r="Q23" s="160">
        <f t="shared" ref="Q23:S23" si="81">Q22/$D22</f>
        <v>0</v>
      </c>
      <c r="R23" s="456">
        <f t="shared" si="81"/>
        <v>0.75</v>
      </c>
      <c r="S23" s="456">
        <f t="shared" si="81"/>
        <v>0.25</v>
      </c>
      <c r="T23" s="326">
        <f>T22/$D22</f>
        <v>0</v>
      </c>
      <c r="U23" s="160">
        <f t="shared" ref="U23:W23" si="82">U22/$D22</f>
        <v>0.25</v>
      </c>
      <c r="V23" s="456">
        <f t="shared" si="82"/>
        <v>0.5</v>
      </c>
      <c r="W23" s="456">
        <f t="shared" si="82"/>
        <v>0.25</v>
      </c>
      <c r="X23" s="326">
        <f>X22/$D22</f>
        <v>0</v>
      </c>
      <c r="Y23" s="160">
        <f t="shared" si="79"/>
        <v>0</v>
      </c>
      <c r="Z23" s="456">
        <f t="shared" si="79"/>
        <v>0</v>
      </c>
      <c r="AA23" s="456">
        <f t="shared" si="79"/>
        <v>0</v>
      </c>
      <c r="AB23" s="326">
        <f>AB22/$D22</f>
        <v>1</v>
      </c>
      <c r="AD23" s="337"/>
      <c r="AE23" s="337"/>
      <c r="AF23" s="337"/>
      <c r="AG23" s="337"/>
      <c r="AH23" s="337"/>
      <c r="AJ23" s="337"/>
      <c r="AK23" s="337"/>
      <c r="AL23" s="337"/>
      <c r="AM23" s="337"/>
      <c r="AN23" s="337"/>
      <c r="AO23" s="337"/>
    </row>
    <row r="24" spans="2:41" ht="21" customHeight="1" x14ac:dyDescent="0.2">
      <c r="B24" s="1504"/>
      <c r="C24" s="1591" t="s">
        <v>189</v>
      </c>
      <c r="D24" s="480">
        <f>'表5-1'!D24</f>
        <v>176</v>
      </c>
      <c r="E24" s="723">
        <v>15</v>
      </c>
      <c r="F24" s="62">
        <v>111</v>
      </c>
      <c r="G24" s="62">
        <v>19</v>
      </c>
      <c r="H24" s="341">
        <f>$D$24-E24-F24-G24</f>
        <v>31</v>
      </c>
      <c r="I24" s="259">
        <v>56</v>
      </c>
      <c r="J24" s="62">
        <v>54</v>
      </c>
      <c r="K24" s="62">
        <v>43</v>
      </c>
      <c r="L24" s="341">
        <f>$D$24-I24-J24-K24</f>
        <v>23</v>
      </c>
      <c r="M24" s="259">
        <v>48</v>
      </c>
      <c r="N24" s="62">
        <v>74</v>
      </c>
      <c r="O24" s="62">
        <v>27</v>
      </c>
      <c r="P24" s="341">
        <f>$D$24-M24-N24-O24</f>
        <v>27</v>
      </c>
      <c r="Q24" s="259">
        <v>32</v>
      </c>
      <c r="R24" s="62">
        <v>94</v>
      </c>
      <c r="S24" s="62">
        <v>20</v>
      </c>
      <c r="T24" s="341">
        <f>$D$24-Q24-R24-S24</f>
        <v>30</v>
      </c>
      <c r="U24" s="259">
        <v>54</v>
      </c>
      <c r="V24" s="62">
        <v>65</v>
      </c>
      <c r="W24" s="755">
        <v>29</v>
      </c>
      <c r="X24" s="341">
        <f>$D$24-U24-V24-W24</f>
        <v>28</v>
      </c>
      <c r="Y24" s="259">
        <v>6</v>
      </c>
      <c r="Z24" s="62">
        <v>28</v>
      </c>
      <c r="AA24" s="62">
        <v>2</v>
      </c>
      <c r="AB24" s="341">
        <f>$D$24-Y24-Z24-AA24</f>
        <v>140</v>
      </c>
      <c r="AD24" s="1">
        <f t="shared" ref="AD24" si="83">SUM(E24:H24)</f>
        <v>176</v>
      </c>
      <c r="AE24" s="1">
        <f t="shared" ref="AE24" si="84">SUM(I24:L24)</f>
        <v>176</v>
      </c>
      <c r="AF24" s="1">
        <f t="shared" ref="AF24" si="85">SUM(M24:P24)</f>
        <v>176</v>
      </c>
      <c r="AG24" s="1">
        <f t="shared" ref="AG24" si="86">SUM(Q24:T24)</f>
        <v>176</v>
      </c>
      <c r="AH24" s="1">
        <f t="shared" ref="AH24" si="87">SUM(U24:X24)</f>
        <v>176</v>
      </c>
      <c r="AI24" s="1">
        <f t="shared" ref="AI24" si="88">SUM(Y24:AB24)</f>
        <v>176</v>
      </c>
      <c r="AJ24" s="371">
        <f t="shared" ref="AJ24" si="89">AD24-D24</f>
        <v>0</v>
      </c>
      <c r="AK24" s="371">
        <f t="shared" ref="AK24" si="90">AE24-D24</f>
        <v>0</v>
      </c>
      <c r="AL24" s="371">
        <f t="shared" ref="AL24" si="91">AF24-D24</f>
        <v>0</v>
      </c>
      <c r="AM24" s="371">
        <f t="shared" ref="AM24" si="92">AG24-D24</f>
        <v>0</v>
      </c>
      <c r="AN24" s="371">
        <f t="shared" ref="AN24" si="93">AH24-D24</f>
        <v>0</v>
      </c>
      <c r="AO24" s="371">
        <f t="shared" ref="AO24" si="94">AI24-D24</f>
        <v>0</v>
      </c>
    </row>
    <row r="25" spans="2:41" ht="21" customHeight="1" thickBot="1" x14ac:dyDescent="0.25">
      <c r="B25" s="1505"/>
      <c r="C25" s="1655"/>
      <c r="D25" s="500"/>
      <c r="E25" s="164">
        <f t="shared" ref="E25:AB25" si="95">E24/$D24</f>
        <v>8.5227272727272721E-2</v>
      </c>
      <c r="F25" s="1085">
        <f t="shared" si="95"/>
        <v>0.63068181818181823</v>
      </c>
      <c r="G25" s="1085">
        <f t="shared" si="95"/>
        <v>0.10795454545454546</v>
      </c>
      <c r="H25" s="329">
        <f t="shared" si="95"/>
        <v>0.17613636363636365</v>
      </c>
      <c r="I25" s="164">
        <f t="shared" ref="I25:L25" si="96">I24/$D24</f>
        <v>0.31818181818181818</v>
      </c>
      <c r="J25" s="1085">
        <f t="shared" si="96"/>
        <v>0.30681818181818182</v>
      </c>
      <c r="K25" s="1085">
        <f t="shared" si="96"/>
        <v>0.24431818181818182</v>
      </c>
      <c r="L25" s="329">
        <f t="shared" si="96"/>
        <v>0.13068181818181818</v>
      </c>
      <c r="M25" s="164">
        <f t="shared" si="95"/>
        <v>0.27272727272727271</v>
      </c>
      <c r="N25" s="1085">
        <f t="shared" si="95"/>
        <v>0.42045454545454547</v>
      </c>
      <c r="O25" s="1085">
        <f t="shared" si="95"/>
        <v>0.15340909090909091</v>
      </c>
      <c r="P25" s="329">
        <f t="shared" si="95"/>
        <v>0.15340909090909091</v>
      </c>
      <c r="Q25" s="164">
        <f t="shared" ref="Q25:X25" si="97">Q24/$D24</f>
        <v>0.18181818181818182</v>
      </c>
      <c r="R25" s="1085">
        <f t="shared" si="97"/>
        <v>0.53409090909090906</v>
      </c>
      <c r="S25" s="1085">
        <f t="shared" si="97"/>
        <v>0.11363636363636363</v>
      </c>
      <c r="T25" s="329">
        <f t="shared" si="97"/>
        <v>0.17045454545454544</v>
      </c>
      <c r="U25" s="164">
        <f t="shared" si="97"/>
        <v>0.30681818181818182</v>
      </c>
      <c r="V25" s="1085">
        <f t="shared" si="97"/>
        <v>0.36931818181818182</v>
      </c>
      <c r="W25" s="1085">
        <f t="shared" si="97"/>
        <v>0.16477272727272727</v>
      </c>
      <c r="X25" s="329">
        <f t="shared" si="97"/>
        <v>0.15909090909090909</v>
      </c>
      <c r="Y25" s="164">
        <f t="shared" si="95"/>
        <v>3.4090909090909088E-2</v>
      </c>
      <c r="Z25" s="1085">
        <f t="shared" si="95"/>
        <v>0.15909090909090909</v>
      </c>
      <c r="AA25" s="1085">
        <f t="shared" si="95"/>
        <v>1.1363636363636364E-2</v>
      </c>
      <c r="AB25" s="329">
        <f t="shared" si="95"/>
        <v>0.79545454545454541</v>
      </c>
      <c r="AD25" s="337"/>
      <c r="AE25" s="337"/>
      <c r="AF25" s="337"/>
      <c r="AG25" s="337"/>
      <c r="AH25" s="337"/>
      <c r="AJ25" s="337"/>
      <c r="AK25" s="337"/>
      <c r="AL25" s="337"/>
      <c r="AM25" s="337"/>
      <c r="AN25" s="337"/>
      <c r="AO25" s="337"/>
    </row>
    <row r="26" spans="2:41" ht="21" customHeight="1" thickTop="1" x14ac:dyDescent="0.2">
      <c r="B26" s="1503" t="s">
        <v>464</v>
      </c>
      <c r="C26" s="1649" t="s">
        <v>465</v>
      </c>
      <c r="D26" s="487">
        <f>'表5-1'!D26</f>
        <v>106</v>
      </c>
      <c r="E26" s="723">
        <v>10</v>
      </c>
      <c r="F26" s="62">
        <v>56</v>
      </c>
      <c r="G26" s="62">
        <v>14</v>
      </c>
      <c r="H26" s="341">
        <f>$D$26-E26-F26-G26</f>
        <v>26</v>
      </c>
      <c r="I26" s="259">
        <v>19</v>
      </c>
      <c r="J26" s="62">
        <v>39</v>
      </c>
      <c r="K26" s="62">
        <v>24</v>
      </c>
      <c r="L26" s="341">
        <f>$D$26-I26-J26-K26</f>
        <v>24</v>
      </c>
      <c r="M26" s="1112">
        <v>12</v>
      </c>
      <c r="N26" s="62">
        <v>54</v>
      </c>
      <c r="O26" s="62">
        <v>15</v>
      </c>
      <c r="P26" s="341">
        <f>$D$26-M26-N26-O26</f>
        <v>25</v>
      </c>
      <c r="Q26" s="259">
        <v>6</v>
      </c>
      <c r="R26" s="62">
        <v>61</v>
      </c>
      <c r="S26" s="62">
        <v>12</v>
      </c>
      <c r="T26" s="341">
        <f>$D$26-Q26-R26-S26</f>
        <v>27</v>
      </c>
      <c r="U26" s="259">
        <v>14</v>
      </c>
      <c r="V26" s="62">
        <v>48</v>
      </c>
      <c r="W26" s="755">
        <v>19</v>
      </c>
      <c r="X26" s="341">
        <f>$D$26-U26-V26-W26</f>
        <v>25</v>
      </c>
      <c r="Y26" s="259">
        <v>1</v>
      </c>
      <c r="Z26" s="62">
        <v>26</v>
      </c>
      <c r="AA26" s="62">
        <v>5</v>
      </c>
      <c r="AB26" s="341">
        <f>$D$26-Y26-Z26-AA26</f>
        <v>74</v>
      </c>
      <c r="AD26" s="1">
        <f t="shared" ref="AD26" si="98">SUM(E26:H26)</f>
        <v>106</v>
      </c>
      <c r="AE26" s="1">
        <f t="shared" ref="AE26" si="99">SUM(I26:L26)</f>
        <v>106</v>
      </c>
      <c r="AF26" s="1">
        <f t="shared" ref="AF26" si="100">SUM(M26:P26)</f>
        <v>106</v>
      </c>
      <c r="AG26" s="1">
        <f t="shared" ref="AG26" si="101">SUM(Q26:T26)</f>
        <v>106</v>
      </c>
      <c r="AH26" s="1">
        <f t="shared" ref="AH26" si="102">SUM(U26:X26)</f>
        <v>106</v>
      </c>
      <c r="AI26" s="1">
        <f t="shared" ref="AI26" si="103">SUM(Y26:AB26)</f>
        <v>106</v>
      </c>
      <c r="AJ26" s="371">
        <f t="shared" ref="AJ26" si="104">AD26-D26</f>
        <v>0</v>
      </c>
      <c r="AK26" s="371">
        <f t="shared" ref="AK26" si="105">AE26-D26</f>
        <v>0</v>
      </c>
      <c r="AL26" s="371">
        <f t="shared" ref="AL26" si="106">AF26-D26</f>
        <v>0</v>
      </c>
      <c r="AM26" s="371">
        <f t="shared" ref="AM26" si="107">AG26-D26</f>
        <v>0</v>
      </c>
      <c r="AN26" s="371">
        <f t="shared" ref="AN26" si="108">AH26-D26</f>
        <v>0</v>
      </c>
      <c r="AO26" s="371">
        <f t="shared" ref="AO26" si="109">AI26-D26</f>
        <v>0</v>
      </c>
    </row>
    <row r="27" spans="2:41" ht="21" customHeight="1" x14ac:dyDescent="0.2">
      <c r="B27" s="1504"/>
      <c r="C27" s="1552"/>
      <c r="D27" s="503"/>
      <c r="E27" s="160">
        <f t="shared" ref="E27:AB27" si="110">E26/$D26</f>
        <v>9.4339622641509441E-2</v>
      </c>
      <c r="F27" s="456">
        <f t="shared" si="110"/>
        <v>0.52830188679245282</v>
      </c>
      <c r="G27" s="456">
        <f t="shared" si="110"/>
        <v>0.13207547169811321</v>
      </c>
      <c r="H27" s="326">
        <f t="shared" si="110"/>
        <v>0.24528301886792453</v>
      </c>
      <c r="I27" s="160">
        <f t="shared" ref="I27:L27" si="111">I26/$D26</f>
        <v>0.17924528301886791</v>
      </c>
      <c r="J27" s="456">
        <f t="shared" si="111"/>
        <v>0.36792452830188677</v>
      </c>
      <c r="K27" s="456">
        <f t="shared" si="111"/>
        <v>0.22641509433962265</v>
      </c>
      <c r="L27" s="326">
        <f t="shared" si="111"/>
        <v>0.22641509433962265</v>
      </c>
      <c r="M27" s="160">
        <f t="shared" si="110"/>
        <v>0.11320754716981132</v>
      </c>
      <c r="N27" s="456">
        <f t="shared" si="110"/>
        <v>0.50943396226415094</v>
      </c>
      <c r="O27" s="456">
        <f t="shared" si="110"/>
        <v>0.14150943396226415</v>
      </c>
      <c r="P27" s="326">
        <f t="shared" si="110"/>
        <v>0.23584905660377359</v>
      </c>
      <c r="Q27" s="160">
        <f t="shared" ref="Q27:X27" si="112">Q26/$D26</f>
        <v>5.6603773584905662E-2</v>
      </c>
      <c r="R27" s="456">
        <f t="shared" si="112"/>
        <v>0.57547169811320753</v>
      </c>
      <c r="S27" s="456">
        <f t="shared" si="112"/>
        <v>0.11320754716981132</v>
      </c>
      <c r="T27" s="326">
        <f t="shared" si="112"/>
        <v>0.25471698113207547</v>
      </c>
      <c r="U27" s="160">
        <f t="shared" si="112"/>
        <v>0.13207547169811321</v>
      </c>
      <c r="V27" s="456">
        <f t="shared" si="112"/>
        <v>0.45283018867924529</v>
      </c>
      <c r="W27" s="456">
        <f t="shared" si="112"/>
        <v>0.17924528301886791</v>
      </c>
      <c r="X27" s="326">
        <f t="shared" si="112"/>
        <v>0.23584905660377359</v>
      </c>
      <c r="Y27" s="160">
        <f t="shared" si="110"/>
        <v>9.433962264150943E-3</v>
      </c>
      <c r="Z27" s="456">
        <f t="shared" si="110"/>
        <v>0.24528301886792453</v>
      </c>
      <c r="AA27" s="456">
        <f t="shared" si="110"/>
        <v>4.716981132075472E-2</v>
      </c>
      <c r="AB27" s="326">
        <f t="shared" si="110"/>
        <v>0.69811320754716977</v>
      </c>
      <c r="AD27" s="337"/>
      <c r="AE27" s="337"/>
      <c r="AF27" s="337"/>
      <c r="AG27" s="337"/>
      <c r="AH27" s="337"/>
      <c r="AJ27" s="337"/>
      <c r="AK27" s="337"/>
      <c r="AL27" s="337"/>
      <c r="AM27" s="337"/>
      <c r="AN27" s="337"/>
      <c r="AO27" s="337"/>
    </row>
    <row r="28" spans="2:41" ht="21" customHeight="1" x14ac:dyDescent="0.2">
      <c r="B28" s="1504"/>
      <c r="C28" s="1591" t="s">
        <v>466</v>
      </c>
      <c r="D28" s="491">
        <f>'表5-1'!D28</f>
        <v>171</v>
      </c>
      <c r="E28" s="723">
        <v>10</v>
      </c>
      <c r="F28" s="62">
        <v>116</v>
      </c>
      <c r="G28" s="62">
        <v>28</v>
      </c>
      <c r="H28" s="341">
        <f>$D$28-E28-F28-G28</f>
        <v>17</v>
      </c>
      <c r="I28" s="259">
        <v>31</v>
      </c>
      <c r="J28" s="62">
        <v>84</v>
      </c>
      <c r="K28" s="62">
        <v>46</v>
      </c>
      <c r="L28" s="341">
        <f>$D$28-I28-J28-K28</f>
        <v>10</v>
      </c>
      <c r="M28" s="259">
        <v>33</v>
      </c>
      <c r="N28" s="62">
        <v>85</v>
      </c>
      <c r="O28" s="62">
        <v>37</v>
      </c>
      <c r="P28" s="341">
        <f>$D$28-M28-N28-O28</f>
        <v>16</v>
      </c>
      <c r="Q28" s="259">
        <v>21</v>
      </c>
      <c r="R28" s="62">
        <v>106</v>
      </c>
      <c r="S28" s="62">
        <v>30</v>
      </c>
      <c r="T28" s="341">
        <f>$D$28-Q28-R28-S28</f>
        <v>14</v>
      </c>
      <c r="U28" s="259">
        <v>29</v>
      </c>
      <c r="V28" s="62">
        <v>91</v>
      </c>
      <c r="W28" s="755">
        <v>36</v>
      </c>
      <c r="X28" s="341">
        <f>$D$28-U28-V28-W28</f>
        <v>15</v>
      </c>
      <c r="Y28" s="259">
        <v>2</v>
      </c>
      <c r="Z28" s="62">
        <v>35</v>
      </c>
      <c r="AA28" s="62">
        <v>5</v>
      </c>
      <c r="AB28" s="341">
        <f>$D$28-Y28-Z28-AA28</f>
        <v>129</v>
      </c>
      <c r="AD28" s="1">
        <f t="shared" ref="AD28" si="113">SUM(E28:H28)</f>
        <v>171</v>
      </c>
      <c r="AE28" s="1">
        <f t="shared" ref="AE28" si="114">SUM(I28:L28)</f>
        <v>171</v>
      </c>
      <c r="AF28" s="1">
        <f t="shared" ref="AF28" si="115">SUM(M28:P28)</f>
        <v>171</v>
      </c>
      <c r="AG28" s="1">
        <f t="shared" ref="AG28" si="116">SUM(Q28:T28)</f>
        <v>171</v>
      </c>
      <c r="AH28" s="1">
        <f t="shared" ref="AH28" si="117">SUM(U28:X28)</f>
        <v>171</v>
      </c>
      <c r="AI28" s="1">
        <f t="shared" ref="AI28" si="118">SUM(Y28:AB28)</f>
        <v>171</v>
      </c>
      <c r="AJ28" s="371">
        <f t="shared" ref="AJ28" si="119">AD28-D28</f>
        <v>0</v>
      </c>
      <c r="AK28" s="371">
        <f t="shared" ref="AK28" si="120">AE28-D28</f>
        <v>0</v>
      </c>
      <c r="AL28" s="371">
        <f t="shared" ref="AL28" si="121">AF28-D28</f>
        <v>0</v>
      </c>
      <c r="AM28" s="371">
        <f t="shared" ref="AM28" si="122">AG28-D28</f>
        <v>0</v>
      </c>
      <c r="AN28" s="371">
        <f t="shared" ref="AN28" si="123">AH28-D28</f>
        <v>0</v>
      </c>
      <c r="AO28" s="371">
        <f t="shared" ref="AO28" si="124">AI28-D28</f>
        <v>0</v>
      </c>
    </row>
    <row r="29" spans="2:41" ht="21" customHeight="1" x14ac:dyDescent="0.2">
      <c r="B29" s="1504"/>
      <c r="C29" s="1552"/>
      <c r="D29" s="503"/>
      <c r="E29" s="160">
        <f t="shared" ref="E29:AB29" si="125">E28/$D28</f>
        <v>5.8479532163742687E-2</v>
      </c>
      <c r="F29" s="456">
        <f t="shared" si="125"/>
        <v>0.67836257309941517</v>
      </c>
      <c r="G29" s="456">
        <f t="shared" si="125"/>
        <v>0.16374269005847952</v>
      </c>
      <c r="H29" s="326">
        <f t="shared" si="125"/>
        <v>9.9415204678362568E-2</v>
      </c>
      <c r="I29" s="160">
        <f t="shared" ref="I29:L29" si="126">I28/$D28</f>
        <v>0.18128654970760233</v>
      </c>
      <c r="J29" s="456">
        <f t="shared" si="126"/>
        <v>0.49122807017543857</v>
      </c>
      <c r="K29" s="456">
        <f t="shared" si="126"/>
        <v>0.26900584795321636</v>
      </c>
      <c r="L29" s="326">
        <f t="shared" si="126"/>
        <v>5.8479532163742687E-2</v>
      </c>
      <c r="M29" s="160">
        <f t="shared" si="125"/>
        <v>0.19298245614035087</v>
      </c>
      <c r="N29" s="456">
        <f t="shared" si="125"/>
        <v>0.49707602339181284</v>
      </c>
      <c r="O29" s="456">
        <f t="shared" si="125"/>
        <v>0.21637426900584794</v>
      </c>
      <c r="P29" s="326">
        <f t="shared" si="125"/>
        <v>9.3567251461988299E-2</v>
      </c>
      <c r="Q29" s="160">
        <f t="shared" ref="Q29:X29" si="127">Q28/$D28</f>
        <v>0.12280701754385964</v>
      </c>
      <c r="R29" s="456">
        <f t="shared" si="127"/>
        <v>0.61988304093567248</v>
      </c>
      <c r="S29" s="456">
        <f t="shared" si="127"/>
        <v>0.17543859649122806</v>
      </c>
      <c r="T29" s="326">
        <f t="shared" si="127"/>
        <v>8.1871345029239762E-2</v>
      </c>
      <c r="U29" s="160">
        <f t="shared" si="127"/>
        <v>0.16959064327485379</v>
      </c>
      <c r="V29" s="456">
        <f t="shared" si="127"/>
        <v>0.53216374269005851</v>
      </c>
      <c r="W29" s="456">
        <f t="shared" si="127"/>
        <v>0.21052631578947367</v>
      </c>
      <c r="X29" s="326">
        <f t="shared" si="127"/>
        <v>8.771929824561403E-2</v>
      </c>
      <c r="Y29" s="160">
        <f t="shared" si="125"/>
        <v>1.1695906432748537E-2</v>
      </c>
      <c r="Z29" s="456">
        <f t="shared" si="125"/>
        <v>0.2046783625730994</v>
      </c>
      <c r="AA29" s="456">
        <f t="shared" si="125"/>
        <v>2.9239766081871343E-2</v>
      </c>
      <c r="AB29" s="326">
        <f t="shared" si="125"/>
        <v>0.75438596491228072</v>
      </c>
      <c r="AD29" s="337"/>
      <c r="AE29" s="337"/>
      <c r="AF29" s="337"/>
      <c r="AG29" s="337"/>
      <c r="AH29" s="337"/>
      <c r="AJ29" s="337"/>
      <c r="AK29" s="337"/>
      <c r="AL29" s="337"/>
      <c r="AM29" s="337"/>
      <c r="AN29" s="337"/>
      <c r="AO29" s="337"/>
    </row>
    <row r="30" spans="2:41" ht="21" customHeight="1" x14ac:dyDescent="0.2">
      <c r="B30" s="1504"/>
      <c r="C30" s="1591" t="s">
        <v>467</v>
      </c>
      <c r="D30" s="500">
        <f>'表5-1'!D30</f>
        <v>49</v>
      </c>
      <c r="E30" s="723">
        <v>6</v>
      </c>
      <c r="F30" s="62">
        <v>30</v>
      </c>
      <c r="G30" s="62">
        <v>7</v>
      </c>
      <c r="H30" s="341">
        <f>$D$30-E30-F30-G30</f>
        <v>6</v>
      </c>
      <c r="I30" s="259">
        <v>14</v>
      </c>
      <c r="J30" s="62">
        <v>15</v>
      </c>
      <c r="K30" s="62">
        <v>15</v>
      </c>
      <c r="L30" s="341">
        <f>$D$30-I30-J30-K30</f>
        <v>5</v>
      </c>
      <c r="M30" s="259">
        <v>10</v>
      </c>
      <c r="N30" s="62">
        <v>21</v>
      </c>
      <c r="O30" s="62">
        <v>12</v>
      </c>
      <c r="P30" s="341">
        <f>$D$30-M30-N30-O30</f>
        <v>6</v>
      </c>
      <c r="Q30" s="259">
        <v>7</v>
      </c>
      <c r="R30" s="62">
        <v>28</v>
      </c>
      <c r="S30" s="62">
        <v>7</v>
      </c>
      <c r="T30" s="341">
        <f>$D$30-Q30-R30-S30</f>
        <v>7</v>
      </c>
      <c r="U30" s="259">
        <v>15</v>
      </c>
      <c r="V30" s="62">
        <v>21</v>
      </c>
      <c r="W30" s="755">
        <v>7</v>
      </c>
      <c r="X30" s="341">
        <f>$D$30-U30-V30-W30</f>
        <v>6</v>
      </c>
      <c r="Y30" s="259">
        <v>2</v>
      </c>
      <c r="Z30" s="62">
        <v>3</v>
      </c>
      <c r="AA30" s="62">
        <v>2</v>
      </c>
      <c r="AB30" s="341">
        <f>$D$30-Y30-Z30-AA30</f>
        <v>42</v>
      </c>
      <c r="AD30" s="1">
        <f t="shared" ref="AD30" si="128">SUM(E30:H30)</f>
        <v>49</v>
      </c>
      <c r="AE30" s="1">
        <f t="shared" ref="AE30" si="129">SUM(I30:L30)</f>
        <v>49</v>
      </c>
      <c r="AF30" s="1">
        <f t="shared" ref="AF30" si="130">SUM(M30:P30)</f>
        <v>49</v>
      </c>
      <c r="AG30" s="1">
        <f t="shared" ref="AG30" si="131">SUM(Q30:T30)</f>
        <v>49</v>
      </c>
      <c r="AH30" s="1">
        <f t="shared" ref="AH30" si="132">SUM(U30:X30)</f>
        <v>49</v>
      </c>
      <c r="AI30" s="1">
        <f t="shared" ref="AI30" si="133">SUM(Y30:AB30)</f>
        <v>49</v>
      </c>
      <c r="AJ30" s="371">
        <f t="shared" ref="AJ30" si="134">AD30-D30</f>
        <v>0</v>
      </c>
      <c r="AK30" s="371">
        <f t="shared" ref="AK30" si="135">AE30-D30</f>
        <v>0</v>
      </c>
      <c r="AL30" s="371">
        <f t="shared" ref="AL30" si="136">AF30-D30</f>
        <v>0</v>
      </c>
      <c r="AM30" s="371">
        <f t="shared" ref="AM30" si="137">AG30-D30</f>
        <v>0</v>
      </c>
      <c r="AN30" s="371">
        <f t="shared" ref="AN30" si="138">AH30-D30</f>
        <v>0</v>
      </c>
      <c r="AO30" s="371">
        <f t="shared" ref="AO30" si="139">AI30-D30</f>
        <v>0</v>
      </c>
    </row>
    <row r="31" spans="2:41" ht="21" customHeight="1" x14ac:dyDescent="0.2">
      <c r="B31" s="1504"/>
      <c r="C31" s="1997"/>
      <c r="D31" s="503"/>
      <c r="E31" s="160">
        <f t="shared" ref="E31:AB31" si="140">E30/$D30</f>
        <v>0.12244897959183673</v>
      </c>
      <c r="F31" s="456">
        <f t="shared" si="140"/>
        <v>0.61224489795918369</v>
      </c>
      <c r="G31" s="456">
        <f t="shared" si="140"/>
        <v>0.14285714285714285</v>
      </c>
      <c r="H31" s="326">
        <f t="shared" si="140"/>
        <v>0.12244897959183673</v>
      </c>
      <c r="I31" s="160">
        <f t="shared" ref="I31:L31" si="141">I30/$D30</f>
        <v>0.2857142857142857</v>
      </c>
      <c r="J31" s="456">
        <f t="shared" si="141"/>
        <v>0.30612244897959184</v>
      </c>
      <c r="K31" s="456">
        <f t="shared" si="141"/>
        <v>0.30612244897959184</v>
      </c>
      <c r="L31" s="326">
        <f t="shared" si="141"/>
        <v>0.10204081632653061</v>
      </c>
      <c r="M31" s="160">
        <f t="shared" si="140"/>
        <v>0.20408163265306123</v>
      </c>
      <c r="N31" s="456">
        <f t="shared" si="140"/>
        <v>0.42857142857142855</v>
      </c>
      <c r="O31" s="456">
        <f t="shared" si="140"/>
        <v>0.24489795918367346</v>
      </c>
      <c r="P31" s="326">
        <f t="shared" si="140"/>
        <v>0.12244897959183673</v>
      </c>
      <c r="Q31" s="160">
        <f t="shared" ref="Q31:X31" si="142">Q30/$D30</f>
        <v>0.14285714285714285</v>
      </c>
      <c r="R31" s="456">
        <f t="shared" si="142"/>
        <v>0.5714285714285714</v>
      </c>
      <c r="S31" s="456">
        <f t="shared" si="142"/>
        <v>0.14285714285714285</v>
      </c>
      <c r="T31" s="326">
        <f t="shared" si="142"/>
        <v>0.14285714285714285</v>
      </c>
      <c r="U31" s="160">
        <f t="shared" si="142"/>
        <v>0.30612244897959184</v>
      </c>
      <c r="V31" s="456">
        <f t="shared" si="142"/>
        <v>0.42857142857142855</v>
      </c>
      <c r="W31" s="456">
        <f t="shared" si="142"/>
        <v>0.14285714285714285</v>
      </c>
      <c r="X31" s="326">
        <f t="shared" si="142"/>
        <v>0.12244897959183673</v>
      </c>
      <c r="Y31" s="160">
        <f t="shared" si="140"/>
        <v>4.0816326530612242E-2</v>
      </c>
      <c r="Z31" s="456">
        <f t="shared" si="140"/>
        <v>6.1224489795918366E-2</v>
      </c>
      <c r="AA31" s="456">
        <f t="shared" si="140"/>
        <v>4.0816326530612242E-2</v>
      </c>
      <c r="AB31" s="326">
        <f t="shared" si="140"/>
        <v>0.8571428571428571</v>
      </c>
      <c r="AD31" s="337"/>
      <c r="AE31" s="337"/>
      <c r="AF31" s="337"/>
      <c r="AG31" s="337"/>
      <c r="AH31" s="337"/>
      <c r="AJ31" s="337"/>
      <c r="AK31" s="337"/>
      <c r="AL31" s="337"/>
      <c r="AM31" s="337"/>
      <c r="AN31" s="337"/>
      <c r="AO31" s="337"/>
    </row>
    <row r="32" spans="2:41" ht="21" customHeight="1" x14ac:dyDescent="0.2">
      <c r="B32" s="1504"/>
      <c r="C32" s="1591" t="s">
        <v>468</v>
      </c>
      <c r="D32" s="500">
        <f>'表5-1'!D32</f>
        <v>38</v>
      </c>
      <c r="E32" s="723">
        <v>3</v>
      </c>
      <c r="F32" s="62">
        <v>24</v>
      </c>
      <c r="G32" s="62">
        <v>7</v>
      </c>
      <c r="H32" s="341">
        <f>$D$32-E32-F32-G32</f>
        <v>4</v>
      </c>
      <c r="I32" s="259">
        <v>12</v>
      </c>
      <c r="J32" s="62">
        <v>10</v>
      </c>
      <c r="K32" s="62">
        <v>12</v>
      </c>
      <c r="L32" s="341">
        <f>$D$32-I32-J32-K32</f>
        <v>4</v>
      </c>
      <c r="M32" s="259">
        <v>18</v>
      </c>
      <c r="N32" s="62">
        <v>11</v>
      </c>
      <c r="O32" s="62">
        <v>7</v>
      </c>
      <c r="P32" s="341">
        <f>$D$32-M32-N32-O32</f>
        <v>2</v>
      </c>
      <c r="Q32" s="259">
        <v>8</v>
      </c>
      <c r="R32" s="62">
        <v>21</v>
      </c>
      <c r="S32" s="62">
        <v>4</v>
      </c>
      <c r="T32" s="341">
        <f>$D$32-Q32-R32-S32</f>
        <v>5</v>
      </c>
      <c r="U32" s="259">
        <v>16</v>
      </c>
      <c r="V32" s="62">
        <v>12</v>
      </c>
      <c r="W32" s="755">
        <v>7</v>
      </c>
      <c r="X32" s="341">
        <f>$D$32-U32-V32-W32</f>
        <v>3</v>
      </c>
      <c r="Y32" s="259">
        <v>1</v>
      </c>
      <c r="Z32" s="62">
        <v>8</v>
      </c>
      <c r="AA32" s="62">
        <v>1</v>
      </c>
      <c r="AB32" s="341">
        <f>$D$32-Y32-Z32-AA32</f>
        <v>28</v>
      </c>
      <c r="AD32" s="1">
        <f t="shared" ref="AD32" si="143">SUM(E32:H32)</f>
        <v>38</v>
      </c>
      <c r="AE32" s="1">
        <f t="shared" ref="AE32" si="144">SUM(I32:L32)</f>
        <v>38</v>
      </c>
      <c r="AF32" s="1">
        <f t="shared" ref="AF32" si="145">SUM(M32:P32)</f>
        <v>38</v>
      </c>
      <c r="AG32" s="1">
        <f t="shared" ref="AG32" si="146">SUM(Q32:T32)</f>
        <v>38</v>
      </c>
      <c r="AH32" s="1">
        <f t="shared" ref="AH32" si="147">SUM(U32:X32)</f>
        <v>38</v>
      </c>
      <c r="AI32" s="1">
        <f t="shared" ref="AI32" si="148">SUM(Y32:AB32)</f>
        <v>38</v>
      </c>
      <c r="AJ32" s="371">
        <f t="shared" ref="AJ32" si="149">AD32-D32</f>
        <v>0</v>
      </c>
      <c r="AK32" s="371">
        <f t="shared" ref="AK32" si="150">AE32-D32</f>
        <v>0</v>
      </c>
      <c r="AL32" s="371">
        <f t="shared" ref="AL32" si="151">AF32-D32</f>
        <v>0</v>
      </c>
      <c r="AM32" s="371">
        <f t="shared" ref="AM32" si="152">AG32-D32</f>
        <v>0</v>
      </c>
      <c r="AN32" s="371">
        <f t="shared" ref="AN32" si="153">AH32-D32</f>
        <v>0</v>
      </c>
      <c r="AO32" s="371">
        <f t="shared" ref="AO32" si="154">AI32-D32</f>
        <v>0</v>
      </c>
    </row>
    <row r="33" spans="2:41" ht="21" customHeight="1" x14ac:dyDescent="0.2">
      <c r="B33" s="1504"/>
      <c r="C33" s="1997"/>
      <c r="D33" s="503"/>
      <c r="E33" s="160">
        <f t="shared" ref="E33:AB33" si="155">E32/$D32</f>
        <v>7.8947368421052627E-2</v>
      </c>
      <c r="F33" s="456">
        <f t="shared" si="155"/>
        <v>0.63157894736842102</v>
      </c>
      <c r="G33" s="456">
        <f t="shared" si="155"/>
        <v>0.18421052631578946</v>
      </c>
      <c r="H33" s="326">
        <f t="shared" si="155"/>
        <v>0.10526315789473684</v>
      </c>
      <c r="I33" s="160">
        <f t="shared" ref="I33:L33" si="156">I32/$D32</f>
        <v>0.31578947368421051</v>
      </c>
      <c r="J33" s="456">
        <f t="shared" si="156"/>
        <v>0.26315789473684209</v>
      </c>
      <c r="K33" s="456">
        <f t="shared" si="156"/>
        <v>0.31578947368421051</v>
      </c>
      <c r="L33" s="326">
        <f t="shared" si="156"/>
        <v>0.10526315789473684</v>
      </c>
      <c r="M33" s="160">
        <f t="shared" si="155"/>
        <v>0.47368421052631576</v>
      </c>
      <c r="N33" s="456">
        <f t="shared" si="155"/>
        <v>0.28947368421052633</v>
      </c>
      <c r="O33" s="456">
        <f t="shared" si="155"/>
        <v>0.18421052631578946</v>
      </c>
      <c r="P33" s="326">
        <f t="shared" si="155"/>
        <v>5.2631578947368418E-2</v>
      </c>
      <c r="Q33" s="160">
        <f t="shared" ref="Q33:X33" si="157">Q32/$D32</f>
        <v>0.21052631578947367</v>
      </c>
      <c r="R33" s="456">
        <f t="shared" si="157"/>
        <v>0.55263157894736847</v>
      </c>
      <c r="S33" s="456">
        <f t="shared" si="157"/>
        <v>0.10526315789473684</v>
      </c>
      <c r="T33" s="326">
        <f t="shared" si="157"/>
        <v>0.13157894736842105</v>
      </c>
      <c r="U33" s="160">
        <f t="shared" si="157"/>
        <v>0.42105263157894735</v>
      </c>
      <c r="V33" s="456">
        <f t="shared" si="157"/>
        <v>0.31578947368421051</v>
      </c>
      <c r="W33" s="456">
        <f t="shared" si="157"/>
        <v>0.18421052631578946</v>
      </c>
      <c r="X33" s="326">
        <f t="shared" si="157"/>
        <v>7.8947368421052627E-2</v>
      </c>
      <c r="Y33" s="160">
        <f t="shared" si="155"/>
        <v>2.6315789473684209E-2</v>
      </c>
      <c r="Z33" s="456">
        <f t="shared" si="155"/>
        <v>0.21052631578947367</v>
      </c>
      <c r="AA33" s="456">
        <f t="shared" si="155"/>
        <v>2.6315789473684209E-2</v>
      </c>
      <c r="AB33" s="326">
        <f t="shared" si="155"/>
        <v>0.73684210526315785</v>
      </c>
      <c r="AD33" s="337"/>
      <c r="AE33" s="337"/>
      <c r="AF33" s="337"/>
      <c r="AG33" s="337"/>
      <c r="AH33" s="337"/>
      <c r="AJ33" s="337"/>
      <c r="AK33" s="337"/>
      <c r="AL33" s="337"/>
      <c r="AM33" s="337"/>
      <c r="AN33" s="337"/>
      <c r="AO33" s="337"/>
    </row>
    <row r="34" spans="2:41" ht="21" customHeight="1" x14ac:dyDescent="0.2">
      <c r="B34" s="1504"/>
      <c r="C34" s="1591" t="s">
        <v>195</v>
      </c>
      <c r="D34" s="500">
        <f>'表5-1'!D34</f>
        <v>33</v>
      </c>
      <c r="E34" s="723">
        <v>4</v>
      </c>
      <c r="F34" s="62">
        <v>18</v>
      </c>
      <c r="G34" s="62">
        <v>8</v>
      </c>
      <c r="H34" s="341">
        <f>$D$34-E34-F34-G34</f>
        <v>3</v>
      </c>
      <c r="I34" s="259">
        <v>12</v>
      </c>
      <c r="J34" s="62">
        <v>11</v>
      </c>
      <c r="K34" s="62">
        <v>7</v>
      </c>
      <c r="L34" s="341">
        <f>$D$34-I34-J34-K34</f>
        <v>3</v>
      </c>
      <c r="M34" s="259">
        <v>22</v>
      </c>
      <c r="N34" s="62">
        <v>4</v>
      </c>
      <c r="O34" s="62">
        <v>6</v>
      </c>
      <c r="P34" s="341">
        <f>$D$34-M34-N34-O34</f>
        <v>1</v>
      </c>
      <c r="Q34" s="259">
        <v>12</v>
      </c>
      <c r="R34" s="62">
        <v>14</v>
      </c>
      <c r="S34" s="62">
        <v>4</v>
      </c>
      <c r="T34" s="341">
        <f>$D$34-Q34-R34-S34</f>
        <v>3</v>
      </c>
      <c r="U34" s="259">
        <v>22</v>
      </c>
      <c r="V34" s="62">
        <v>4</v>
      </c>
      <c r="W34" s="755">
        <v>4</v>
      </c>
      <c r="X34" s="341">
        <f>$D$34-U34-V34-W34</f>
        <v>3</v>
      </c>
      <c r="Y34" s="259">
        <v>1</v>
      </c>
      <c r="Z34" s="62">
        <v>2</v>
      </c>
      <c r="AA34" s="62">
        <v>0</v>
      </c>
      <c r="AB34" s="341">
        <f>$D$34-Y34-Z34-AA34</f>
        <v>30</v>
      </c>
      <c r="AD34" s="1">
        <f t="shared" ref="AD34" si="158">SUM(E34:H34)</f>
        <v>33</v>
      </c>
      <c r="AE34" s="1">
        <f t="shared" ref="AE34" si="159">SUM(I34:L34)</f>
        <v>33</v>
      </c>
      <c r="AF34" s="1">
        <f t="shared" ref="AF34" si="160">SUM(M34:P34)</f>
        <v>33</v>
      </c>
      <c r="AG34" s="1">
        <f t="shared" ref="AG34" si="161">SUM(Q34:T34)</f>
        <v>33</v>
      </c>
      <c r="AH34" s="1">
        <f t="shared" ref="AH34" si="162">SUM(U34:X34)</f>
        <v>33</v>
      </c>
      <c r="AI34" s="1">
        <f t="shared" ref="AI34" si="163">SUM(Y34:AB34)</f>
        <v>33</v>
      </c>
      <c r="AJ34" s="371">
        <f t="shared" ref="AJ34" si="164">AD34-D34</f>
        <v>0</v>
      </c>
      <c r="AK34" s="371">
        <f t="shared" ref="AK34" si="165">AE34-D34</f>
        <v>0</v>
      </c>
      <c r="AL34" s="371">
        <f t="shared" ref="AL34" si="166">AF34-D34</f>
        <v>0</v>
      </c>
      <c r="AM34" s="371">
        <f t="shared" ref="AM34" si="167">AG34-D34</f>
        <v>0</v>
      </c>
      <c r="AN34" s="371">
        <f t="shared" ref="AN34" si="168">AH34-D34</f>
        <v>0</v>
      </c>
      <c r="AO34" s="371">
        <f t="shared" ref="AO34" si="169">AI34-D34</f>
        <v>0</v>
      </c>
    </row>
    <row r="35" spans="2:41" ht="21" customHeight="1" x14ac:dyDescent="0.2">
      <c r="B35" s="1504"/>
      <c r="C35" s="1997"/>
      <c r="D35" s="503"/>
      <c r="E35" s="160">
        <f t="shared" ref="E35:AB35" si="170">E34/$D34</f>
        <v>0.12121212121212122</v>
      </c>
      <c r="F35" s="456">
        <f t="shared" si="170"/>
        <v>0.54545454545454541</v>
      </c>
      <c r="G35" s="456">
        <f t="shared" si="170"/>
        <v>0.24242424242424243</v>
      </c>
      <c r="H35" s="326">
        <f t="shared" si="170"/>
        <v>9.0909090909090912E-2</v>
      </c>
      <c r="I35" s="160">
        <f t="shared" ref="I35:L35" si="171">I34/$D34</f>
        <v>0.36363636363636365</v>
      </c>
      <c r="J35" s="456">
        <f t="shared" si="171"/>
        <v>0.33333333333333331</v>
      </c>
      <c r="K35" s="456">
        <f t="shared" si="171"/>
        <v>0.21212121212121213</v>
      </c>
      <c r="L35" s="326">
        <f t="shared" si="171"/>
        <v>9.0909090909090912E-2</v>
      </c>
      <c r="M35" s="160">
        <f t="shared" si="170"/>
        <v>0.66666666666666663</v>
      </c>
      <c r="N35" s="456">
        <f t="shared" si="170"/>
        <v>0.12121212121212122</v>
      </c>
      <c r="O35" s="456">
        <f t="shared" si="170"/>
        <v>0.18181818181818182</v>
      </c>
      <c r="P35" s="326">
        <f t="shared" si="170"/>
        <v>3.0303030303030304E-2</v>
      </c>
      <c r="Q35" s="160">
        <f t="shared" ref="Q35:X35" si="172">Q34/$D34</f>
        <v>0.36363636363636365</v>
      </c>
      <c r="R35" s="456">
        <f t="shared" si="172"/>
        <v>0.42424242424242425</v>
      </c>
      <c r="S35" s="456">
        <f t="shared" si="172"/>
        <v>0.12121212121212122</v>
      </c>
      <c r="T35" s="326">
        <f t="shared" si="172"/>
        <v>9.0909090909090912E-2</v>
      </c>
      <c r="U35" s="160">
        <f t="shared" si="172"/>
        <v>0.66666666666666663</v>
      </c>
      <c r="V35" s="456">
        <f t="shared" si="172"/>
        <v>0.12121212121212122</v>
      </c>
      <c r="W35" s="456">
        <f t="shared" si="172"/>
        <v>0.12121212121212122</v>
      </c>
      <c r="X35" s="326">
        <f t="shared" si="172"/>
        <v>9.0909090909090912E-2</v>
      </c>
      <c r="Y35" s="160">
        <f t="shared" si="170"/>
        <v>3.0303030303030304E-2</v>
      </c>
      <c r="Z35" s="456">
        <f t="shared" si="170"/>
        <v>6.0606060606060608E-2</v>
      </c>
      <c r="AA35" s="456">
        <f t="shared" si="170"/>
        <v>0</v>
      </c>
      <c r="AB35" s="326">
        <f t="shared" si="170"/>
        <v>0.90909090909090906</v>
      </c>
      <c r="AD35" s="337"/>
      <c r="AE35" s="337"/>
      <c r="AF35" s="337"/>
      <c r="AG35" s="337"/>
      <c r="AH35" s="337"/>
      <c r="AJ35" s="337"/>
      <c r="AK35" s="337"/>
      <c r="AL35" s="337"/>
      <c r="AM35" s="337"/>
      <c r="AN35" s="337"/>
      <c r="AO35" s="337"/>
    </row>
    <row r="36" spans="2:41" ht="21" customHeight="1" x14ac:dyDescent="0.2">
      <c r="B36" s="1504"/>
      <c r="C36" s="1591" t="s">
        <v>469</v>
      </c>
      <c r="D36" s="491">
        <f>'表5-1'!D36</f>
        <v>30</v>
      </c>
      <c r="E36" s="723">
        <v>8</v>
      </c>
      <c r="F36" s="62">
        <v>17</v>
      </c>
      <c r="G36" s="62">
        <v>2</v>
      </c>
      <c r="H36" s="341">
        <f>$D$36-E36-F36-G36</f>
        <v>3</v>
      </c>
      <c r="I36" s="259">
        <v>23</v>
      </c>
      <c r="J36" s="62">
        <v>6</v>
      </c>
      <c r="K36" s="62">
        <v>0</v>
      </c>
      <c r="L36" s="341">
        <f>$D$36-I36-J36-K36</f>
        <v>1</v>
      </c>
      <c r="M36" s="259">
        <v>19</v>
      </c>
      <c r="N36" s="62">
        <v>8</v>
      </c>
      <c r="O36" s="62">
        <v>0</v>
      </c>
      <c r="P36" s="341">
        <f>$D$36-M36-N36-O36</f>
        <v>3</v>
      </c>
      <c r="Q36" s="259">
        <v>14</v>
      </c>
      <c r="R36" s="62">
        <v>9</v>
      </c>
      <c r="S36" s="62">
        <v>4</v>
      </c>
      <c r="T36" s="341">
        <f>$D$36-Q36-R36-S36</f>
        <v>3</v>
      </c>
      <c r="U36" s="259">
        <v>17</v>
      </c>
      <c r="V36" s="62">
        <v>9</v>
      </c>
      <c r="W36" s="755">
        <v>1</v>
      </c>
      <c r="X36" s="341">
        <f>$D$36-U36-V36-W36</f>
        <v>3</v>
      </c>
      <c r="Y36" s="259">
        <v>1</v>
      </c>
      <c r="Z36" s="62">
        <v>2</v>
      </c>
      <c r="AA36" s="62">
        <v>0</v>
      </c>
      <c r="AB36" s="341">
        <f>$D$36-Y36-Z36-AA36</f>
        <v>27</v>
      </c>
      <c r="AD36" s="1">
        <f t="shared" ref="AD36" si="173">SUM(E36:H36)</f>
        <v>30</v>
      </c>
      <c r="AE36" s="1">
        <f t="shared" ref="AE36" si="174">SUM(I36:L36)</f>
        <v>30</v>
      </c>
      <c r="AF36" s="1">
        <f t="shared" ref="AF36" si="175">SUM(M36:P36)</f>
        <v>30</v>
      </c>
      <c r="AG36" s="1">
        <f t="shared" ref="AG36" si="176">SUM(Q36:T36)</f>
        <v>30</v>
      </c>
      <c r="AH36" s="1">
        <f t="shared" ref="AH36" si="177">SUM(U36:X36)</f>
        <v>30</v>
      </c>
      <c r="AI36" s="1">
        <f t="shared" ref="AI36" si="178">SUM(Y36:AB36)</f>
        <v>30</v>
      </c>
      <c r="AJ36" s="371">
        <f t="shared" ref="AJ36" si="179">AD36-D36</f>
        <v>0</v>
      </c>
      <c r="AK36" s="371">
        <f t="shared" ref="AK36" si="180">AE36-D36</f>
        <v>0</v>
      </c>
      <c r="AL36" s="371">
        <f t="shared" ref="AL36" si="181">AF36-D36</f>
        <v>0</v>
      </c>
      <c r="AM36" s="371">
        <f t="shared" ref="AM36" si="182">AG36-D36</f>
        <v>0</v>
      </c>
      <c r="AN36" s="371">
        <f t="shared" ref="AN36" si="183">AH36-D36</f>
        <v>0</v>
      </c>
      <c r="AO36" s="371">
        <f t="shared" ref="AO36" si="184">AI36-D36</f>
        <v>0</v>
      </c>
    </row>
    <row r="37" spans="2:41" ht="21" customHeight="1" thickBot="1" x14ac:dyDescent="0.25">
      <c r="B37" s="1504"/>
      <c r="C37" s="1998"/>
      <c r="D37" s="500"/>
      <c r="E37" s="344">
        <f t="shared" ref="E37:AB37" si="185">E36/$D36</f>
        <v>0.26666666666666666</v>
      </c>
      <c r="F37" s="1045">
        <f t="shared" si="185"/>
        <v>0.56666666666666665</v>
      </c>
      <c r="G37" s="1045">
        <f t="shared" si="185"/>
        <v>6.6666666666666666E-2</v>
      </c>
      <c r="H37" s="323">
        <f t="shared" si="185"/>
        <v>0.1</v>
      </c>
      <c r="I37" s="344">
        <f t="shared" ref="I37:L37" si="186">I36/$D36</f>
        <v>0.76666666666666672</v>
      </c>
      <c r="J37" s="1045">
        <f t="shared" si="186"/>
        <v>0.2</v>
      </c>
      <c r="K37" s="1045">
        <f t="shared" si="186"/>
        <v>0</v>
      </c>
      <c r="L37" s="323">
        <f t="shared" si="186"/>
        <v>3.3333333333333333E-2</v>
      </c>
      <c r="M37" s="344">
        <f t="shared" si="185"/>
        <v>0.6333333333333333</v>
      </c>
      <c r="N37" s="1045">
        <f t="shared" si="185"/>
        <v>0.26666666666666666</v>
      </c>
      <c r="O37" s="1045">
        <f t="shared" si="185"/>
        <v>0</v>
      </c>
      <c r="P37" s="323">
        <f t="shared" si="185"/>
        <v>0.1</v>
      </c>
      <c r="Q37" s="344">
        <f t="shared" ref="Q37:X37" si="187">Q36/$D36</f>
        <v>0.46666666666666667</v>
      </c>
      <c r="R37" s="1045">
        <f t="shared" si="187"/>
        <v>0.3</v>
      </c>
      <c r="S37" s="1045">
        <f t="shared" si="187"/>
        <v>0.13333333333333333</v>
      </c>
      <c r="T37" s="323">
        <f t="shared" si="187"/>
        <v>0.1</v>
      </c>
      <c r="U37" s="344">
        <f t="shared" si="187"/>
        <v>0.56666666666666665</v>
      </c>
      <c r="V37" s="1045">
        <f t="shared" si="187"/>
        <v>0.3</v>
      </c>
      <c r="W37" s="1045">
        <f t="shared" si="187"/>
        <v>3.3333333333333333E-2</v>
      </c>
      <c r="X37" s="323">
        <f t="shared" si="187"/>
        <v>0.1</v>
      </c>
      <c r="Y37" s="344">
        <f t="shared" si="185"/>
        <v>3.3333333333333333E-2</v>
      </c>
      <c r="Z37" s="1045">
        <f t="shared" si="185"/>
        <v>6.6666666666666666E-2</v>
      </c>
      <c r="AA37" s="1045">
        <f t="shared" si="185"/>
        <v>0</v>
      </c>
      <c r="AB37" s="323">
        <f t="shared" si="185"/>
        <v>0.9</v>
      </c>
      <c r="AD37" s="337"/>
      <c r="AE37" s="337"/>
      <c r="AF37" s="337"/>
      <c r="AG37" s="337"/>
      <c r="AH37" s="337"/>
      <c r="AJ37" s="337"/>
      <c r="AK37" s="337"/>
      <c r="AL37" s="337"/>
      <c r="AM37" s="337"/>
      <c r="AN37" s="337"/>
      <c r="AO37" s="337"/>
    </row>
    <row r="38" spans="2:41" ht="21" customHeight="1" thickTop="1" x14ac:dyDescent="0.2">
      <c r="B38" s="1504"/>
      <c r="C38" s="40" t="s">
        <v>470</v>
      </c>
      <c r="D38" s="58">
        <f>D28+D30+D32+D34</f>
        <v>291</v>
      </c>
      <c r="E38" s="254">
        <f t="shared" ref="E38:AB38" si="188">E28+E30+E32+E34</f>
        <v>23</v>
      </c>
      <c r="F38" s="58">
        <f t="shared" si="188"/>
        <v>188</v>
      </c>
      <c r="G38" s="58">
        <f t="shared" si="188"/>
        <v>50</v>
      </c>
      <c r="H38" s="338">
        <f t="shared" si="188"/>
        <v>30</v>
      </c>
      <c r="I38" s="254">
        <f t="shared" si="188"/>
        <v>69</v>
      </c>
      <c r="J38" s="58">
        <f t="shared" si="188"/>
        <v>120</v>
      </c>
      <c r="K38" s="58">
        <f t="shared" si="188"/>
        <v>80</v>
      </c>
      <c r="L38" s="338">
        <f t="shared" si="188"/>
        <v>22</v>
      </c>
      <c r="M38" s="254">
        <f t="shared" si="188"/>
        <v>83</v>
      </c>
      <c r="N38" s="58">
        <f t="shared" si="188"/>
        <v>121</v>
      </c>
      <c r="O38" s="58">
        <f t="shared" si="188"/>
        <v>62</v>
      </c>
      <c r="P38" s="338">
        <f t="shared" si="188"/>
        <v>25</v>
      </c>
      <c r="Q38" s="254">
        <f>Q28+Q30+Q32+Q34</f>
        <v>48</v>
      </c>
      <c r="R38" s="58">
        <f t="shared" ref="R38:X38" si="189">R28+R30+R32+R34</f>
        <v>169</v>
      </c>
      <c r="S38" s="58">
        <f t="shared" si="189"/>
        <v>45</v>
      </c>
      <c r="T38" s="338">
        <f t="shared" si="189"/>
        <v>29</v>
      </c>
      <c r="U38" s="254">
        <f t="shared" si="189"/>
        <v>82</v>
      </c>
      <c r="V38" s="58">
        <f t="shared" si="189"/>
        <v>128</v>
      </c>
      <c r="W38" s="58">
        <f t="shared" si="189"/>
        <v>54</v>
      </c>
      <c r="X38" s="338">
        <f t="shared" si="189"/>
        <v>27</v>
      </c>
      <c r="Y38" s="254">
        <f t="shared" si="188"/>
        <v>6</v>
      </c>
      <c r="Z38" s="58">
        <f t="shared" si="188"/>
        <v>48</v>
      </c>
      <c r="AA38" s="58">
        <f t="shared" si="188"/>
        <v>8</v>
      </c>
      <c r="AB38" s="338">
        <f t="shared" si="188"/>
        <v>229</v>
      </c>
      <c r="AD38" s="1">
        <f t="shared" ref="AD38" si="190">SUM(E38:H38)</f>
        <v>291</v>
      </c>
      <c r="AE38" s="1">
        <f t="shared" ref="AE38" si="191">SUM(I38:L38)</f>
        <v>291</v>
      </c>
      <c r="AF38" s="1">
        <f t="shared" ref="AF38" si="192">SUM(M38:P38)</f>
        <v>291</v>
      </c>
      <c r="AG38" s="1">
        <f t="shared" ref="AG38" si="193">SUM(Q38:T38)</f>
        <v>291</v>
      </c>
      <c r="AH38" s="1">
        <f t="shared" ref="AH38" si="194">SUM(U38:X38)</f>
        <v>291</v>
      </c>
      <c r="AI38" s="1">
        <f t="shared" ref="AI38" si="195">SUM(Y38:AB38)</f>
        <v>291</v>
      </c>
      <c r="AJ38" s="371">
        <f t="shared" ref="AJ38" si="196">AD38-D38</f>
        <v>0</v>
      </c>
      <c r="AK38" s="371">
        <f t="shared" ref="AK38" si="197">AE38-D38</f>
        <v>0</v>
      </c>
      <c r="AL38" s="371">
        <f t="shared" ref="AL38" si="198">AF38-D38</f>
        <v>0</v>
      </c>
      <c r="AM38" s="371">
        <f t="shared" ref="AM38" si="199">AG38-D38</f>
        <v>0</v>
      </c>
      <c r="AN38" s="371">
        <f t="shared" ref="AN38" si="200">AH38-D38</f>
        <v>0</v>
      </c>
      <c r="AO38" s="371">
        <f t="shared" ref="AO38" si="201">AI38-D38</f>
        <v>0</v>
      </c>
    </row>
    <row r="39" spans="2:41" ht="21" customHeight="1" x14ac:dyDescent="0.2">
      <c r="B39" s="1504"/>
      <c r="C39" s="39" t="s">
        <v>198</v>
      </c>
      <c r="D39" s="503"/>
      <c r="E39" s="1046">
        <f t="shared" ref="E39:AB39" si="202">E38/$D38</f>
        <v>7.903780068728522E-2</v>
      </c>
      <c r="F39" s="1047">
        <f t="shared" si="202"/>
        <v>0.64604810996563578</v>
      </c>
      <c r="G39" s="1047">
        <f t="shared" si="202"/>
        <v>0.1718213058419244</v>
      </c>
      <c r="H39" s="326">
        <f t="shared" si="202"/>
        <v>0.10309278350515463</v>
      </c>
      <c r="I39" s="160">
        <f t="shared" ref="I39:L39" si="203">I38/$D38</f>
        <v>0.23711340206185566</v>
      </c>
      <c r="J39" s="456">
        <f t="shared" si="203"/>
        <v>0.41237113402061853</v>
      </c>
      <c r="K39" s="456">
        <f t="shared" si="203"/>
        <v>0.27491408934707906</v>
      </c>
      <c r="L39" s="326">
        <f t="shared" si="203"/>
        <v>7.560137457044673E-2</v>
      </c>
      <c r="M39" s="160">
        <f t="shared" si="202"/>
        <v>0.28522336769759449</v>
      </c>
      <c r="N39" s="456">
        <f t="shared" si="202"/>
        <v>0.41580756013745707</v>
      </c>
      <c r="O39" s="456">
        <f t="shared" si="202"/>
        <v>0.21305841924398625</v>
      </c>
      <c r="P39" s="326">
        <f t="shared" si="202"/>
        <v>8.5910652920962199E-2</v>
      </c>
      <c r="Q39" s="160">
        <f t="shared" ref="Q39:X39" si="204">Q38/$D38</f>
        <v>0.16494845360824742</v>
      </c>
      <c r="R39" s="456">
        <f t="shared" si="204"/>
        <v>0.58075601374570451</v>
      </c>
      <c r="S39" s="456">
        <f t="shared" si="204"/>
        <v>0.15463917525773196</v>
      </c>
      <c r="T39" s="326">
        <f t="shared" si="204"/>
        <v>9.9656357388316158E-2</v>
      </c>
      <c r="U39" s="160">
        <f t="shared" si="204"/>
        <v>0.28178694158075601</v>
      </c>
      <c r="V39" s="456">
        <f t="shared" si="204"/>
        <v>0.43986254295532645</v>
      </c>
      <c r="W39" s="456">
        <f t="shared" si="204"/>
        <v>0.18556701030927836</v>
      </c>
      <c r="X39" s="326">
        <f t="shared" si="204"/>
        <v>9.2783505154639179E-2</v>
      </c>
      <c r="Y39" s="160">
        <f t="shared" si="202"/>
        <v>2.0618556701030927E-2</v>
      </c>
      <c r="Z39" s="456">
        <f t="shared" si="202"/>
        <v>0.16494845360824742</v>
      </c>
      <c r="AA39" s="456">
        <f t="shared" si="202"/>
        <v>2.7491408934707903E-2</v>
      </c>
      <c r="AB39" s="326">
        <f t="shared" si="202"/>
        <v>0.78694158075601373</v>
      </c>
      <c r="AD39" s="337"/>
      <c r="AE39" s="337"/>
      <c r="AF39" s="337"/>
      <c r="AG39" s="337"/>
      <c r="AH39" s="337"/>
      <c r="AJ39" s="337"/>
      <c r="AK39" s="337"/>
      <c r="AL39" s="337"/>
      <c r="AM39" s="337"/>
      <c r="AN39" s="337"/>
      <c r="AO39" s="337"/>
    </row>
    <row r="40" spans="2:41" ht="21" customHeight="1" x14ac:dyDescent="0.2">
      <c r="B40" s="1504"/>
      <c r="C40" s="38" t="s">
        <v>470</v>
      </c>
      <c r="D40" s="60">
        <f>D30+D32+D34+D36</f>
        <v>150</v>
      </c>
      <c r="E40" s="255">
        <f>E30+E32+E34+E36</f>
        <v>21</v>
      </c>
      <c r="F40" s="60">
        <f>F30+F32+F34+F36</f>
        <v>89</v>
      </c>
      <c r="G40" s="60">
        <f>G30+G32+G34+G36</f>
        <v>24</v>
      </c>
      <c r="H40" s="341">
        <f t="shared" ref="H40" si="205">H30+H32+H34+H36</f>
        <v>16</v>
      </c>
      <c r="I40" s="257">
        <f>I30+I32+I34+I36</f>
        <v>61</v>
      </c>
      <c r="J40" s="73">
        <f>J30+J32+J34+J36</f>
        <v>42</v>
      </c>
      <c r="K40" s="73">
        <f>K30+K32+K34+K36</f>
        <v>34</v>
      </c>
      <c r="L40" s="341">
        <f t="shared" ref="L40" si="206">L30+L32+L34+L36</f>
        <v>13</v>
      </c>
      <c r="M40" s="257">
        <f>M30+M32+M34+M36</f>
        <v>69</v>
      </c>
      <c r="N40" s="73">
        <f>N30+N32+N34+N36</f>
        <v>44</v>
      </c>
      <c r="O40" s="73">
        <f>O30+O32+O34+O36</f>
        <v>25</v>
      </c>
      <c r="P40" s="341">
        <f t="shared" ref="P40" si="207">P30+P32+P34+P36</f>
        <v>12</v>
      </c>
      <c r="Q40" s="257">
        <f>Q30+Q32+Q34+Q36</f>
        <v>41</v>
      </c>
      <c r="R40" s="73">
        <f>R30+R32+R34+R36</f>
        <v>72</v>
      </c>
      <c r="S40" s="73">
        <f>S30+S32+S34+S36</f>
        <v>19</v>
      </c>
      <c r="T40" s="341">
        <f t="shared" ref="T40" si="208">T30+T32+T34+T36</f>
        <v>18</v>
      </c>
      <c r="U40" s="257">
        <f>U30+U32+U34+U36</f>
        <v>70</v>
      </c>
      <c r="V40" s="73">
        <f>V30+V32+V34+V36</f>
        <v>46</v>
      </c>
      <c r="W40" s="73">
        <f>W30+W32+W34+W36</f>
        <v>19</v>
      </c>
      <c r="X40" s="341">
        <f t="shared" ref="X40" si="209">X30+X32+X34+X36</f>
        <v>15</v>
      </c>
      <c r="Y40" s="255">
        <f>Y30+Y32+Y34+Y36</f>
        <v>5</v>
      </c>
      <c r="Z40" s="60">
        <f>Z30+Z32+Z34+Z36</f>
        <v>15</v>
      </c>
      <c r="AA40" s="60">
        <f>AA30+AA32+AA34+AA36</f>
        <v>3</v>
      </c>
      <c r="AB40" s="341">
        <f t="shared" ref="AB40" si="210">AB30+AB32+AB34+AB36</f>
        <v>127</v>
      </c>
      <c r="AD40" s="1">
        <f t="shared" ref="AD40" si="211">SUM(E40:H40)</f>
        <v>150</v>
      </c>
      <c r="AE40" s="1">
        <f t="shared" ref="AE40" si="212">SUM(I40:L40)</f>
        <v>150</v>
      </c>
      <c r="AF40" s="1">
        <f>SUM(M40:P40)</f>
        <v>150</v>
      </c>
      <c r="AG40" s="1">
        <f t="shared" ref="AG40" si="213">SUM(Q40:T40)</f>
        <v>150</v>
      </c>
      <c r="AH40" s="1">
        <f t="shared" ref="AH40" si="214">SUM(U40:X40)</f>
        <v>150</v>
      </c>
      <c r="AI40" s="1">
        <f t="shared" ref="AI40" si="215">SUM(Y40:AB40)</f>
        <v>150</v>
      </c>
      <c r="AJ40" s="371">
        <f t="shared" ref="AJ40" si="216">AD40-D40</f>
        <v>0</v>
      </c>
      <c r="AK40" s="371">
        <f t="shared" ref="AK40" si="217">AE40-D40</f>
        <v>0</v>
      </c>
      <c r="AL40" s="371">
        <f t="shared" ref="AL40" si="218">AF40-D40</f>
        <v>0</v>
      </c>
      <c r="AM40" s="371">
        <f t="shared" ref="AM40" si="219">AG40-D40</f>
        <v>0</v>
      </c>
      <c r="AN40" s="371">
        <f t="shared" ref="AN40" si="220">AH40-D40</f>
        <v>0</v>
      </c>
      <c r="AO40" s="371">
        <f t="shared" ref="AO40" si="221">AI40-D40</f>
        <v>0</v>
      </c>
    </row>
    <row r="41" spans="2:41" ht="21" customHeight="1" thickBot="1" x14ac:dyDescent="0.25">
      <c r="B41" s="1510"/>
      <c r="C41" s="39" t="s">
        <v>471</v>
      </c>
      <c r="D41" s="503"/>
      <c r="E41" s="345">
        <f t="shared" ref="E41:AB41" si="222">E40/$D40</f>
        <v>0.14000000000000001</v>
      </c>
      <c r="F41" s="1048">
        <f t="shared" si="222"/>
        <v>0.59333333333333338</v>
      </c>
      <c r="G41" s="1048">
        <f t="shared" si="222"/>
        <v>0.16</v>
      </c>
      <c r="H41" s="333">
        <f t="shared" si="222"/>
        <v>0.10666666666666667</v>
      </c>
      <c r="I41" s="345">
        <f t="shared" ref="I41:L41" si="223">I40/$D40</f>
        <v>0.40666666666666668</v>
      </c>
      <c r="J41" s="1048">
        <f t="shared" si="223"/>
        <v>0.28000000000000003</v>
      </c>
      <c r="K41" s="1048">
        <f t="shared" si="223"/>
        <v>0.22666666666666666</v>
      </c>
      <c r="L41" s="333">
        <f t="shared" si="223"/>
        <v>8.666666666666667E-2</v>
      </c>
      <c r="M41" s="345">
        <f t="shared" si="222"/>
        <v>0.46</v>
      </c>
      <c r="N41" s="1048">
        <f t="shared" si="222"/>
        <v>0.29333333333333333</v>
      </c>
      <c r="O41" s="1048">
        <f t="shared" si="222"/>
        <v>0.16666666666666666</v>
      </c>
      <c r="P41" s="333">
        <f t="shared" si="222"/>
        <v>0.08</v>
      </c>
      <c r="Q41" s="345">
        <f t="shared" ref="Q41:X41" si="224">Q40/$D40</f>
        <v>0.27333333333333332</v>
      </c>
      <c r="R41" s="1048">
        <f t="shared" si="224"/>
        <v>0.48</v>
      </c>
      <c r="S41" s="1048">
        <f t="shared" si="224"/>
        <v>0.12666666666666668</v>
      </c>
      <c r="T41" s="333">
        <f t="shared" si="224"/>
        <v>0.12</v>
      </c>
      <c r="U41" s="345">
        <f t="shared" si="224"/>
        <v>0.46666666666666667</v>
      </c>
      <c r="V41" s="1048">
        <f t="shared" si="224"/>
        <v>0.30666666666666664</v>
      </c>
      <c r="W41" s="1048">
        <f t="shared" si="224"/>
        <v>0.12666666666666668</v>
      </c>
      <c r="X41" s="333">
        <f t="shared" si="224"/>
        <v>0.1</v>
      </c>
      <c r="Y41" s="345">
        <f t="shared" si="222"/>
        <v>3.3333333333333333E-2</v>
      </c>
      <c r="Z41" s="1048">
        <f t="shared" si="222"/>
        <v>0.1</v>
      </c>
      <c r="AA41" s="1048">
        <f t="shared" si="222"/>
        <v>0.02</v>
      </c>
      <c r="AB41" s="333">
        <f t="shared" si="222"/>
        <v>0.84666666666666668</v>
      </c>
      <c r="AD41" s="337"/>
      <c r="AE41" s="337"/>
      <c r="AF41" s="337"/>
      <c r="AG41" s="337"/>
      <c r="AH41" s="337"/>
      <c r="AJ41" s="337"/>
      <c r="AK41" s="337"/>
      <c r="AL41" s="337"/>
      <c r="AM41" s="337"/>
      <c r="AN41" s="337"/>
      <c r="AO41" s="337"/>
    </row>
    <row r="43" spans="2:41" s="45" customFormat="1" x14ac:dyDescent="0.2">
      <c r="B43" s="1" t="s">
        <v>599</v>
      </c>
      <c r="D43" s="1">
        <f>D26+D28+D32+D34+D36+D30</f>
        <v>427</v>
      </c>
      <c r="E43" s="1">
        <f t="shared" ref="E43:AB43" si="225">E26+E28+E32+E34+E36+E30</f>
        <v>41</v>
      </c>
      <c r="F43" s="1">
        <f t="shared" si="225"/>
        <v>261</v>
      </c>
      <c r="G43" s="1">
        <f t="shared" si="225"/>
        <v>66</v>
      </c>
      <c r="H43" s="1">
        <f t="shared" si="225"/>
        <v>59</v>
      </c>
      <c r="I43" s="1">
        <f t="shared" ref="I43:L43" si="226">I26+I28+I32+I34+I36+I30</f>
        <v>111</v>
      </c>
      <c r="J43" s="1">
        <f t="shared" si="226"/>
        <v>165</v>
      </c>
      <c r="K43" s="1">
        <f t="shared" si="226"/>
        <v>104</v>
      </c>
      <c r="L43" s="1">
        <f t="shared" si="226"/>
        <v>47</v>
      </c>
      <c r="M43" s="1">
        <f t="shared" si="225"/>
        <v>114</v>
      </c>
      <c r="N43" s="1">
        <f t="shared" si="225"/>
        <v>183</v>
      </c>
      <c r="O43" s="1">
        <f t="shared" si="225"/>
        <v>77</v>
      </c>
      <c r="P43" s="1">
        <f t="shared" si="225"/>
        <v>53</v>
      </c>
      <c r="Q43" s="1">
        <f t="shared" si="225"/>
        <v>68</v>
      </c>
      <c r="R43" s="1">
        <f t="shared" si="225"/>
        <v>239</v>
      </c>
      <c r="S43" s="1">
        <f t="shared" si="225"/>
        <v>61</v>
      </c>
      <c r="T43" s="1">
        <f t="shared" si="225"/>
        <v>59</v>
      </c>
      <c r="U43" s="1">
        <f t="shared" si="225"/>
        <v>113</v>
      </c>
      <c r="V43" s="1">
        <f t="shared" si="225"/>
        <v>185</v>
      </c>
      <c r="W43" s="1">
        <f t="shared" si="225"/>
        <v>74</v>
      </c>
      <c r="X43" s="1">
        <f t="shared" si="225"/>
        <v>55</v>
      </c>
      <c r="Y43" s="1">
        <f t="shared" si="225"/>
        <v>8</v>
      </c>
      <c r="Z43" s="1">
        <f t="shared" si="225"/>
        <v>76</v>
      </c>
      <c r="AA43" s="1">
        <f t="shared" si="225"/>
        <v>13</v>
      </c>
      <c r="AB43" s="1">
        <f t="shared" si="225"/>
        <v>330</v>
      </c>
      <c r="AC43" s="1"/>
    </row>
    <row r="44" spans="2:41" s="45" customFormat="1" x14ac:dyDescent="0.2">
      <c r="B44" t="s">
        <v>672</v>
      </c>
      <c r="E44" s="45">
        <f t="shared" ref="E44:AB44" si="227">E43/$D43</f>
        <v>9.6018735362997654E-2</v>
      </c>
      <c r="F44" s="45">
        <f t="shared" si="227"/>
        <v>0.61124121779859486</v>
      </c>
      <c r="G44" s="45">
        <f t="shared" si="227"/>
        <v>0.15456674473067916</v>
      </c>
      <c r="H44" s="45">
        <f t="shared" si="227"/>
        <v>0.13817330210772832</v>
      </c>
      <c r="I44" s="45">
        <f t="shared" ref="I44:L44" si="228">I43/$D43</f>
        <v>0.25995316159250587</v>
      </c>
      <c r="J44" s="45">
        <f t="shared" si="228"/>
        <v>0.38641686182669788</v>
      </c>
      <c r="K44" s="45">
        <f t="shared" si="228"/>
        <v>0.24355971896955503</v>
      </c>
      <c r="L44" s="45">
        <f t="shared" si="228"/>
        <v>0.11007025761124122</v>
      </c>
      <c r="M44" s="45">
        <f t="shared" si="227"/>
        <v>0.26697892271662765</v>
      </c>
      <c r="N44" s="45">
        <f t="shared" si="227"/>
        <v>0.42857142857142855</v>
      </c>
      <c r="O44" s="45">
        <f t="shared" si="227"/>
        <v>0.18032786885245902</v>
      </c>
      <c r="P44" s="45">
        <f t="shared" si="227"/>
        <v>0.12412177985948478</v>
      </c>
      <c r="Q44" s="45">
        <f t="shared" si="227"/>
        <v>0.15925058548009369</v>
      </c>
      <c r="R44" s="45">
        <f t="shared" si="227"/>
        <v>0.55971896955503508</v>
      </c>
      <c r="S44" s="45">
        <f t="shared" si="227"/>
        <v>0.14285714285714285</v>
      </c>
      <c r="T44" s="45">
        <f t="shared" si="227"/>
        <v>0.13817330210772832</v>
      </c>
      <c r="U44" s="45">
        <f t="shared" si="227"/>
        <v>0.26463700234192039</v>
      </c>
      <c r="V44" s="45">
        <f t="shared" si="227"/>
        <v>0.43325526932084307</v>
      </c>
      <c r="W44" s="45">
        <f t="shared" si="227"/>
        <v>0.17330210772833723</v>
      </c>
      <c r="X44" s="45">
        <f t="shared" si="227"/>
        <v>0.1288056206088993</v>
      </c>
      <c r="Y44" s="45">
        <f t="shared" si="227"/>
        <v>1.873536299765808E-2</v>
      </c>
      <c r="Z44" s="45">
        <f t="shared" si="227"/>
        <v>0.17798594847775176</v>
      </c>
      <c r="AA44" s="45">
        <f t="shared" si="227"/>
        <v>3.0444964871194378E-2</v>
      </c>
      <c r="AB44" s="45">
        <f t="shared" si="227"/>
        <v>0.77283372365339575</v>
      </c>
    </row>
    <row r="45" spans="2:41" x14ac:dyDescent="0.2">
      <c r="B45"/>
    </row>
    <row r="46" spans="2:41" x14ac:dyDescent="0.2">
      <c r="B46" t="s">
        <v>395</v>
      </c>
      <c r="D46" s="1">
        <f>D38+D36+D26</f>
        <v>427</v>
      </c>
      <c r="E46" s="1">
        <f t="shared" ref="E46:AB46" si="229">E38+E36+E26</f>
        <v>41</v>
      </c>
      <c r="F46" s="1">
        <f t="shared" si="229"/>
        <v>261</v>
      </c>
      <c r="G46" s="1">
        <f t="shared" si="229"/>
        <v>66</v>
      </c>
      <c r="H46" s="1">
        <f t="shared" si="229"/>
        <v>59</v>
      </c>
      <c r="I46" s="1">
        <f t="shared" ref="I46:L46" si="230">I38+I36+I26</f>
        <v>111</v>
      </c>
      <c r="J46" s="1">
        <f t="shared" si="230"/>
        <v>165</v>
      </c>
      <c r="K46" s="1">
        <f t="shared" si="230"/>
        <v>104</v>
      </c>
      <c r="L46" s="1">
        <f t="shared" si="230"/>
        <v>47</v>
      </c>
      <c r="M46" s="1">
        <f t="shared" si="229"/>
        <v>114</v>
      </c>
      <c r="N46" s="1">
        <f t="shared" si="229"/>
        <v>183</v>
      </c>
      <c r="O46" s="1">
        <f t="shared" si="229"/>
        <v>77</v>
      </c>
      <c r="P46" s="1">
        <f t="shared" si="229"/>
        <v>53</v>
      </c>
      <c r="Q46" s="1">
        <f t="shared" si="229"/>
        <v>68</v>
      </c>
      <c r="R46" s="1">
        <f t="shared" si="229"/>
        <v>239</v>
      </c>
      <c r="S46" s="1">
        <f t="shared" si="229"/>
        <v>61</v>
      </c>
      <c r="T46" s="1">
        <f t="shared" si="229"/>
        <v>59</v>
      </c>
      <c r="U46" s="1">
        <f t="shared" si="229"/>
        <v>113</v>
      </c>
      <c r="V46" s="1">
        <f t="shared" si="229"/>
        <v>185</v>
      </c>
      <c r="W46" s="1">
        <f t="shared" si="229"/>
        <v>74</v>
      </c>
      <c r="X46" s="1">
        <f t="shared" si="229"/>
        <v>55</v>
      </c>
      <c r="Y46" s="1">
        <f t="shared" si="229"/>
        <v>8</v>
      </c>
      <c r="Z46" s="1">
        <f t="shared" si="229"/>
        <v>76</v>
      </c>
      <c r="AA46" s="1">
        <f t="shared" si="229"/>
        <v>13</v>
      </c>
      <c r="AB46" s="1">
        <f t="shared" si="229"/>
        <v>330</v>
      </c>
    </row>
    <row r="47" spans="2:41" ht="14.25" customHeight="1" x14ac:dyDescent="0.2">
      <c r="B47"/>
      <c r="D47" s="1">
        <f>D40+D26+D28</f>
        <v>427</v>
      </c>
      <c r="E47" s="1">
        <f t="shared" ref="E47:AB47" si="231">E40+E26+E28</f>
        <v>41</v>
      </c>
      <c r="F47" s="1">
        <f t="shared" si="231"/>
        <v>261</v>
      </c>
      <c r="G47" s="1">
        <f t="shared" si="231"/>
        <v>66</v>
      </c>
      <c r="H47" s="1">
        <f t="shared" si="231"/>
        <v>59</v>
      </c>
      <c r="I47" s="1">
        <f t="shared" ref="I47:L47" si="232">I40+I26+I28</f>
        <v>111</v>
      </c>
      <c r="J47" s="1">
        <f t="shared" si="232"/>
        <v>165</v>
      </c>
      <c r="K47" s="1">
        <f t="shared" si="232"/>
        <v>104</v>
      </c>
      <c r="L47" s="1">
        <f t="shared" si="232"/>
        <v>47</v>
      </c>
      <c r="M47" s="1">
        <f t="shared" si="231"/>
        <v>114</v>
      </c>
      <c r="N47" s="1">
        <f t="shared" si="231"/>
        <v>183</v>
      </c>
      <c r="O47" s="1">
        <f t="shared" si="231"/>
        <v>77</v>
      </c>
      <c r="P47" s="1">
        <f t="shared" si="231"/>
        <v>53</v>
      </c>
      <c r="Q47" s="1">
        <f t="shared" si="231"/>
        <v>68</v>
      </c>
      <c r="R47" s="1">
        <f t="shared" si="231"/>
        <v>239</v>
      </c>
      <c r="S47" s="1">
        <f t="shared" si="231"/>
        <v>61</v>
      </c>
      <c r="T47" s="1">
        <f t="shared" si="231"/>
        <v>59</v>
      </c>
      <c r="U47" s="1">
        <f t="shared" si="231"/>
        <v>113</v>
      </c>
      <c r="V47" s="1">
        <f t="shared" si="231"/>
        <v>185</v>
      </c>
      <c r="W47" s="1">
        <f t="shared" si="231"/>
        <v>74</v>
      </c>
      <c r="X47" s="1">
        <f t="shared" si="231"/>
        <v>55</v>
      </c>
      <c r="Y47" s="1">
        <f t="shared" si="231"/>
        <v>8</v>
      </c>
      <c r="Z47" s="1">
        <f t="shared" si="231"/>
        <v>76</v>
      </c>
      <c r="AA47" s="1">
        <f t="shared" si="231"/>
        <v>13</v>
      </c>
      <c r="AB47" s="1">
        <f t="shared" si="231"/>
        <v>330</v>
      </c>
    </row>
    <row r="48" spans="2:41" x14ac:dyDescent="0.2">
      <c r="B48"/>
    </row>
    <row r="49" spans="2:29" ht="13.5" customHeight="1" x14ac:dyDescent="0.2">
      <c r="B49" s="380" t="s">
        <v>239</v>
      </c>
      <c r="D49" s="371">
        <f>D12-D43</f>
        <v>0</v>
      </c>
      <c r="E49" s="371">
        <f t="shared" ref="E49:AB50" si="233">E12-E43</f>
        <v>0</v>
      </c>
      <c r="F49" s="371">
        <f t="shared" si="233"/>
        <v>0</v>
      </c>
      <c r="G49" s="371">
        <f t="shared" si="233"/>
        <v>0</v>
      </c>
      <c r="H49" s="371">
        <f t="shared" si="233"/>
        <v>0</v>
      </c>
      <c r="I49" s="371">
        <f t="shared" ref="I49:L49" si="234">I12-I43</f>
        <v>0</v>
      </c>
      <c r="J49" s="371">
        <f t="shared" si="234"/>
        <v>0</v>
      </c>
      <c r="K49" s="371">
        <f>K12-K43</f>
        <v>0</v>
      </c>
      <c r="L49" s="371">
        <f t="shared" si="234"/>
        <v>0</v>
      </c>
      <c r="M49" s="371">
        <f>M12-M43</f>
        <v>0</v>
      </c>
      <c r="N49" s="371">
        <f t="shared" si="233"/>
        <v>0</v>
      </c>
      <c r="O49" s="371">
        <f t="shared" si="233"/>
        <v>0</v>
      </c>
      <c r="P49" s="371">
        <f t="shared" si="233"/>
        <v>0</v>
      </c>
      <c r="Q49" s="371">
        <f t="shared" si="233"/>
        <v>0</v>
      </c>
      <c r="R49" s="371">
        <f t="shared" si="233"/>
        <v>0</v>
      </c>
      <c r="S49" s="371">
        <f t="shared" si="233"/>
        <v>0</v>
      </c>
      <c r="T49" s="371">
        <f t="shared" si="233"/>
        <v>0</v>
      </c>
      <c r="U49" s="371">
        <f t="shared" si="233"/>
        <v>0</v>
      </c>
      <c r="V49" s="371">
        <f t="shared" si="233"/>
        <v>0</v>
      </c>
      <c r="W49" s="371">
        <f t="shared" si="233"/>
        <v>0</v>
      </c>
      <c r="X49" s="371">
        <f t="shared" si="233"/>
        <v>0</v>
      </c>
      <c r="Y49" s="371">
        <f t="shared" si="233"/>
        <v>0</v>
      </c>
      <c r="Z49" s="371">
        <f t="shared" si="233"/>
        <v>0</v>
      </c>
      <c r="AA49" s="371">
        <f t="shared" si="233"/>
        <v>0</v>
      </c>
      <c r="AB49" s="371">
        <f t="shared" si="233"/>
        <v>0</v>
      </c>
      <c r="AC49" s="371"/>
    </row>
    <row r="50" spans="2:29" x14ac:dyDescent="0.2">
      <c r="D50" s="371"/>
      <c r="E50" s="371">
        <f t="shared" si="233"/>
        <v>0</v>
      </c>
      <c r="F50" s="371">
        <f t="shared" si="233"/>
        <v>0</v>
      </c>
      <c r="G50" s="371">
        <f t="shared" si="233"/>
        <v>0</v>
      </c>
      <c r="H50" s="371">
        <f t="shared" si="233"/>
        <v>0</v>
      </c>
      <c r="I50" s="371">
        <f t="shared" ref="I50:L50" si="235">I13-I44</f>
        <v>0</v>
      </c>
      <c r="J50" s="371">
        <f t="shared" si="235"/>
        <v>0</v>
      </c>
      <c r="K50" s="371">
        <f t="shared" si="235"/>
        <v>0</v>
      </c>
      <c r="L50" s="371">
        <f t="shared" si="235"/>
        <v>0</v>
      </c>
      <c r="M50" s="371">
        <f t="shared" si="233"/>
        <v>0</v>
      </c>
      <c r="N50" s="371">
        <f t="shared" si="233"/>
        <v>0</v>
      </c>
      <c r="O50" s="371">
        <f t="shared" si="233"/>
        <v>0</v>
      </c>
      <c r="P50" s="371">
        <f t="shared" si="233"/>
        <v>0</v>
      </c>
      <c r="Q50" s="371">
        <f t="shared" si="233"/>
        <v>0</v>
      </c>
      <c r="R50" s="371">
        <f t="shared" si="233"/>
        <v>0</v>
      </c>
      <c r="S50" s="371">
        <f t="shared" si="233"/>
        <v>0</v>
      </c>
      <c r="T50" s="371">
        <f t="shared" si="233"/>
        <v>0</v>
      </c>
      <c r="U50" s="371">
        <f t="shared" si="233"/>
        <v>0</v>
      </c>
      <c r="V50" s="371">
        <f t="shared" si="233"/>
        <v>0</v>
      </c>
      <c r="W50" s="371">
        <f t="shared" si="233"/>
        <v>0</v>
      </c>
      <c r="X50" s="371">
        <f t="shared" si="233"/>
        <v>0</v>
      </c>
      <c r="Y50" s="371">
        <f t="shared" si="233"/>
        <v>0</v>
      </c>
      <c r="Z50" s="371">
        <f t="shared" si="233"/>
        <v>0</v>
      </c>
      <c r="AA50" s="371">
        <f t="shared" si="233"/>
        <v>0</v>
      </c>
      <c r="AB50" s="371">
        <f t="shared" si="233"/>
        <v>0</v>
      </c>
      <c r="AC50" s="371"/>
    </row>
    <row r="51" spans="2:29" x14ac:dyDescent="0.2">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row>
    <row r="52" spans="2:29" x14ac:dyDescent="0.2">
      <c r="D52" s="371">
        <f>D46-D43</f>
        <v>0</v>
      </c>
      <c r="E52" s="371">
        <f t="shared" ref="E52:AB52" si="236">E46-E43</f>
        <v>0</v>
      </c>
      <c r="F52" s="371">
        <f t="shared" si="236"/>
        <v>0</v>
      </c>
      <c r="G52" s="371">
        <f t="shared" si="236"/>
        <v>0</v>
      </c>
      <c r="H52" s="371">
        <f t="shared" si="236"/>
        <v>0</v>
      </c>
      <c r="I52" s="371">
        <f t="shared" ref="I52:L52" si="237">I46-I43</f>
        <v>0</v>
      </c>
      <c r="J52" s="371">
        <f t="shared" si="237"/>
        <v>0</v>
      </c>
      <c r="K52" s="371">
        <f t="shared" si="237"/>
        <v>0</v>
      </c>
      <c r="L52" s="371">
        <f t="shared" si="237"/>
        <v>0</v>
      </c>
      <c r="M52" s="371">
        <f t="shared" si="236"/>
        <v>0</v>
      </c>
      <c r="N52" s="371">
        <f t="shared" si="236"/>
        <v>0</v>
      </c>
      <c r="O52" s="371">
        <f t="shared" si="236"/>
        <v>0</v>
      </c>
      <c r="P52" s="371">
        <f t="shared" si="236"/>
        <v>0</v>
      </c>
      <c r="Q52" s="371">
        <f t="shared" si="236"/>
        <v>0</v>
      </c>
      <c r="R52" s="371">
        <f t="shared" si="236"/>
        <v>0</v>
      </c>
      <c r="S52" s="371">
        <f t="shared" si="236"/>
        <v>0</v>
      </c>
      <c r="T52" s="371">
        <f t="shared" si="236"/>
        <v>0</v>
      </c>
      <c r="U52" s="371">
        <f t="shared" si="236"/>
        <v>0</v>
      </c>
      <c r="V52" s="371">
        <f t="shared" si="236"/>
        <v>0</v>
      </c>
      <c r="W52" s="371">
        <f t="shared" si="236"/>
        <v>0</v>
      </c>
      <c r="X52" s="371">
        <f t="shared" si="236"/>
        <v>0</v>
      </c>
      <c r="Y52" s="371">
        <f t="shared" si="236"/>
        <v>0</v>
      </c>
      <c r="Z52" s="371">
        <f t="shared" si="236"/>
        <v>0</v>
      </c>
      <c r="AA52" s="371">
        <f t="shared" si="236"/>
        <v>0</v>
      </c>
      <c r="AB52" s="371">
        <f t="shared" si="236"/>
        <v>0</v>
      </c>
      <c r="AC52" s="371"/>
    </row>
    <row r="53" spans="2:29" ht="13.5" customHeight="1" x14ac:dyDescent="0.2">
      <c r="D53" s="371">
        <f>D47-D43</f>
        <v>0</v>
      </c>
      <c r="E53" s="371">
        <f t="shared" ref="E53:AA53" si="238">E47-E43</f>
        <v>0</v>
      </c>
      <c r="F53" s="371">
        <f t="shared" si="238"/>
        <v>0</v>
      </c>
      <c r="G53" s="371">
        <f t="shared" si="238"/>
        <v>0</v>
      </c>
      <c r="H53" s="371">
        <f t="shared" si="238"/>
        <v>0</v>
      </c>
      <c r="I53" s="371">
        <f t="shared" ref="I53:L53" si="239">I47-I43</f>
        <v>0</v>
      </c>
      <c r="J53" s="371">
        <f t="shared" si="239"/>
        <v>0</v>
      </c>
      <c r="K53" s="371">
        <f t="shared" si="239"/>
        <v>0</v>
      </c>
      <c r="L53" s="371">
        <f t="shared" si="239"/>
        <v>0</v>
      </c>
      <c r="M53" s="371">
        <f t="shared" si="238"/>
        <v>0</v>
      </c>
      <c r="N53" s="371">
        <f t="shared" si="238"/>
        <v>0</v>
      </c>
      <c r="O53" s="371">
        <f t="shared" si="238"/>
        <v>0</v>
      </c>
      <c r="P53" s="371">
        <f t="shared" si="238"/>
        <v>0</v>
      </c>
      <c r="Q53" s="371">
        <f t="shared" si="238"/>
        <v>0</v>
      </c>
      <c r="R53" s="371">
        <f t="shared" si="238"/>
        <v>0</v>
      </c>
      <c r="S53" s="371">
        <f t="shared" si="238"/>
        <v>0</v>
      </c>
      <c r="T53" s="371">
        <f t="shared" si="238"/>
        <v>0</v>
      </c>
      <c r="U53" s="371">
        <f t="shared" si="238"/>
        <v>0</v>
      </c>
      <c r="V53" s="371">
        <f t="shared" si="238"/>
        <v>0</v>
      </c>
      <c r="W53" s="371">
        <f t="shared" si="238"/>
        <v>0</v>
      </c>
      <c r="X53" s="371">
        <f t="shared" si="238"/>
        <v>0</v>
      </c>
      <c r="Y53" s="371">
        <f t="shared" si="238"/>
        <v>0</v>
      </c>
      <c r="Z53" s="371">
        <f t="shared" si="238"/>
        <v>0</v>
      </c>
      <c r="AA53" s="371">
        <f t="shared" si="238"/>
        <v>0</v>
      </c>
      <c r="AB53" s="371">
        <f>AB47-AB43</f>
        <v>0</v>
      </c>
      <c r="AC53" s="371"/>
    </row>
    <row r="56" spans="2:29" ht="13.5" customHeight="1" x14ac:dyDescent="0.2"/>
  </sheetData>
  <mergeCells count="34">
    <mergeCell ref="B26:B41"/>
    <mergeCell ref="C36:C37"/>
    <mergeCell ref="C34:C35"/>
    <mergeCell ref="C32:C33"/>
    <mergeCell ref="C22:C23"/>
    <mergeCell ref="C28:C29"/>
    <mergeCell ref="C26:C27"/>
    <mergeCell ref="C30:C31"/>
    <mergeCell ref="C16:C17"/>
    <mergeCell ref="C24:C25"/>
    <mergeCell ref="C20:C21"/>
    <mergeCell ref="U10:U11"/>
    <mergeCell ref="U9:X9"/>
    <mergeCell ref="Q9:T9"/>
    <mergeCell ref="Q10:Q11"/>
    <mergeCell ref="C18:C19"/>
    <mergeCell ref="M9:P9"/>
    <mergeCell ref="H10:H11"/>
    <mergeCell ref="B12:C13"/>
    <mergeCell ref="B14:B25"/>
    <mergeCell ref="C14:C15"/>
    <mergeCell ref="D8:D11"/>
    <mergeCell ref="E9:H9"/>
    <mergeCell ref="X10:X11"/>
    <mergeCell ref="E10:E11"/>
    <mergeCell ref="M10:M11"/>
    <mergeCell ref="P10:P11"/>
    <mergeCell ref="T10:T11"/>
    <mergeCell ref="Y9:AB9"/>
    <mergeCell ref="Y10:Y11"/>
    <mergeCell ref="AB10:AB11"/>
    <mergeCell ref="I9:L9"/>
    <mergeCell ref="I10:I11"/>
    <mergeCell ref="L10:L11"/>
  </mergeCells>
  <phoneticPr fontId="2"/>
  <pageMargins left="0.86" right="0.21" top="0.62" bottom="0.39" header="0.34" footer="0.21"/>
  <pageSetup paperSize="9" scale="63"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FA347-9309-4D89-9899-D7CDFC98C018}">
  <sheetPr codeName="Sheet56">
    <tabColor rgb="FF00B0F0"/>
    <pageSetUpPr fitToPage="1"/>
  </sheetPr>
  <dimension ref="B2:M52"/>
  <sheetViews>
    <sheetView view="pageBreakPreview" zoomScaleNormal="100" zoomScaleSheetLayoutView="100" workbookViewId="0">
      <selection activeCell="B2" sqref="B2"/>
    </sheetView>
  </sheetViews>
  <sheetFormatPr defaultColWidth="9" defaultRowHeight="13.2" x14ac:dyDescent="0.2"/>
  <cols>
    <col min="1" max="1" width="9" style="1"/>
    <col min="2" max="2" width="4.33203125" style="1" customWidth="1"/>
    <col min="3" max="3" width="16.6640625" style="1" customWidth="1"/>
    <col min="4" max="4" width="17.88671875" style="1" customWidth="1"/>
    <col min="5" max="6" width="19" style="1" customWidth="1"/>
    <col min="7" max="7" width="19.44140625" style="1" customWidth="1"/>
    <col min="8" max="8" width="17.88671875" style="1" customWidth="1"/>
    <col min="9" max="10" width="8.33203125" style="1" customWidth="1"/>
    <col min="11" max="11" width="8.88671875" style="1" customWidth="1"/>
    <col min="12" max="13" width="8.33203125" style="1" customWidth="1"/>
    <col min="14" max="16384" width="9" style="1"/>
  </cols>
  <sheetData>
    <row r="2" spans="2:12" x14ac:dyDescent="0.2">
      <c r="B2" s="1" t="s">
        <v>761</v>
      </c>
    </row>
    <row r="4" spans="2:12" x14ac:dyDescent="0.2">
      <c r="G4" s="77" t="s">
        <v>167</v>
      </c>
    </row>
    <row r="5" spans="2:12" x14ac:dyDescent="0.2">
      <c r="G5" s="77" t="s">
        <v>323</v>
      </c>
    </row>
    <row r="6" spans="2:12" ht="10.5" customHeight="1" x14ac:dyDescent="0.2">
      <c r="G6" s="77"/>
    </row>
    <row r="7" spans="2:12" ht="13.8" thickBot="1" x14ac:dyDescent="0.25">
      <c r="H7" s="2" t="s">
        <v>170</v>
      </c>
      <c r="L7" s="2"/>
    </row>
    <row r="8" spans="2:12" ht="7.5" customHeight="1" x14ac:dyDescent="0.2">
      <c r="B8" s="8"/>
      <c r="C8" s="4"/>
      <c r="D8" s="1600" t="s">
        <v>762</v>
      </c>
      <c r="E8" s="1573" t="s">
        <v>763</v>
      </c>
      <c r="F8" s="1872" t="s">
        <v>764</v>
      </c>
      <c r="G8" s="1872" t="s">
        <v>765</v>
      </c>
      <c r="H8" s="1869" t="s">
        <v>326</v>
      </c>
    </row>
    <row r="9" spans="2:12" ht="7.5" customHeight="1" x14ac:dyDescent="0.2">
      <c r="B9" s="18"/>
      <c r="C9" s="11"/>
      <c r="D9" s="1623"/>
      <c r="E9" s="1870"/>
      <c r="F9" s="1873"/>
      <c r="G9" s="1873"/>
      <c r="H9" s="1623"/>
    </row>
    <row r="10" spans="2:12" ht="66.75" customHeight="1" x14ac:dyDescent="0.2">
      <c r="B10" s="36"/>
      <c r="C10" s="37"/>
      <c r="D10" s="1624"/>
      <c r="E10" s="1871"/>
      <c r="F10" s="1874"/>
      <c r="G10" s="1874"/>
      <c r="H10" s="1624"/>
      <c r="J10" s="1" t="s">
        <v>327</v>
      </c>
      <c r="K10" s="360" t="s">
        <v>328</v>
      </c>
    </row>
    <row r="11" spans="2:12" ht="20.100000000000001" customHeight="1" x14ac:dyDescent="0.2">
      <c r="B11" s="1603" t="s">
        <v>273</v>
      </c>
      <c r="C11" s="1628"/>
      <c r="D11" s="275">
        <f t="shared" ref="D11" si="0">D13+D15+D17+D19+D21+D23</f>
        <v>427</v>
      </c>
      <c r="E11" s="53">
        <f>E13+E15+E17+E19+E21+E23</f>
        <v>128</v>
      </c>
      <c r="F11" s="88">
        <f>F13+F15+F17+F19+F21+F23</f>
        <v>149</v>
      </c>
      <c r="G11" s="54">
        <f>G13+G15+G17+G19+G21+G23</f>
        <v>138</v>
      </c>
      <c r="H11" s="91">
        <f>H13+H15+H17+H19+H21+H23</f>
        <v>12</v>
      </c>
      <c r="J11" s="1">
        <f t="shared" ref="J11:J40" si="1">SUM(E11:H11)</f>
        <v>427</v>
      </c>
      <c r="K11" s="367">
        <f>J11-D11</f>
        <v>0</v>
      </c>
    </row>
    <row r="12" spans="2:12" ht="20.100000000000001" customHeight="1" thickBot="1" x14ac:dyDescent="0.25">
      <c r="B12" s="1605"/>
      <c r="C12" s="1629"/>
      <c r="D12" s="499"/>
      <c r="E12" s="145">
        <f>E11/D11</f>
        <v>0.29976580796252927</v>
      </c>
      <c r="F12" s="349">
        <f t="shared" ref="F12" si="2">F11/D11</f>
        <v>0.34894613583138173</v>
      </c>
      <c r="G12" s="173">
        <f>G11/D11</f>
        <v>0.3231850117096019</v>
      </c>
      <c r="H12" s="144">
        <f>H11/D11</f>
        <v>2.8103044496487119E-2</v>
      </c>
      <c r="I12" s="45"/>
      <c r="J12" s="45">
        <f>SUM(E12:H12)</f>
        <v>1</v>
      </c>
      <c r="K12" s="367">
        <f>1-J12</f>
        <v>0</v>
      </c>
    </row>
    <row r="13" spans="2:12" ht="20.100000000000001" customHeight="1" thickTop="1" x14ac:dyDescent="0.2">
      <c r="B13" s="1503" t="s">
        <v>310</v>
      </c>
      <c r="C13" s="1609" t="s">
        <v>275</v>
      </c>
      <c r="D13" s="487">
        <f>'表5-1'!D14</f>
        <v>49</v>
      </c>
      <c r="E13" s="975">
        <v>12</v>
      </c>
      <c r="F13" s="90">
        <v>21</v>
      </c>
      <c r="G13" s="57">
        <v>13</v>
      </c>
      <c r="H13" s="93">
        <v>3</v>
      </c>
      <c r="J13" s="1">
        <f t="shared" si="1"/>
        <v>49</v>
      </c>
      <c r="K13" s="367">
        <f>J13-D13</f>
        <v>0</v>
      </c>
    </row>
    <row r="14" spans="2:12" ht="20.100000000000001" customHeight="1" x14ac:dyDescent="0.2">
      <c r="B14" s="1504"/>
      <c r="C14" s="1508"/>
      <c r="D14" s="500"/>
      <c r="E14" s="150">
        <f>E13/D13</f>
        <v>0.24489795918367346</v>
      </c>
      <c r="F14" s="350">
        <f t="shared" ref="F14" si="3">F13/D13</f>
        <v>0.42857142857142855</v>
      </c>
      <c r="G14" s="174">
        <f>G13/D13</f>
        <v>0.26530612244897961</v>
      </c>
      <c r="H14" s="151">
        <f>H13/D13</f>
        <v>6.1224489795918366E-2</v>
      </c>
      <c r="J14" s="45">
        <f t="shared" si="1"/>
        <v>0.99999999999999989</v>
      </c>
      <c r="K14" s="367">
        <f t="shared" ref="K14" si="4">1-J14</f>
        <v>0</v>
      </c>
    </row>
    <row r="15" spans="2:12" ht="20.100000000000001" customHeight="1" x14ac:dyDescent="0.2">
      <c r="B15" s="1504"/>
      <c r="C15" s="1507" t="s">
        <v>276</v>
      </c>
      <c r="D15" s="480">
        <f>'表5-1'!D16</f>
        <v>87</v>
      </c>
      <c r="E15" s="53">
        <v>15</v>
      </c>
      <c r="F15" s="88">
        <v>30</v>
      </c>
      <c r="G15" s="54">
        <v>42</v>
      </c>
      <c r="H15" s="91">
        <v>0</v>
      </c>
      <c r="J15" s="1">
        <f t="shared" si="1"/>
        <v>87</v>
      </c>
      <c r="K15" s="367">
        <f>J15-D15</f>
        <v>0</v>
      </c>
    </row>
    <row r="16" spans="2:12" ht="20.100000000000001" customHeight="1" x14ac:dyDescent="0.2">
      <c r="B16" s="1504"/>
      <c r="C16" s="1508"/>
      <c r="D16" s="503"/>
      <c r="E16" s="150">
        <f>E15/D15</f>
        <v>0.17241379310344829</v>
      </c>
      <c r="F16" s="350">
        <f t="shared" ref="F16" si="5">F15/D15</f>
        <v>0.34482758620689657</v>
      </c>
      <c r="G16" s="174">
        <f>G15/D15</f>
        <v>0.48275862068965519</v>
      </c>
      <c r="H16" s="151">
        <f>H15/D15</f>
        <v>0</v>
      </c>
      <c r="J16" s="45">
        <f t="shared" si="1"/>
        <v>1</v>
      </c>
      <c r="K16" s="367">
        <f t="shared" ref="K16" si="6">1-J16</f>
        <v>0</v>
      </c>
    </row>
    <row r="17" spans="2:11" ht="20.100000000000001" customHeight="1" x14ac:dyDescent="0.2">
      <c r="B17" s="1504"/>
      <c r="C17" s="1507" t="s">
        <v>311</v>
      </c>
      <c r="D17" s="480">
        <f>'表5-1'!D18</f>
        <v>25</v>
      </c>
      <c r="E17" s="53">
        <v>12</v>
      </c>
      <c r="F17" s="88">
        <v>9</v>
      </c>
      <c r="G17" s="54">
        <v>4</v>
      </c>
      <c r="H17" s="91">
        <v>0</v>
      </c>
      <c r="J17" s="1">
        <f t="shared" si="1"/>
        <v>25</v>
      </c>
      <c r="K17" s="367">
        <f>J17-D17</f>
        <v>0</v>
      </c>
    </row>
    <row r="18" spans="2:11" ht="20.100000000000001" customHeight="1" x14ac:dyDescent="0.2">
      <c r="B18" s="1504"/>
      <c r="C18" s="1508"/>
      <c r="D18" s="503"/>
      <c r="E18" s="150">
        <f>E17/D17</f>
        <v>0.48</v>
      </c>
      <c r="F18" s="350">
        <f t="shared" ref="F18" si="7">F17/D17</f>
        <v>0.36</v>
      </c>
      <c r="G18" s="174">
        <f>G17/D17</f>
        <v>0.16</v>
      </c>
      <c r="H18" s="151">
        <f>H17/D17</f>
        <v>0</v>
      </c>
      <c r="J18" s="45">
        <f t="shared" si="1"/>
        <v>1</v>
      </c>
      <c r="K18" s="367">
        <f t="shared" ref="K18" si="8">1-J18</f>
        <v>0</v>
      </c>
    </row>
    <row r="19" spans="2:11" ht="20.100000000000001" customHeight="1" x14ac:dyDescent="0.2">
      <c r="B19" s="1504"/>
      <c r="C19" s="1507" t="s">
        <v>278</v>
      </c>
      <c r="D19" s="480">
        <f>'表5-1'!D20</f>
        <v>82</v>
      </c>
      <c r="E19" s="53">
        <v>27</v>
      </c>
      <c r="F19" s="88">
        <v>28</v>
      </c>
      <c r="G19" s="54">
        <v>26</v>
      </c>
      <c r="H19" s="91">
        <v>1</v>
      </c>
      <c r="J19" s="1">
        <f t="shared" si="1"/>
        <v>82</v>
      </c>
      <c r="K19" s="367">
        <f>J19-D19</f>
        <v>0</v>
      </c>
    </row>
    <row r="20" spans="2:11" ht="20.100000000000001" customHeight="1" x14ac:dyDescent="0.2">
      <c r="B20" s="1504"/>
      <c r="C20" s="1508"/>
      <c r="D20" s="503"/>
      <c r="E20" s="150">
        <f>E19/D19</f>
        <v>0.32926829268292684</v>
      </c>
      <c r="F20" s="350">
        <f t="shared" ref="F20" si="9">F19/D19</f>
        <v>0.34146341463414637</v>
      </c>
      <c r="G20" s="174">
        <f>G19/D19</f>
        <v>0.31707317073170732</v>
      </c>
      <c r="H20" s="151">
        <f>H19/D19</f>
        <v>1.2195121951219513E-2</v>
      </c>
      <c r="J20" s="45">
        <f t="shared" si="1"/>
        <v>1</v>
      </c>
      <c r="K20" s="367">
        <f t="shared" ref="K20" si="10">1-J20</f>
        <v>0</v>
      </c>
    </row>
    <row r="21" spans="2:11" ht="20.100000000000001" customHeight="1" x14ac:dyDescent="0.2">
      <c r="B21" s="1504"/>
      <c r="C21" s="1507" t="s">
        <v>279</v>
      </c>
      <c r="D21" s="480">
        <f>'表5-1'!D22</f>
        <v>8</v>
      </c>
      <c r="E21" s="53">
        <v>0</v>
      </c>
      <c r="F21" s="88">
        <v>4</v>
      </c>
      <c r="G21" s="54">
        <v>4</v>
      </c>
      <c r="H21" s="91">
        <v>0</v>
      </c>
      <c r="J21" s="1">
        <f t="shared" si="1"/>
        <v>8</v>
      </c>
      <c r="K21" s="367">
        <f>J21-D21</f>
        <v>0</v>
      </c>
    </row>
    <row r="22" spans="2:11" ht="20.100000000000001" customHeight="1" x14ac:dyDescent="0.2">
      <c r="B22" s="1504"/>
      <c r="C22" s="1508"/>
      <c r="D22" s="503"/>
      <c r="E22" s="150">
        <f>E21/D21</f>
        <v>0</v>
      </c>
      <c r="F22" s="350">
        <f t="shared" ref="F22" si="11">F21/D21</f>
        <v>0.5</v>
      </c>
      <c r="G22" s="174">
        <f>G21/D21</f>
        <v>0.5</v>
      </c>
      <c r="H22" s="151">
        <f>H21/D21</f>
        <v>0</v>
      </c>
      <c r="J22" s="45">
        <f t="shared" si="1"/>
        <v>1</v>
      </c>
      <c r="K22" s="367">
        <f t="shared" ref="K22" si="12">1-J22</f>
        <v>0</v>
      </c>
    </row>
    <row r="23" spans="2:11" ht="20.100000000000001" customHeight="1" x14ac:dyDescent="0.2">
      <c r="B23" s="1504"/>
      <c r="C23" s="1507" t="s">
        <v>280</v>
      </c>
      <c r="D23" s="480">
        <f>'表5-1'!D24</f>
        <v>176</v>
      </c>
      <c r="E23" s="55">
        <v>62</v>
      </c>
      <c r="F23" s="89">
        <v>57</v>
      </c>
      <c r="G23" s="56">
        <v>49</v>
      </c>
      <c r="H23" s="92">
        <v>8</v>
      </c>
      <c r="J23" s="1">
        <f t="shared" si="1"/>
        <v>176</v>
      </c>
      <c r="K23" s="367">
        <f>J23-D23</f>
        <v>0</v>
      </c>
    </row>
    <row r="24" spans="2:11" ht="20.100000000000001" customHeight="1" thickBot="1" x14ac:dyDescent="0.25">
      <c r="B24" s="1504"/>
      <c r="C24" s="1508"/>
      <c r="D24" s="500"/>
      <c r="E24" s="656">
        <f>E23/D23</f>
        <v>0.35227272727272729</v>
      </c>
      <c r="F24" s="979">
        <f t="shared" ref="F24" si="13">F23/D23</f>
        <v>0.32386363636363635</v>
      </c>
      <c r="G24" s="657">
        <f>G23/D23</f>
        <v>0.27840909090909088</v>
      </c>
      <c r="H24" s="982">
        <f>H23/D23</f>
        <v>4.5454545454545456E-2</v>
      </c>
      <c r="J24" s="45">
        <f t="shared" si="1"/>
        <v>1</v>
      </c>
      <c r="K24" s="367">
        <f t="shared" ref="K24" si="14">1-J24</f>
        <v>0</v>
      </c>
    </row>
    <row r="25" spans="2:11" ht="20.100000000000001" customHeight="1" thickTop="1" x14ac:dyDescent="0.2">
      <c r="B25" s="1503" t="s">
        <v>312</v>
      </c>
      <c r="C25" s="1761" t="s">
        <v>191</v>
      </c>
      <c r="D25" s="487">
        <f>'表5-1'!D26</f>
        <v>106</v>
      </c>
      <c r="E25" s="975">
        <v>29</v>
      </c>
      <c r="F25" s="90">
        <v>34</v>
      </c>
      <c r="G25" s="57">
        <v>35</v>
      </c>
      <c r="H25" s="93">
        <v>8</v>
      </c>
      <c r="J25" s="1">
        <f t="shared" si="1"/>
        <v>106</v>
      </c>
      <c r="K25" s="367">
        <f>J25-D25</f>
        <v>0</v>
      </c>
    </row>
    <row r="26" spans="2:11" ht="20.100000000000001" customHeight="1" x14ac:dyDescent="0.2">
      <c r="B26" s="1504"/>
      <c r="C26" s="1502"/>
      <c r="D26" s="503"/>
      <c r="E26" s="150">
        <f>E25/D25</f>
        <v>0.27358490566037735</v>
      </c>
      <c r="F26" s="350">
        <f t="shared" ref="F26" si="15">F25/D25</f>
        <v>0.32075471698113206</v>
      </c>
      <c r="G26" s="174">
        <f>G25/D25</f>
        <v>0.330188679245283</v>
      </c>
      <c r="H26" s="151">
        <f>H25/D25</f>
        <v>7.5471698113207544E-2</v>
      </c>
      <c r="J26" s="45">
        <f t="shared" si="1"/>
        <v>1</v>
      </c>
      <c r="K26" s="367">
        <f t="shared" ref="K26" si="16">1-J26</f>
        <v>0</v>
      </c>
    </row>
    <row r="27" spans="2:11" ht="20.100000000000001" customHeight="1" x14ac:dyDescent="0.2">
      <c r="B27" s="1504"/>
      <c r="C27" s="1502" t="s">
        <v>192</v>
      </c>
      <c r="D27" s="491">
        <f>'表5-1'!D28</f>
        <v>171</v>
      </c>
      <c r="E27" s="55">
        <v>58</v>
      </c>
      <c r="F27" s="89">
        <v>61</v>
      </c>
      <c r="G27" s="56">
        <v>51</v>
      </c>
      <c r="H27" s="92">
        <v>1</v>
      </c>
      <c r="J27" s="1">
        <f t="shared" si="1"/>
        <v>171</v>
      </c>
      <c r="K27" s="367">
        <f>J27-D27</f>
        <v>0</v>
      </c>
    </row>
    <row r="28" spans="2:11" ht="20.100000000000001" customHeight="1" x14ac:dyDescent="0.2">
      <c r="B28" s="1504"/>
      <c r="C28" s="1745"/>
      <c r="D28" s="503"/>
      <c r="E28" s="150">
        <f>E27/D27</f>
        <v>0.33918128654970758</v>
      </c>
      <c r="F28" s="350">
        <f t="shared" ref="F28" si="17">F27/D27</f>
        <v>0.35672514619883039</v>
      </c>
      <c r="G28" s="174">
        <f>G27/D27</f>
        <v>0.2982456140350877</v>
      </c>
      <c r="H28" s="151">
        <f>H27/D27</f>
        <v>5.8479532163742687E-3</v>
      </c>
      <c r="J28" s="45">
        <f t="shared" si="1"/>
        <v>1</v>
      </c>
      <c r="K28" s="367">
        <f t="shared" ref="K28" si="18">1-J28</f>
        <v>0</v>
      </c>
    </row>
    <row r="29" spans="2:11" ht="20.100000000000001" customHeight="1" x14ac:dyDescent="0.2">
      <c r="B29" s="1504"/>
      <c r="C29" s="1502" t="s">
        <v>193</v>
      </c>
      <c r="D29" s="500">
        <f>'表5-1'!D30</f>
        <v>49</v>
      </c>
      <c r="E29" s="55">
        <v>16</v>
      </c>
      <c r="F29" s="89">
        <v>11</v>
      </c>
      <c r="G29" s="56">
        <v>19</v>
      </c>
      <c r="H29" s="92">
        <v>3</v>
      </c>
      <c r="J29" s="1">
        <f t="shared" si="1"/>
        <v>49</v>
      </c>
      <c r="K29" s="367">
        <f>J29-D29</f>
        <v>0</v>
      </c>
    </row>
    <row r="30" spans="2:11" ht="20.100000000000001" customHeight="1" x14ac:dyDescent="0.2">
      <c r="B30" s="1504"/>
      <c r="C30" s="1745"/>
      <c r="D30" s="503"/>
      <c r="E30" s="150">
        <f>E29/D29</f>
        <v>0.32653061224489793</v>
      </c>
      <c r="F30" s="350">
        <f t="shared" ref="F30" si="19">F29/D29</f>
        <v>0.22448979591836735</v>
      </c>
      <c r="G30" s="174">
        <f>G29/D29</f>
        <v>0.38775510204081631</v>
      </c>
      <c r="H30" s="151">
        <f>H29/D29</f>
        <v>6.1224489795918366E-2</v>
      </c>
      <c r="J30" s="45">
        <f t="shared" si="1"/>
        <v>0.99999999999999989</v>
      </c>
      <c r="K30" s="367">
        <f t="shared" ref="K30" si="20">1-J30</f>
        <v>0</v>
      </c>
    </row>
    <row r="31" spans="2:11" ht="20.100000000000001" customHeight="1" x14ac:dyDescent="0.2">
      <c r="B31" s="1504"/>
      <c r="C31" s="1502" t="s">
        <v>194</v>
      </c>
      <c r="D31" s="500">
        <f>'表5-1'!D32</f>
        <v>38</v>
      </c>
      <c r="E31" s="55">
        <v>13</v>
      </c>
      <c r="F31" s="89">
        <v>14</v>
      </c>
      <c r="G31" s="56">
        <v>11</v>
      </c>
      <c r="H31" s="92">
        <v>0</v>
      </c>
      <c r="J31" s="1">
        <f t="shared" si="1"/>
        <v>38</v>
      </c>
      <c r="K31" s="367">
        <f>J31-D31</f>
        <v>0</v>
      </c>
    </row>
    <row r="32" spans="2:11" ht="20.100000000000001" customHeight="1" x14ac:dyDescent="0.2">
      <c r="B32" s="1504"/>
      <c r="C32" s="1745"/>
      <c r="D32" s="503"/>
      <c r="E32" s="150">
        <f>E31/D31</f>
        <v>0.34210526315789475</v>
      </c>
      <c r="F32" s="350">
        <f t="shared" ref="F32" si="21">F31/D31</f>
        <v>0.36842105263157893</v>
      </c>
      <c r="G32" s="174">
        <f>G31/D31</f>
        <v>0.28947368421052633</v>
      </c>
      <c r="H32" s="151">
        <f>H31/D31</f>
        <v>0</v>
      </c>
      <c r="J32" s="45">
        <f t="shared" si="1"/>
        <v>1</v>
      </c>
      <c r="K32" s="367">
        <f t="shared" ref="K32" si="22">1-J32</f>
        <v>0</v>
      </c>
    </row>
    <row r="33" spans="2:13" ht="20.100000000000001" customHeight="1" x14ac:dyDescent="0.2">
      <c r="B33" s="1504"/>
      <c r="C33" s="1502" t="s">
        <v>195</v>
      </c>
      <c r="D33" s="500">
        <f>'表5-1'!D34</f>
        <v>33</v>
      </c>
      <c r="E33" s="55">
        <v>6</v>
      </c>
      <c r="F33" s="89">
        <v>15</v>
      </c>
      <c r="G33" s="56">
        <v>12</v>
      </c>
      <c r="H33" s="92">
        <v>0</v>
      </c>
      <c r="J33" s="1">
        <f t="shared" si="1"/>
        <v>33</v>
      </c>
      <c r="K33" s="367">
        <f>J33-D33</f>
        <v>0</v>
      </c>
    </row>
    <row r="34" spans="2:13" ht="20.100000000000001" customHeight="1" x14ac:dyDescent="0.2">
      <c r="B34" s="1504"/>
      <c r="C34" s="1745"/>
      <c r="D34" s="503"/>
      <c r="E34" s="150">
        <f>E33/D33</f>
        <v>0.18181818181818182</v>
      </c>
      <c r="F34" s="350">
        <f t="shared" ref="F34" si="23">F33/D33</f>
        <v>0.45454545454545453</v>
      </c>
      <c r="G34" s="174">
        <f>G33/D33</f>
        <v>0.36363636363636365</v>
      </c>
      <c r="H34" s="151">
        <f>H33/D33</f>
        <v>0</v>
      </c>
      <c r="J34" s="45">
        <f t="shared" si="1"/>
        <v>1</v>
      </c>
      <c r="K34" s="367">
        <f t="shared" ref="K34" si="24">1-J34</f>
        <v>0</v>
      </c>
    </row>
    <row r="35" spans="2:13" ht="20.100000000000001" customHeight="1" x14ac:dyDescent="0.2">
      <c r="B35" s="1504"/>
      <c r="C35" s="1502" t="s">
        <v>196</v>
      </c>
      <c r="D35" s="491">
        <f>'表5-1'!D36</f>
        <v>30</v>
      </c>
      <c r="E35" s="55">
        <v>6</v>
      </c>
      <c r="F35" s="89">
        <v>14</v>
      </c>
      <c r="G35" s="56">
        <v>10</v>
      </c>
      <c r="H35" s="92">
        <v>0</v>
      </c>
      <c r="J35" s="1">
        <f t="shared" si="1"/>
        <v>30</v>
      </c>
      <c r="K35" s="367">
        <f>J35-D35</f>
        <v>0</v>
      </c>
    </row>
    <row r="36" spans="2:13" ht="20.100000000000001" customHeight="1" thickBot="1" x14ac:dyDescent="0.25">
      <c r="B36" s="1504"/>
      <c r="C36" s="1760"/>
      <c r="D36" s="500"/>
      <c r="E36" s="1065">
        <f>E35/D35</f>
        <v>0.2</v>
      </c>
      <c r="F36" s="1066">
        <f t="shared" ref="F36" si="25">F35/D35</f>
        <v>0.46666666666666667</v>
      </c>
      <c r="G36" s="1067">
        <f>G35/D35</f>
        <v>0.33333333333333331</v>
      </c>
      <c r="H36" s="1068">
        <f>H35/D35</f>
        <v>0</v>
      </c>
      <c r="J36" s="45">
        <f t="shared" si="1"/>
        <v>1</v>
      </c>
      <c r="K36" s="367">
        <f t="shared" ref="K36" si="26">1-J36</f>
        <v>0</v>
      </c>
    </row>
    <row r="37" spans="2:13" ht="20.100000000000001" customHeight="1" thickTop="1" x14ac:dyDescent="0.2">
      <c r="B37" s="1504"/>
      <c r="C37" s="5" t="s">
        <v>197</v>
      </c>
      <c r="D37" s="58">
        <f>D27+D29+D31+D33</f>
        <v>291</v>
      </c>
      <c r="E37" s="352">
        <f>E27+E29+E31+E33</f>
        <v>93</v>
      </c>
      <c r="F37" s="90">
        <f>F27+F29+F31+F33</f>
        <v>101</v>
      </c>
      <c r="G37" s="57">
        <f>G27+G29+G31+G33</f>
        <v>93</v>
      </c>
      <c r="H37" s="93">
        <f>H27+H29+H31+H33</f>
        <v>4</v>
      </c>
      <c r="J37" s="1">
        <f t="shared" si="1"/>
        <v>291</v>
      </c>
      <c r="K37" s="367">
        <f>J37-D37</f>
        <v>0</v>
      </c>
    </row>
    <row r="38" spans="2:13" ht="20.100000000000001" customHeight="1" x14ac:dyDescent="0.2">
      <c r="B38" s="1504"/>
      <c r="C38" s="6" t="s">
        <v>198</v>
      </c>
      <c r="D38" s="503"/>
      <c r="E38" s="150">
        <f>E37/D37</f>
        <v>0.31958762886597936</v>
      </c>
      <c r="F38" s="350">
        <f t="shared" ref="F38" si="27">F37/D37</f>
        <v>0.34707903780068727</v>
      </c>
      <c r="G38" s="174">
        <f>G37/D37</f>
        <v>0.31958762886597936</v>
      </c>
      <c r="H38" s="151">
        <f>H37/D37</f>
        <v>1.3745704467353952E-2</v>
      </c>
      <c r="J38" s="45">
        <f t="shared" si="1"/>
        <v>0.99999999999999989</v>
      </c>
      <c r="K38" s="367">
        <f t="shared" ref="K38" si="28">1-J38</f>
        <v>0</v>
      </c>
    </row>
    <row r="39" spans="2:13" ht="20.100000000000001" customHeight="1" x14ac:dyDescent="0.2">
      <c r="B39" s="1504"/>
      <c r="C39" s="5" t="s">
        <v>197</v>
      </c>
      <c r="D39" s="60">
        <f>D29+D31+D33+D35</f>
        <v>150</v>
      </c>
      <c r="E39" s="55">
        <f>E29+E31+E33+E35</f>
        <v>41</v>
      </c>
      <c r="F39" s="89">
        <f>F29+F31+F33+F35</f>
        <v>54</v>
      </c>
      <c r="G39" s="56">
        <f>G29+G31+G33+G35</f>
        <v>52</v>
      </c>
      <c r="H39" s="92">
        <f>H29+H31+H33+H35</f>
        <v>3</v>
      </c>
      <c r="J39" s="1">
        <f t="shared" si="1"/>
        <v>150</v>
      </c>
      <c r="K39" s="367">
        <f>J39-D39</f>
        <v>0</v>
      </c>
    </row>
    <row r="40" spans="2:13" ht="20.100000000000001" customHeight="1" thickBot="1" x14ac:dyDescent="0.25">
      <c r="B40" s="1510"/>
      <c r="C40" s="6" t="s">
        <v>199</v>
      </c>
      <c r="D40" s="503"/>
      <c r="E40" s="146">
        <f>E39/D39</f>
        <v>0.27333333333333332</v>
      </c>
      <c r="F40" s="351">
        <f t="shared" ref="F40" si="29">F39/D39</f>
        <v>0.36</v>
      </c>
      <c r="G40" s="175">
        <f>G39/D39</f>
        <v>0.34666666666666668</v>
      </c>
      <c r="H40" s="147">
        <f>H39/D39</f>
        <v>0.02</v>
      </c>
      <c r="J40" s="45">
        <f t="shared" si="1"/>
        <v>1</v>
      </c>
      <c r="K40" s="367">
        <f t="shared" ref="K40" si="30">1-J40</f>
        <v>0</v>
      </c>
    </row>
    <row r="41" spans="2:13" ht="19.5" customHeight="1" x14ac:dyDescent="0.2">
      <c r="C41" s="15"/>
      <c r="D41" s="16"/>
      <c r="E41" s="12"/>
      <c r="F41" s="12"/>
      <c r="G41" s="12"/>
      <c r="H41" s="12"/>
    </row>
    <row r="42" spans="2:13" x14ac:dyDescent="0.2">
      <c r="B42" s="1" t="s">
        <v>556</v>
      </c>
      <c r="D42" s="1">
        <f>D25+D27+D29+D31+D33+D35</f>
        <v>427</v>
      </c>
      <c r="E42" s="1">
        <f t="shared" ref="E42:F42" si="31">E25+E27+E29+E31+E33+E35</f>
        <v>128</v>
      </c>
      <c r="F42" s="1">
        <f t="shared" si="31"/>
        <v>149</v>
      </c>
      <c r="G42" s="1">
        <f>G25+G27+G29+G31+G33+G35</f>
        <v>138</v>
      </c>
      <c r="H42" s="1">
        <f>H25+H27+H29+H31+H33+H35</f>
        <v>12</v>
      </c>
    </row>
    <row r="43" spans="2:13" x14ac:dyDescent="0.2">
      <c r="B43" t="s">
        <v>557</v>
      </c>
      <c r="E43" s="94">
        <f>E42/D42</f>
        <v>0.29976580796252927</v>
      </c>
      <c r="F43" s="94">
        <f>F42/D42</f>
        <v>0.34894613583138173</v>
      </c>
      <c r="G43" s="94">
        <f>G42/D42</f>
        <v>0.3231850117096019</v>
      </c>
      <c r="H43" s="94">
        <f>H42/D42</f>
        <v>2.8103044496487119E-2</v>
      </c>
      <c r="I43" s="94"/>
      <c r="J43" s="94"/>
      <c r="K43" s="94"/>
      <c r="L43" s="94"/>
      <c r="M43" s="94"/>
    </row>
    <row r="44" spans="2:13" x14ac:dyDescent="0.2">
      <c r="B44"/>
      <c r="E44" s="94"/>
      <c r="F44" s="94"/>
      <c r="G44" s="94"/>
      <c r="H44" s="94"/>
      <c r="I44" s="94"/>
      <c r="J44" s="94"/>
      <c r="K44" s="94"/>
      <c r="L44" s="94"/>
      <c r="M44" s="94"/>
    </row>
    <row r="45" spans="2:13" x14ac:dyDescent="0.2">
      <c r="B45" t="s">
        <v>395</v>
      </c>
      <c r="D45" s="96">
        <f>D37+D25+D35</f>
        <v>427</v>
      </c>
      <c r="E45" s="96">
        <f>E37+E25+E35</f>
        <v>128</v>
      </c>
      <c r="F45" s="96">
        <f t="shared" ref="F45:H45" si="32">F37+F25+F35</f>
        <v>149</v>
      </c>
      <c r="G45" s="96">
        <f t="shared" si="32"/>
        <v>138</v>
      </c>
      <c r="H45" s="96">
        <f t="shared" si="32"/>
        <v>12</v>
      </c>
    </row>
    <row r="46" spans="2:13" x14ac:dyDescent="0.2">
      <c r="B46"/>
      <c r="D46" s="7">
        <f>D39+D25+D27</f>
        <v>427</v>
      </c>
      <c r="E46" s="7">
        <f>E39+E25+E27</f>
        <v>128</v>
      </c>
      <c r="F46" s="7">
        <f t="shared" ref="F46:H46" si="33">F39+F25+F27</f>
        <v>149</v>
      </c>
      <c r="G46" s="7">
        <f t="shared" si="33"/>
        <v>138</v>
      </c>
      <c r="H46" s="7">
        <f t="shared" si="33"/>
        <v>12</v>
      </c>
    </row>
    <row r="47" spans="2:13" x14ac:dyDescent="0.2">
      <c r="B47"/>
    </row>
    <row r="48" spans="2:13" x14ac:dyDescent="0.2">
      <c r="B48" s="380" t="s">
        <v>239</v>
      </c>
      <c r="D48" s="367">
        <f>D42-D11</f>
        <v>0</v>
      </c>
      <c r="E48" s="367">
        <f t="shared" ref="E48:H49" si="34">E42-E11</f>
        <v>0</v>
      </c>
      <c r="F48" s="367">
        <f t="shared" si="34"/>
        <v>0</v>
      </c>
      <c r="G48" s="367">
        <f t="shared" si="34"/>
        <v>0</v>
      </c>
      <c r="H48" s="367">
        <f>H42-H11</f>
        <v>0</v>
      </c>
      <c r="I48" s="96"/>
      <c r="J48" s="96"/>
      <c r="K48" s="96"/>
      <c r="L48" s="96"/>
      <c r="M48" s="96"/>
    </row>
    <row r="49" spans="4:13" x14ac:dyDescent="0.2">
      <c r="D49" s="367"/>
      <c r="E49" s="367">
        <f t="shared" si="34"/>
        <v>0</v>
      </c>
      <c r="F49" s="367">
        <f t="shared" si="34"/>
        <v>0</v>
      </c>
      <c r="G49" s="367">
        <f t="shared" si="34"/>
        <v>0</v>
      </c>
      <c r="H49" s="367">
        <f t="shared" si="34"/>
        <v>0</v>
      </c>
      <c r="I49" s="7"/>
      <c r="J49" s="7"/>
      <c r="K49" s="7"/>
      <c r="L49" s="7"/>
      <c r="M49" s="7"/>
    </row>
    <row r="50" spans="4:13" x14ac:dyDescent="0.2">
      <c r="D50" s="367"/>
      <c r="E50" s="367"/>
      <c r="F50" s="367"/>
      <c r="G50" s="367"/>
      <c r="H50" s="367"/>
    </row>
    <row r="51" spans="4:13" x14ac:dyDescent="0.2">
      <c r="D51" s="367">
        <f>D45-D42</f>
        <v>0</v>
      </c>
      <c r="E51" s="367">
        <f t="shared" ref="E51:H51" si="35">E45-E42</f>
        <v>0</v>
      </c>
      <c r="F51" s="367">
        <f t="shared" si="35"/>
        <v>0</v>
      </c>
      <c r="G51" s="367">
        <f t="shared" si="35"/>
        <v>0</v>
      </c>
      <c r="H51" s="367">
        <f t="shared" si="35"/>
        <v>0</v>
      </c>
    </row>
    <row r="52" spans="4:13" x14ac:dyDescent="0.2">
      <c r="D52" s="367">
        <f>D46-D42</f>
        <v>0</v>
      </c>
      <c r="E52" s="367">
        <f t="shared" ref="E52:H52" si="36">E46-E42</f>
        <v>0</v>
      </c>
      <c r="F52" s="367">
        <f t="shared" si="36"/>
        <v>0</v>
      </c>
      <c r="G52" s="367">
        <f t="shared" si="36"/>
        <v>0</v>
      </c>
      <c r="H52" s="367">
        <f t="shared" si="36"/>
        <v>0</v>
      </c>
    </row>
  </sheetData>
  <mergeCells count="20">
    <mergeCell ref="D8:D10"/>
    <mergeCell ref="E8:E10"/>
    <mergeCell ref="F8:F10"/>
    <mergeCell ref="G8:G10"/>
    <mergeCell ref="H8:H10"/>
    <mergeCell ref="B11:C12"/>
    <mergeCell ref="B13:B24"/>
    <mergeCell ref="C13:C14"/>
    <mergeCell ref="C15:C16"/>
    <mergeCell ref="C17:C18"/>
    <mergeCell ref="C19:C20"/>
    <mergeCell ref="C21:C22"/>
    <mergeCell ref="C23:C24"/>
    <mergeCell ref="B25:B40"/>
    <mergeCell ref="C25:C26"/>
    <mergeCell ref="C27:C28"/>
    <mergeCell ref="C29:C30"/>
    <mergeCell ref="C31:C32"/>
    <mergeCell ref="C33:C34"/>
    <mergeCell ref="C35:C36"/>
  </mergeCells>
  <phoneticPr fontId="2"/>
  <pageMargins left="0.94488188976377963" right="0.6692913385826772" top="0.78740157480314965" bottom="0.35433070866141736" header="0.19685039370078741" footer="0.19685039370078741"/>
  <pageSetup paperSize="9" scale="74" firstPageNumber="2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3A41-21EC-4388-A992-B737228ED079}">
  <sheetPr codeName="Sheet57">
    <tabColor rgb="FF00B0F0"/>
    <pageSetUpPr fitToPage="1"/>
  </sheetPr>
  <dimension ref="B2:Q94"/>
  <sheetViews>
    <sheetView view="pageBreakPreview" topLeftCell="A3" zoomScaleNormal="75" zoomScaleSheetLayoutView="100" workbookViewId="0">
      <selection activeCell="B2" sqref="B2"/>
    </sheetView>
  </sheetViews>
  <sheetFormatPr defaultColWidth="9" defaultRowHeight="13.2" x14ac:dyDescent="0.2"/>
  <cols>
    <col min="1" max="1" width="4.6640625" style="1" customWidth="1"/>
    <col min="2" max="2" width="4.6640625" style="19" customWidth="1"/>
    <col min="3" max="3" width="16.6640625" style="1" customWidth="1"/>
    <col min="4" max="17" width="11.6640625" style="1" customWidth="1"/>
    <col min="18" max="16384" width="9" style="1"/>
  </cols>
  <sheetData>
    <row r="2" spans="2:17" x14ac:dyDescent="0.2">
      <c r="B2" s="1" t="s">
        <v>766</v>
      </c>
    </row>
    <row r="3" spans="2:17" x14ac:dyDescent="0.2">
      <c r="B3" s="1"/>
    </row>
    <row r="4" spans="2:17" x14ac:dyDescent="0.2">
      <c r="B4" s="1"/>
      <c r="K4" s="78"/>
      <c r="L4" s="78" t="s">
        <v>167</v>
      </c>
    </row>
    <row r="5" spans="2:17" ht="13.5" customHeight="1" x14ac:dyDescent="0.2">
      <c r="B5" s="1"/>
      <c r="K5" s="78"/>
      <c r="L5" s="78" t="s">
        <v>323</v>
      </c>
    </row>
    <row r="6" spans="2:17" ht="15.75" customHeight="1" x14ac:dyDescent="0.2">
      <c r="B6" s="1"/>
      <c r="K6" s="78"/>
      <c r="L6" s="78" t="s">
        <v>767</v>
      </c>
    </row>
    <row r="7" spans="2:17" ht="15.75" customHeight="1" x14ac:dyDescent="0.2">
      <c r="B7" s="1"/>
      <c r="K7" s="78"/>
      <c r="N7" s="78"/>
    </row>
    <row r="8" spans="2:17" ht="21.75" customHeight="1" thickBot="1" x14ac:dyDescent="0.25">
      <c r="B8" s="1"/>
      <c r="Q8" s="2" t="s">
        <v>348</v>
      </c>
    </row>
    <row r="9" spans="2:17" ht="15.75" customHeight="1" x14ac:dyDescent="0.2">
      <c r="B9" s="1619"/>
      <c r="C9" s="1619"/>
      <c r="D9" s="1507" t="s">
        <v>266</v>
      </c>
      <c r="E9" s="1676" t="s">
        <v>763</v>
      </c>
      <c r="F9" s="237"/>
      <c r="G9" s="237"/>
      <c r="H9" s="237"/>
      <c r="I9" s="237"/>
      <c r="J9" s="237"/>
      <c r="K9" s="237"/>
      <c r="L9" s="238"/>
      <c r="M9" s="237"/>
      <c r="N9" s="237"/>
      <c r="O9" s="238"/>
      <c r="P9" s="238"/>
      <c r="Q9" s="239"/>
    </row>
    <row r="10" spans="2:17" ht="15.75" customHeight="1" x14ac:dyDescent="0.2">
      <c r="B10" s="1619"/>
      <c r="C10" s="1619"/>
      <c r="D10" s="1508"/>
      <c r="E10" s="1677"/>
      <c r="F10" s="1588" t="s">
        <v>768</v>
      </c>
      <c r="G10" s="1588" t="s">
        <v>769</v>
      </c>
      <c r="H10" s="1588" t="s">
        <v>770</v>
      </c>
      <c r="I10" s="1588" t="s">
        <v>771</v>
      </c>
      <c r="J10" s="1588" t="s">
        <v>772</v>
      </c>
      <c r="K10" s="1588" t="s">
        <v>773</v>
      </c>
      <c r="L10" s="1588" t="s">
        <v>774</v>
      </c>
      <c r="M10" s="1588" t="s">
        <v>775</v>
      </c>
      <c r="N10" s="1588" t="s">
        <v>776</v>
      </c>
      <c r="O10" s="1588" t="s">
        <v>777</v>
      </c>
      <c r="P10" s="1621" t="s">
        <v>778</v>
      </c>
      <c r="Q10" s="1670" t="s">
        <v>396</v>
      </c>
    </row>
    <row r="11" spans="2:17" ht="15.75" customHeight="1" x14ac:dyDescent="0.2">
      <c r="B11" s="1619"/>
      <c r="C11" s="1619"/>
      <c r="D11" s="1508"/>
      <c r="E11" s="1677"/>
      <c r="F11" s="1594"/>
      <c r="G11" s="1594"/>
      <c r="H11" s="1594"/>
      <c r="I11" s="1594"/>
      <c r="J11" s="1594"/>
      <c r="K11" s="1594"/>
      <c r="L11" s="1594"/>
      <c r="M11" s="1594"/>
      <c r="N11" s="1594"/>
      <c r="O11" s="1594"/>
      <c r="P11" s="1593"/>
      <c r="Q11" s="1671"/>
    </row>
    <row r="12" spans="2:17" ht="65.25" customHeight="1" x14ac:dyDescent="0.2">
      <c r="B12" s="1619"/>
      <c r="C12" s="1619"/>
      <c r="D12" s="1610"/>
      <c r="E12" s="1678"/>
      <c r="F12" s="1595"/>
      <c r="G12" s="1595"/>
      <c r="H12" s="1595"/>
      <c r="I12" s="1595"/>
      <c r="J12" s="1595"/>
      <c r="K12" s="1595"/>
      <c r="L12" s="1595"/>
      <c r="M12" s="1595"/>
      <c r="N12" s="1595"/>
      <c r="O12" s="1595"/>
      <c r="P12" s="1622"/>
      <c r="Q12" s="1672"/>
    </row>
    <row r="13" spans="2:17" s="337" customFormat="1" ht="15.75" customHeight="1" x14ac:dyDescent="0.2">
      <c r="B13" s="1603" t="s">
        <v>273</v>
      </c>
      <c r="C13" s="1628"/>
      <c r="D13" s="234">
        <f>D16+D19+D22+D25+D28+D31</f>
        <v>427</v>
      </c>
      <c r="E13" s="63">
        <f>E16+E19+E22+E25+E28+E31</f>
        <v>128</v>
      </c>
      <c r="F13" s="9">
        <f t="shared" ref="F13:P13" si="0">F16+F19+F22+F25+F28+F31</f>
        <v>21</v>
      </c>
      <c r="G13" s="9">
        <f t="shared" si="0"/>
        <v>59</v>
      </c>
      <c r="H13" s="9">
        <f t="shared" si="0"/>
        <v>22</v>
      </c>
      <c r="I13" s="9">
        <f t="shared" si="0"/>
        <v>18</v>
      </c>
      <c r="J13" s="9">
        <f t="shared" ref="J13:L13" si="1">J16+J19+J22+J25+J28+J31</f>
        <v>26</v>
      </c>
      <c r="K13" s="9">
        <f t="shared" si="1"/>
        <v>24</v>
      </c>
      <c r="L13" s="9">
        <f t="shared" si="1"/>
        <v>8</v>
      </c>
      <c r="M13" s="9">
        <f t="shared" si="0"/>
        <v>24</v>
      </c>
      <c r="N13" s="9">
        <f t="shared" si="0"/>
        <v>10</v>
      </c>
      <c r="O13" s="9">
        <f t="shared" si="0"/>
        <v>3</v>
      </c>
      <c r="P13" s="9">
        <f t="shared" si="0"/>
        <v>20</v>
      </c>
      <c r="Q13" s="141">
        <f>Q16+Q19+Q22+Q25+Q28+Q31</f>
        <v>9</v>
      </c>
    </row>
    <row r="14" spans="2:17" s="337" customFormat="1" ht="15.75" customHeight="1" x14ac:dyDescent="0.2">
      <c r="B14" s="1605"/>
      <c r="C14" s="1629"/>
      <c r="D14" s="600"/>
      <c r="E14" s="101">
        <f>E13/D13</f>
        <v>0.29976580796252927</v>
      </c>
      <c r="F14" s="75">
        <f>F13/D13</f>
        <v>4.9180327868852458E-2</v>
      </c>
      <c r="G14" s="75">
        <f>G13/D13</f>
        <v>0.13817330210772832</v>
      </c>
      <c r="H14" s="75">
        <f>H13/D13</f>
        <v>5.1522248243559721E-2</v>
      </c>
      <c r="I14" s="75">
        <f>I13/D13</f>
        <v>4.2154566744730677E-2</v>
      </c>
      <c r="J14" s="75">
        <f>J13/D13</f>
        <v>6.0889929742388757E-2</v>
      </c>
      <c r="K14" s="75">
        <f>K13/D13</f>
        <v>5.6206088992974239E-2</v>
      </c>
      <c r="L14" s="75">
        <f>L13/D13</f>
        <v>1.873536299765808E-2</v>
      </c>
      <c r="M14" s="75">
        <f>M13/D13</f>
        <v>5.6206088992974239E-2</v>
      </c>
      <c r="N14" s="75">
        <f>N13/D13</f>
        <v>2.3419203747072601E-2</v>
      </c>
      <c r="O14" s="75">
        <f>O13/D13</f>
        <v>7.0257611241217799E-3</v>
      </c>
      <c r="P14" s="75">
        <f>P13/D13</f>
        <v>4.6838407494145202E-2</v>
      </c>
      <c r="Q14" s="1136">
        <f>Q13/D13</f>
        <v>2.1077283372365339E-2</v>
      </c>
    </row>
    <row r="15" spans="2:17" s="337" customFormat="1" ht="15.75" customHeight="1" thickBot="1" x14ac:dyDescent="0.25">
      <c r="B15" s="1607"/>
      <c r="C15" s="1669"/>
      <c r="D15" s="604"/>
      <c r="E15" s="67"/>
      <c r="F15" s="52">
        <f>F13/E13</f>
        <v>0.1640625</v>
      </c>
      <c r="G15" s="52">
        <f>G13/E13</f>
        <v>0.4609375</v>
      </c>
      <c r="H15" s="52">
        <f>H13/E13</f>
        <v>0.171875</v>
      </c>
      <c r="I15" s="52">
        <f>I13/E13</f>
        <v>0.140625</v>
      </c>
      <c r="J15" s="52">
        <f>J13/E13</f>
        <v>0.203125</v>
      </c>
      <c r="K15" s="52">
        <f>K13/E13</f>
        <v>0.1875</v>
      </c>
      <c r="L15" s="52">
        <f>L13/E13</f>
        <v>6.25E-2</v>
      </c>
      <c r="M15" s="52">
        <f>M13/E13</f>
        <v>0.1875</v>
      </c>
      <c r="N15" s="52">
        <f>N13/E13</f>
        <v>7.8125E-2</v>
      </c>
      <c r="O15" s="52">
        <f>O13/E13</f>
        <v>2.34375E-2</v>
      </c>
      <c r="P15" s="52">
        <f>P13/E13</f>
        <v>0.15625</v>
      </c>
      <c r="Q15" s="1137">
        <f>Q13/E13</f>
        <v>7.03125E-2</v>
      </c>
    </row>
    <row r="16" spans="2:17" s="337" customFormat="1" ht="15.75" customHeight="1" thickTop="1" x14ac:dyDescent="0.2">
      <c r="B16" s="1503" t="s">
        <v>274</v>
      </c>
      <c r="C16" s="1649" t="s">
        <v>275</v>
      </c>
      <c r="D16" s="487">
        <f>表1!D14</f>
        <v>49</v>
      </c>
      <c r="E16" s="975">
        <f>'表28-1'!E13</f>
        <v>12</v>
      </c>
      <c r="F16" s="74">
        <v>3</v>
      </c>
      <c r="G16" s="74">
        <v>8</v>
      </c>
      <c r="H16" s="74">
        <v>2</v>
      </c>
      <c r="I16" s="74">
        <v>2</v>
      </c>
      <c r="J16" s="74">
        <v>0</v>
      </c>
      <c r="K16" s="74">
        <v>0</v>
      </c>
      <c r="L16" s="74">
        <v>0</v>
      </c>
      <c r="M16" s="74">
        <v>1</v>
      </c>
      <c r="N16" s="74">
        <v>0</v>
      </c>
      <c r="O16" s="74">
        <v>3</v>
      </c>
      <c r="P16" s="74">
        <v>0</v>
      </c>
      <c r="Q16" s="139">
        <v>0</v>
      </c>
    </row>
    <row r="17" spans="2:17" s="337" customFormat="1" ht="15.75" customHeight="1" x14ac:dyDescent="0.2">
      <c r="B17" s="1504"/>
      <c r="C17" s="1551"/>
      <c r="D17" s="499"/>
      <c r="E17" s="101">
        <f>E16/D16</f>
        <v>0.24489795918367346</v>
      </c>
      <c r="F17" s="483">
        <f>F16/D16</f>
        <v>6.1224489795918366E-2</v>
      </c>
      <c r="G17" s="483">
        <f>G16/D16</f>
        <v>0.16326530612244897</v>
      </c>
      <c r="H17" s="483">
        <f>H16/D16</f>
        <v>4.0816326530612242E-2</v>
      </c>
      <c r="I17" s="483">
        <f>I16/D16</f>
        <v>4.0816326530612242E-2</v>
      </c>
      <c r="J17" s="483">
        <f>J16/D16</f>
        <v>0</v>
      </c>
      <c r="K17" s="483">
        <f>K16/D16</f>
        <v>0</v>
      </c>
      <c r="L17" s="483">
        <f>L16/D16</f>
        <v>0</v>
      </c>
      <c r="M17" s="483">
        <f>M16/D16</f>
        <v>2.0408163265306121E-2</v>
      </c>
      <c r="N17" s="483">
        <f>N16/D16</f>
        <v>0</v>
      </c>
      <c r="O17" s="483">
        <f>O16/D16</f>
        <v>6.1224489795918366E-2</v>
      </c>
      <c r="P17" s="483">
        <f>P16/D16</f>
        <v>0</v>
      </c>
      <c r="Q17" s="484">
        <f>Q16/D16</f>
        <v>0</v>
      </c>
    </row>
    <row r="18" spans="2:17" s="337" customFormat="1" ht="15.75" customHeight="1" x14ac:dyDescent="0.2">
      <c r="B18" s="1504"/>
      <c r="C18" s="1552"/>
      <c r="D18" s="307"/>
      <c r="E18" s="68"/>
      <c r="F18" s="489">
        <f>F16/E16</f>
        <v>0.25</v>
      </c>
      <c r="G18" s="489">
        <f>G16/E16</f>
        <v>0.66666666666666663</v>
      </c>
      <c r="H18" s="489">
        <f>H16/E16</f>
        <v>0.16666666666666666</v>
      </c>
      <c r="I18" s="489">
        <f>I16/E16</f>
        <v>0.16666666666666666</v>
      </c>
      <c r="J18" s="489">
        <f>J16/E16</f>
        <v>0</v>
      </c>
      <c r="K18" s="489">
        <f>K16/E16</f>
        <v>0</v>
      </c>
      <c r="L18" s="489">
        <f>L16/E16</f>
        <v>0</v>
      </c>
      <c r="M18" s="489">
        <f>M16/E16</f>
        <v>8.3333333333333329E-2</v>
      </c>
      <c r="N18" s="489">
        <f>N16/E16</f>
        <v>0</v>
      </c>
      <c r="O18" s="489">
        <f>O16/E16</f>
        <v>0.25</v>
      </c>
      <c r="P18" s="489">
        <f>P16/E16</f>
        <v>0</v>
      </c>
      <c r="Q18" s="490">
        <f>Q16/E16</f>
        <v>0</v>
      </c>
    </row>
    <row r="19" spans="2:17" s="337" customFormat="1" ht="15.75" customHeight="1" x14ac:dyDescent="0.2">
      <c r="B19" s="1504"/>
      <c r="C19" s="1591" t="s">
        <v>276</v>
      </c>
      <c r="D19" s="480">
        <f>表1!D17</f>
        <v>87</v>
      </c>
      <c r="E19" s="64">
        <f>'表28-1'!E15</f>
        <v>15</v>
      </c>
      <c r="F19" s="35">
        <v>1</v>
      </c>
      <c r="G19" s="35">
        <v>6</v>
      </c>
      <c r="H19" s="35">
        <v>1</v>
      </c>
      <c r="I19" s="35">
        <v>1</v>
      </c>
      <c r="J19" s="35">
        <v>0</v>
      </c>
      <c r="K19" s="35">
        <v>0</v>
      </c>
      <c r="L19" s="35">
        <v>3</v>
      </c>
      <c r="M19" s="35">
        <v>14</v>
      </c>
      <c r="N19" s="35">
        <v>0</v>
      </c>
      <c r="O19" s="35">
        <v>0</v>
      </c>
      <c r="P19" s="35">
        <v>2</v>
      </c>
      <c r="Q19" s="140">
        <v>0</v>
      </c>
    </row>
    <row r="20" spans="2:17" s="337" customFormat="1" ht="15.75" customHeight="1" x14ac:dyDescent="0.2">
      <c r="B20" s="1504"/>
      <c r="C20" s="1551"/>
      <c r="D20" s="499"/>
      <c r="E20" s="101">
        <f>E19/D19</f>
        <v>0.17241379310344829</v>
      </c>
      <c r="F20" s="483">
        <f>F19/D19</f>
        <v>1.1494252873563218E-2</v>
      </c>
      <c r="G20" s="483">
        <f>G19/D19</f>
        <v>6.8965517241379309E-2</v>
      </c>
      <c r="H20" s="483">
        <f>H19/D19</f>
        <v>1.1494252873563218E-2</v>
      </c>
      <c r="I20" s="483">
        <f>I19/D19</f>
        <v>1.1494252873563218E-2</v>
      </c>
      <c r="J20" s="483">
        <f>J19/D19</f>
        <v>0</v>
      </c>
      <c r="K20" s="483">
        <f>K19/D19</f>
        <v>0</v>
      </c>
      <c r="L20" s="483">
        <f>L19/D19</f>
        <v>3.4482758620689655E-2</v>
      </c>
      <c r="M20" s="483">
        <f>M19/D19</f>
        <v>0.16091954022988506</v>
      </c>
      <c r="N20" s="483">
        <f>N19/D19</f>
        <v>0</v>
      </c>
      <c r="O20" s="483">
        <f>O19/D19</f>
        <v>0</v>
      </c>
      <c r="P20" s="483">
        <f>P19/D19</f>
        <v>2.2988505747126436E-2</v>
      </c>
      <c r="Q20" s="484">
        <f>Q19/D19</f>
        <v>0</v>
      </c>
    </row>
    <row r="21" spans="2:17" s="337" customFormat="1" ht="15.75" customHeight="1" x14ac:dyDescent="0.2">
      <c r="B21" s="1504"/>
      <c r="C21" s="1552"/>
      <c r="D21" s="1123"/>
      <c r="E21" s="68"/>
      <c r="F21" s="489">
        <f>F19/E19</f>
        <v>6.6666666666666666E-2</v>
      </c>
      <c r="G21" s="489">
        <f>G19/E19</f>
        <v>0.4</v>
      </c>
      <c r="H21" s="489">
        <f>H19/E19</f>
        <v>6.6666666666666666E-2</v>
      </c>
      <c r="I21" s="489">
        <f>I19/E19</f>
        <v>6.6666666666666666E-2</v>
      </c>
      <c r="J21" s="489">
        <f>J19/E19</f>
        <v>0</v>
      </c>
      <c r="K21" s="489">
        <f>K19/E19</f>
        <v>0</v>
      </c>
      <c r="L21" s="489">
        <f>L19/E19</f>
        <v>0.2</v>
      </c>
      <c r="M21" s="489">
        <f>M19/E19</f>
        <v>0.93333333333333335</v>
      </c>
      <c r="N21" s="489">
        <f>N19/E19</f>
        <v>0</v>
      </c>
      <c r="O21" s="489">
        <f>O19/E19</f>
        <v>0</v>
      </c>
      <c r="P21" s="489">
        <f>P19/E19</f>
        <v>0.13333333333333333</v>
      </c>
      <c r="Q21" s="490">
        <f>Q19/E19</f>
        <v>0</v>
      </c>
    </row>
    <row r="22" spans="2:17" s="337" customFormat="1" ht="15.75" customHeight="1" x14ac:dyDescent="0.2">
      <c r="B22" s="1504"/>
      <c r="C22" s="1591" t="s">
        <v>277</v>
      </c>
      <c r="D22" s="491">
        <f>表1!D20</f>
        <v>25</v>
      </c>
      <c r="E22" s="64">
        <f>'表28-1'!E17</f>
        <v>12</v>
      </c>
      <c r="F22" s="35">
        <v>2</v>
      </c>
      <c r="G22" s="35">
        <v>2</v>
      </c>
      <c r="H22" s="35">
        <v>2</v>
      </c>
      <c r="I22" s="35">
        <v>0</v>
      </c>
      <c r="J22" s="35">
        <v>0</v>
      </c>
      <c r="K22" s="35">
        <v>0</v>
      </c>
      <c r="L22" s="35">
        <v>0</v>
      </c>
      <c r="M22" s="35">
        <v>0</v>
      </c>
      <c r="N22" s="35">
        <v>8</v>
      </c>
      <c r="O22" s="35">
        <v>0</v>
      </c>
      <c r="P22" s="35">
        <v>5</v>
      </c>
      <c r="Q22" s="140">
        <v>1</v>
      </c>
    </row>
    <row r="23" spans="2:17" s="337" customFormat="1" ht="15.75" customHeight="1" x14ac:dyDescent="0.2">
      <c r="B23" s="1504"/>
      <c r="C23" s="1551"/>
      <c r="D23" s="499"/>
      <c r="E23" s="101">
        <f>E22/D22</f>
        <v>0.48</v>
      </c>
      <c r="F23" s="483">
        <f>F22/D22</f>
        <v>0.08</v>
      </c>
      <c r="G23" s="483">
        <f>G22/D22</f>
        <v>0.08</v>
      </c>
      <c r="H23" s="483">
        <f>H22/D22</f>
        <v>0.08</v>
      </c>
      <c r="I23" s="483">
        <f>I22/D22</f>
        <v>0</v>
      </c>
      <c r="J23" s="483">
        <f>J22/D22</f>
        <v>0</v>
      </c>
      <c r="K23" s="483">
        <f>K22/D22</f>
        <v>0</v>
      </c>
      <c r="L23" s="483">
        <f>L22/D22</f>
        <v>0</v>
      </c>
      <c r="M23" s="483">
        <f>M22/D22</f>
        <v>0</v>
      </c>
      <c r="N23" s="483">
        <f>N22/D22</f>
        <v>0.32</v>
      </c>
      <c r="O23" s="483">
        <f>O22/D22</f>
        <v>0</v>
      </c>
      <c r="P23" s="483">
        <f>P22/D22</f>
        <v>0.2</v>
      </c>
      <c r="Q23" s="484">
        <f>Q22/D22</f>
        <v>0.04</v>
      </c>
    </row>
    <row r="24" spans="2:17" s="337" customFormat="1" ht="15.75" customHeight="1" x14ac:dyDescent="0.2">
      <c r="B24" s="1504"/>
      <c r="C24" s="1552"/>
      <c r="D24" s="1123"/>
      <c r="E24" s="68"/>
      <c r="F24" s="489">
        <f>F22/E22</f>
        <v>0.16666666666666666</v>
      </c>
      <c r="G24" s="489">
        <f>G22/E22</f>
        <v>0.16666666666666666</v>
      </c>
      <c r="H24" s="489">
        <f>H22/E22</f>
        <v>0.16666666666666666</v>
      </c>
      <c r="I24" s="489">
        <f>I22/E22</f>
        <v>0</v>
      </c>
      <c r="J24" s="489">
        <f>J22/E22</f>
        <v>0</v>
      </c>
      <c r="K24" s="489">
        <f>K22/E22</f>
        <v>0</v>
      </c>
      <c r="L24" s="489">
        <f>L22/E22</f>
        <v>0</v>
      </c>
      <c r="M24" s="489">
        <f>M22/E22</f>
        <v>0</v>
      </c>
      <c r="N24" s="489">
        <f>N22/E22</f>
        <v>0.66666666666666663</v>
      </c>
      <c r="O24" s="489">
        <f>O22/E22</f>
        <v>0</v>
      </c>
      <c r="P24" s="489">
        <f>P22/E22</f>
        <v>0.41666666666666669</v>
      </c>
      <c r="Q24" s="490">
        <f>Q22/E22</f>
        <v>8.3333333333333329E-2</v>
      </c>
    </row>
    <row r="25" spans="2:17" s="337" customFormat="1" ht="15.75" customHeight="1" x14ac:dyDescent="0.2">
      <c r="B25" s="1504"/>
      <c r="C25" s="1591" t="s">
        <v>278</v>
      </c>
      <c r="D25" s="491">
        <f>表1!D23</f>
        <v>82</v>
      </c>
      <c r="E25" s="64">
        <f>'表28-1'!E19</f>
        <v>27</v>
      </c>
      <c r="F25" s="35">
        <v>6</v>
      </c>
      <c r="G25" s="35">
        <v>8</v>
      </c>
      <c r="H25" s="35">
        <v>5</v>
      </c>
      <c r="I25" s="35">
        <v>11</v>
      </c>
      <c r="J25" s="35">
        <v>6</v>
      </c>
      <c r="K25" s="35">
        <v>2</v>
      </c>
      <c r="L25" s="35">
        <v>1</v>
      </c>
      <c r="M25" s="35">
        <v>5</v>
      </c>
      <c r="N25" s="35">
        <v>1</v>
      </c>
      <c r="O25" s="35">
        <v>0</v>
      </c>
      <c r="P25" s="35">
        <v>7</v>
      </c>
      <c r="Q25" s="140">
        <v>1</v>
      </c>
    </row>
    <row r="26" spans="2:17" s="337" customFormat="1" ht="15.75" customHeight="1" x14ac:dyDescent="0.2">
      <c r="B26" s="1504"/>
      <c r="C26" s="1551"/>
      <c r="D26" s="499"/>
      <c r="E26" s="101">
        <f>E25/D25</f>
        <v>0.32926829268292684</v>
      </c>
      <c r="F26" s="483">
        <f>F25/D25</f>
        <v>7.3170731707317069E-2</v>
      </c>
      <c r="G26" s="483">
        <f>G25/D25</f>
        <v>9.7560975609756101E-2</v>
      </c>
      <c r="H26" s="483">
        <f>H25/D25</f>
        <v>6.097560975609756E-2</v>
      </c>
      <c r="I26" s="483">
        <f>I25/D25</f>
        <v>0.13414634146341464</v>
      </c>
      <c r="J26" s="483">
        <f>J25/D25</f>
        <v>7.3170731707317069E-2</v>
      </c>
      <c r="K26" s="483">
        <f>K25/D25</f>
        <v>2.4390243902439025E-2</v>
      </c>
      <c r="L26" s="483">
        <f>L25/D25</f>
        <v>1.2195121951219513E-2</v>
      </c>
      <c r="M26" s="483">
        <f>M25/D25</f>
        <v>6.097560975609756E-2</v>
      </c>
      <c r="N26" s="483">
        <f>N25/D25</f>
        <v>1.2195121951219513E-2</v>
      </c>
      <c r="O26" s="483">
        <f>O25/D25</f>
        <v>0</v>
      </c>
      <c r="P26" s="483">
        <f>P25/D25</f>
        <v>8.5365853658536592E-2</v>
      </c>
      <c r="Q26" s="484">
        <f>Q25/D25</f>
        <v>1.2195121951219513E-2</v>
      </c>
    </row>
    <row r="27" spans="2:17" s="337" customFormat="1" ht="15.75" customHeight="1" x14ac:dyDescent="0.2">
      <c r="B27" s="1504"/>
      <c r="C27" s="1552"/>
      <c r="D27" s="1123"/>
      <c r="E27" s="68"/>
      <c r="F27" s="489">
        <f>F25/E25</f>
        <v>0.22222222222222221</v>
      </c>
      <c r="G27" s="489">
        <f>G25/E25</f>
        <v>0.29629629629629628</v>
      </c>
      <c r="H27" s="489">
        <f>H25/E25</f>
        <v>0.18518518518518517</v>
      </c>
      <c r="I27" s="489">
        <f>I25/E25</f>
        <v>0.40740740740740738</v>
      </c>
      <c r="J27" s="489">
        <f>J25/E25</f>
        <v>0.22222222222222221</v>
      </c>
      <c r="K27" s="489">
        <f>K25/E25</f>
        <v>7.407407407407407E-2</v>
      </c>
      <c r="L27" s="489">
        <f>L25/E25</f>
        <v>3.7037037037037035E-2</v>
      </c>
      <c r="M27" s="489">
        <f>M25/E25</f>
        <v>0.18518518518518517</v>
      </c>
      <c r="N27" s="489">
        <f>N25/E25</f>
        <v>3.7037037037037035E-2</v>
      </c>
      <c r="O27" s="489">
        <f>O25/E25</f>
        <v>0</v>
      </c>
      <c r="P27" s="489">
        <f>P25/E25</f>
        <v>0.25925925925925924</v>
      </c>
      <c r="Q27" s="490">
        <f>Q25/E25</f>
        <v>3.7037037037037035E-2</v>
      </c>
    </row>
    <row r="28" spans="2:17" s="337" customFormat="1" ht="15.75" customHeight="1" x14ac:dyDescent="0.2">
      <c r="B28" s="1504"/>
      <c r="C28" s="1591" t="s">
        <v>279</v>
      </c>
      <c r="D28" s="491">
        <f>表1!D26</f>
        <v>8</v>
      </c>
      <c r="E28" s="63">
        <f>'表28-1'!E21</f>
        <v>0</v>
      </c>
      <c r="F28" s="9">
        <v>0</v>
      </c>
      <c r="G28" s="9">
        <v>0</v>
      </c>
      <c r="H28" s="9">
        <v>0</v>
      </c>
      <c r="I28" s="9">
        <v>0</v>
      </c>
      <c r="J28" s="9">
        <v>0</v>
      </c>
      <c r="K28" s="9">
        <v>0</v>
      </c>
      <c r="L28" s="9">
        <v>0</v>
      </c>
      <c r="M28" s="9">
        <v>0</v>
      </c>
      <c r="N28" s="9">
        <v>0</v>
      </c>
      <c r="O28" s="9">
        <v>0</v>
      </c>
      <c r="P28" s="9">
        <v>0</v>
      </c>
      <c r="Q28" s="141">
        <v>0</v>
      </c>
    </row>
    <row r="29" spans="2:17" s="337" customFormat="1" ht="15.75" customHeight="1" x14ac:dyDescent="0.2">
      <c r="B29" s="1504"/>
      <c r="C29" s="1551"/>
      <c r="D29" s="499"/>
      <c r="E29" s="101">
        <f>E28/D28</f>
        <v>0</v>
      </c>
      <c r="F29" s="483">
        <f>F28/D28</f>
        <v>0</v>
      </c>
      <c r="G29" s="483">
        <f>G28/D28</f>
        <v>0</v>
      </c>
      <c r="H29" s="483">
        <f>H28/D28</f>
        <v>0</v>
      </c>
      <c r="I29" s="483">
        <f>I28/D28</f>
        <v>0</v>
      </c>
      <c r="J29" s="483">
        <f>J28/D28</f>
        <v>0</v>
      </c>
      <c r="K29" s="483">
        <f>K28/D28</f>
        <v>0</v>
      </c>
      <c r="L29" s="483">
        <f>L28/D28</f>
        <v>0</v>
      </c>
      <c r="M29" s="483">
        <f>M28/D28</f>
        <v>0</v>
      </c>
      <c r="N29" s="483">
        <f>N28/D28</f>
        <v>0</v>
      </c>
      <c r="O29" s="483">
        <f>O28/D28</f>
        <v>0</v>
      </c>
      <c r="P29" s="483">
        <f>P28/D28</f>
        <v>0</v>
      </c>
      <c r="Q29" s="484">
        <f>Q28/D28</f>
        <v>0</v>
      </c>
    </row>
    <row r="30" spans="2:17" s="337" customFormat="1" ht="15.75" customHeight="1" x14ac:dyDescent="0.2">
      <c r="B30" s="1504"/>
      <c r="C30" s="1552"/>
      <c r="D30" s="1123"/>
      <c r="E30" s="68"/>
      <c r="F30" s="489">
        <f>IF(E28,F28/E28,0)</f>
        <v>0</v>
      </c>
      <c r="G30" s="489">
        <f t="shared" ref="G30:Q30" si="2">IF(F28,G28/F28,0)</f>
        <v>0</v>
      </c>
      <c r="H30" s="489">
        <f t="shared" si="2"/>
        <v>0</v>
      </c>
      <c r="I30" s="489">
        <f t="shared" si="2"/>
        <v>0</v>
      </c>
      <c r="J30" s="489">
        <f t="shared" si="2"/>
        <v>0</v>
      </c>
      <c r="K30" s="489">
        <f t="shared" si="2"/>
        <v>0</v>
      </c>
      <c r="L30" s="489">
        <f t="shared" si="2"/>
        <v>0</v>
      </c>
      <c r="M30" s="489">
        <f t="shared" si="2"/>
        <v>0</v>
      </c>
      <c r="N30" s="489">
        <f t="shared" si="2"/>
        <v>0</v>
      </c>
      <c r="O30" s="489">
        <f t="shared" si="2"/>
        <v>0</v>
      </c>
      <c r="P30" s="489">
        <f t="shared" si="2"/>
        <v>0</v>
      </c>
      <c r="Q30" s="490">
        <f t="shared" si="2"/>
        <v>0</v>
      </c>
    </row>
    <row r="31" spans="2:17" s="337" customFormat="1" ht="15.75" customHeight="1" x14ac:dyDescent="0.2">
      <c r="B31" s="1504"/>
      <c r="C31" s="1591" t="s">
        <v>280</v>
      </c>
      <c r="D31" s="491">
        <f>表1!D29</f>
        <v>176</v>
      </c>
      <c r="E31" s="64">
        <f>'表28-1'!E23</f>
        <v>62</v>
      </c>
      <c r="F31" s="35">
        <v>9</v>
      </c>
      <c r="G31" s="35">
        <v>35</v>
      </c>
      <c r="H31" s="35">
        <v>12</v>
      </c>
      <c r="I31" s="35">
        <v>4</v>
      </c>
      <c r="J31" s="35">
        <v>20</v>
      </c>
      <c r="K31" s="35">
        <v>22</v>
      </c>
      <c r="L31" s="35">
        <v>4</v>
      </c>
      <c r="M31" s="35">
        <v>4</v>
      </c>
      <c r="N31" s="35">
        <v>1</v>
      </c>
      <c r="O31" s="35">
        <v>0</v>
      </c>
      <c r="P31" s="35">
        <v>6</v>
      </c>
      <c r="Q31" s="140">
        <v>7</v>
      </c>
    </row>
    <row r="32" spans="2:17" s="337" customFormat="1" ht="15.75" customHeight="1" x14ac:dyDescent="0.2">
      <c r="B32" s="1504"/>
      <c r="C32" s="1551"/>
      <c r="D32" s="499"/>
      <c r="E32" s="101">
        <f>E31/D31</f>
        <v>0.35227272727272729</v>
      </c>
      <c r="F32" s="483">
        <f>F31/D31</f>
        <v>5.113636363636364E-2</v>
      </c>
      <c r="G32" s="483">
        <f>G31/D31</f>
        <v>0.19886363636363635</v>
      </c>
      <c r="H32" s="483">
        <f>H31/D31</f>
        <v>6.8181818181818177E-2</v>
      </c>
      <c r="I32" s="483">
        <f>I31/D31</f>
        <v>2.2727272727272728E-2</v>
      </c>
      <c r="J32" s="483">
        <f>J31/D31</f>
        <v>0.11363636363636363</v>
      </c>
      <c r="K32" s="483">
        <f>K31/D31</f>
        <v>0.125</v>
      </c>
      <c r="L32" s="483">
        <f>L31/D31</f>
        <v>2.2727272727272728E-2</v>
      </c>
      <c r="M32" s="483">
        <f>M31/D31</f>
        <v>2.2727272727272728E-2</v>
      </c>
      <c r="N32" s="483">
        <f>N31/D31</f>
        <v>5.681818181818182E-3</v>
      </c>
      <c r="O32" s="483">
        <f>O31/D31</f>
        <v>0</v>
      </c>
      <c r="P32" s="483">
        <f>P31/D31</f>
        <v>3.4090909090909088E-2</v>
      </c>
      <c r="Q32" s="484">
        <f>Q31/D31</f>
        <v>3.9772727272727272E-2</v>
      </c>
    </row>
    <row r="33" spans="2:17" s="337" customFormat="1" ht="15.75" customHeight="1" thickBot="1" x14ac:dyDescent="0.25">
      <c r="B33" s="1505"/>
      <c r="C33" s="1655"/>
      <c r="D33" s="1124"/>
      <c r="E33" s="66"/>
      <c r="F33" s="493">
        <f>F31/E31</f>
        <v>0.14516129032258066</v>
      </c>
      <c r="G33" s="493">
        <f>G31/E31</f>
        <v>0.56451612903225812</v>
      </c>
      <c r="H33" s="493">
        <f>H31/E31</f>
        <v>0.19354838709677419</v>
      </c>
      <c r="I33" s="493">
        <f>I31/E31</f>
        <v>6.4516129032258063E-2</v>
      </c>
      <c r="J33" s="493">
        <f>J31/E31</f>
        <v>0.32258064516129031</v>
      </c>
      <c r="K33" s="493">
        <f>K31/E31</f>
        <v>0.35483870967741937</v>
      </c>
      <c r="L33" s="493">
        <f>L31/E31</f>
        <v>6.4516129032258063E-2</v>
      </c>
      <c r="M33" s="493">
        <f>M31/E31</f>
        <v>6.4516129032258063E-2</v>
      </c>
      <c r="N33" s="493">
        <f>N31/E31</f>
        <v>1.6129032258064516E-2</v>
      </c>
      <c r="O33" s="493">
        <f>O31/E31</f>
        <v>0</v>
      </c>
      <c r="P33" s="493">
        <f>P31/E31</f>
        <v>9.6774193548387094E-2</v>
      </c>
      <c r="Q33" s="494">
        <f>Q31/E31</f>
        <v>0.11290322580645161</v>
      </c>
    </row>
    <row r="34" spans="2:17" s="337" customFormat="1" ht="15.75" customHeight="1" thickTop="1" x14ac:dyDescent="0.2">
      <c r="B34" s="1503" t="s">
        <v>281</v>
      </c>
      <c r="C34" s="1649" t="s">
        <v>282</v>
      </c>
      <c r="D34" s="491">
        <f>表1!D32</f>
        <v>106</v>
      </c>
      <c r="E34" s="64">
        <f>'表28-1'!E25</f>
        <v>29</v>
      </c>
      <c r="F34" s="35">
        <v>3</v>
      </c>
      <c r="G34" s="35">
        <v>15</v>
      </c>
      <c r="H34" s="35">
        <v>5</v>
      </c>
      <c r="I34" s="35">
        <v>5</v>
      </c>
      <c r="J34" s="35">
        <v>8</v>
      </c>
      <c r="K34" s="35">
        <v>2</v>
      </c>
      <c r="L34" s="35">
        <v>1</v>
      </c>
      <c r="M34" s="35">
        <v>6</v>
      </c>
      <c r="N34" s="35">
        <v>4</v>
      </c>
      <c r="O34" s="35">
        <v>1</v>
      </c>
      <c r="P34" s="35">
        <v>3</v>
      </c>
      <c r="Q34" s="140">
        <v>3</v>
      </c>
    </row>
    <row r="35" spans="2:17" s="337" customFormat="1" ht="15.75" customHeight="1" x14ac:dyDescent="0.2">
      <c r="B35" s="1504"/>
      <c r="C35" s="1551"/>
      <c r="D35" s="499"/>
      <c r="E35" s="601">
        <f>E34/D34</f>
        <v>0.27358490566037735</v>
      </c>
      <c r="F35" s="483">
        <f>F34/D34</f>
        <v>2.8301886792452831E-2</v>
      </c>
      <c r="G35" s="483">
        <f>G34/D34</f>
        <v>0.14150943396226415</v>
      </c>
      <c r="H35" s="483">
        <f>H34/D34</f>
        <v>4.716981132075472E-2</v>
      </c>
      <c r="I35" s="483">
        <f>I34/D34</f>
        <v>4.716981132075472E-2</v>
      </c>
      <c r="J35" s="483">
        <f>J34/D34</f>
        <v>7.5471698113207544E-2</v>
      </c>
      <c r="K35" s="483">
        <f>K34/D34</f>
        <v>1.8867924528301886E-2</v>
      </c>
      <c r="L35" s="483">
        <f>L34/D34</f>
        <v>9.433962264150943E-3</v>
      </c>
      <c r="M35" s="483">
        <f>M34/D34</f>
        <v>5.6603773584905662E-2</v>
      </c>
      <c r="N35" s="483">
        <f>N34/D34</f>
        <v>3.7735849056603772E-2</v>
      </c>
      <c r="O35" s="483">
        <f>O34/D34</f>
        <v>9.433962264150943E-3</v>
      </c>
      <c r="P35" s="483">
        <f>P34/D34</f>
        <v>2.8301886792452831E-2</v>
      </c>
      <c r="Q35" s="484">
        <f>Q34/D34</f>
        <v>2.8301886792452831E-2</v>
      </c>
    </row>
    <row r="36" spans="2:17" s="337" customFormat="1" ht="15.75" customHeight="1" x14ac:dyDescent="0.2">
      <c r="B36" s="1504"/>
      <c r="C36" s="1552"/>
      <c r="D36" s="1123"/>
      <c r="E36" s="608"/>
      <c r="F36" s="489">
        <f>F34/E34</f>
        <v>0.10344827586206896</v>
      </c>
      <c r="G36" s="489">
        <f>G34/E34</f>
        <v>0.51724137931034486</v>
      </c>
      <c r="H36" s="489">
        <f>H34/E34</f>
        <v>0.17241379310344829</v>
      </c>
      <c r="I36" s="489">
        <f>I34/E34</f>
        <v>0.17241379310344829</v>
      </c>
      <c r="J36" s="489">
        <f>J34/E34</f>
        <v>0.27586206896551724</v>
      </c>
      <c r="K36" s="489">
        <f>K34/E34</f>
        <v>6.8965517241379309E-2</v>
      </c>
      <c r="L36" s="489">
        <f>L34/E34</f>
        <v>3.4482758620689655E-2</v>
      </c>
      <c r="M36" s="489">
        <f>M34/E34</f>
        <v>0.20689655172413793</v>
      </c>
      <c r="N36" s="489">
        <f>N34/E34</f>
        <v>0.13793103448275862</v>
      </c>
      <c r="O36" s="489">
        <f>O34/E34</f>
        <v>3.4482758620689655E-2</v>
      </c>
      <c r="P36" s="489">
        <f>P34/E34</f>
        <v>0.10344827586206896</v>
      </c>
      <c r="Q36" s="490">
        <f>Q34/E34</f>
        <v>0.10344827586206896</v>
      </c>
    </row>
    <row r="37" spans="2:17" s="337" customFormat="1" ht="15.75" customHeight="1" x14ac:dyDescent="0.2">
      <c r="B37" s="1504"/>
      <c r="C37" s="1591" t="s">
        <v>283</v>
      </c>
      <c r="D37" s="491">
        <f>表1!D35</f>
        <v>171</v>
      </c>
      <c r="E37" s="64">
        <f>'表28-1'!E27</f>
        <v>58</v>
      </c>
      <c r="F37" s="35">
        <v>10</v>
      </c>
      <c r="G37" s="35">
        <v>30</v>
      </c>
      <c r="H37" s="35">
        <v>11</v>
      </c>
      <c r="I37" s="35">
        <v>8</v>
      </c>
      <c r="J37" s="35">
        <v>7</v>
      </c>
      <c r="K37" s="35">
        <v>11</v>
      </c>
      <c r="L37" s="35">
        <v>4</v>
      </c>
      <c r="M37" s="35">
        <v>7</v>
      </c>
      <c r="N37" s="35">
        <v>4</v>
      </c>
      <c r="O37" s="35">
        <v>2</v>
      </c>
      <c r="P37" s="35">
        <v>5</v>
      </c>
      <c r="Q37" s="140">
        <v>1</v>
      </c>
    </row>
    <row r="38" spans="2:17" s="337" customFormat="1" ht="15.75" customHeight="1" x14ac:dyDescent="0.2">
      <c r="B38" s="1504"/>
      <c r="C38" s="1551"/>
      <c r="D38" s="499"/>
      <c r="E38" s="601">
        <f>E37/D37</f>
        <v>0.33918128654970758</v>
      </c>
      <c r="F38" s="483">
        <f>F37/D37</f>
        <v>5.8479532163742687E-2</v>
      </c>
      <c r="G38" s="483">
        <f>G37/D37</f>
        <v>0.17543859649122806</v>
      </c>
      <c r="H38" s="483">
        <f>H37/D37</f>
        <v>6.4327485380116955E-2</v>
      </c>
      <c r="I38" s="483">
        <f>I37/D37</f>
        <v>4.6783625730994149E-2</v>
      </c>
      <c r="J38" s="483">
        <f>J37/D37</f>
        <v>4.0935672514619881E-2</v>
      </c>
      <c r="K38" s="483">
        <f>K37/D37</f>
        <v>6.4327485380116955E-2</v>
      </c>
      <c r="L38" s="483">
        <f>L37/D37</f>
        <v>2.3391812865497075E-2</v>
      </c>
      <c r="M38" s="483">
        <f>M37/D37</f>
        <v>4.0935672514619881E-2</v>
      </c>
      <c r="N38" s="483">
        <f>N37/D37</f>
        <v>2.3391812865497075E-2</v>
      </c>
      <c r="O38" s="483">
        <f>O37/D37</f>
        <v>1.1695906432748537E-2</v>
      </c>
      <c r="P38" s="483">
        <f>P37/D37</f>
        <v>2.9239766081871343E-2</v>
      </c>
      <c r="Q38" s="484">
        <f>Q37/D37</f>
        <v>5.8479532163742687E-3</v>
      </c>
    </row>
    <row r="39" spans="2:17" x14ac:dyDescent="0.2">
      <c r="B39" s="1504"/>
      <c r="C39" s="1552"/>
      <c r="D39" s="1123"/>
      <c r="E39" s="608"/>
      <c r="F39" s="489">
        <f>F37/E37</f>
        <v>0.17241379310344829</v>
      </c>
      <c r="G39" s="489">
        <f>G37/E37</f>
        <v>0.51724137931034486</v>
      </c>
      <c r="H39" s="489">
        <f>H37/E37</f>
        <v>0.18965517241379309</v>
      </c>
      <c r="I39" s="489">
        <f>I37/E37</f>
        <v>0.13793103448275862</v>
      </c>
      <c r="J39" s="489">
        <f>J37/E37</f>
        <v>0.1206896551724138</v>
      </c>
      <c r="K39" s="489">
        <f>K37/E37</f>
        <v>0.18965517241379309</v>
      </c>
      <c r="L39" s="489">
        <f>L37/E37</f>
        <v>6.8965517241379309E-2</v>
      </c>
      <c r="M39" s="489">
        <f>M37/E37</f>
        <v>0.1206896551724138</v>
      </c>
      <c r="N39" s="489">
        <f>N37/E37</f>
        <v>6.8965517241379309E-2</v>
      </c>
      <c r="O39" s="489">
        <f>O37/E37</f>
        <v>3.4482758620689655E-2</v>
      </c>
      <c r="P39" s="489">
        <f>P37/E37</f>
        <v>8.6206896551724144E-2</v>
      </c>
      <c r="Q39" s="490">
        <f>Q37/E37</f>
        <v>1.7241379310344827E-2</v>
      </c>
    </row>
    <row r="40" spans="2:17" ht="13.5" customHeight="1" x14ac:dyDescent="0.2">
      <c r="B40" s="1504"/>
      <c r="C40" s="1591" t="s">
        <v>284</v>
      </c>
      <c r="D40" s="491">
        <f>表1!D38</f>
        <v>49</v>
      </c>
      <c r="E40" s="63">
        <f>'表28-1'!E29</f>
        <v>16</v>
      </c>
      <c r="F40" s="9">
        <v>1</v>
      </c>
      <c r="G40" s="9">
        <v>5</v>
      </c>
      <c r="H40" s="9">
        <v>2</v>
      </c>
      <c r="I40" s="9">
        <v>1</v>
      </c>
      <c r="J40" s="9">
        <v>4</v>
      </c>
      <c r="K40" s="9">
        <v>1</v>
      </c>
      <c r="L40" s="9">
        <v>0</v>
      </c>
      <c r="M40" s="9">
        <v>5</v>
      </c>
      <c r="N40" s="9">
        <v>1</v>
      </c>
      <c r="O40" s="9">
        <v>0</v>
      </c>
      <c r="P40" s="9">
        <v>7</v>
      </c>
      <c r="Q40" s="141">
        <v>2</v>
      </c>
    </row>
    <row r="41" spans="2:17" ht="13.5" customHeight="1" x14ac:dyDescent="0.2">
      <c r="B41" s="1504"/>
      <c r="C41" s="1551"/>
      <c r="D41" s="499"/>
      <c r="E41" s="601">
        <f>E40/D40</f>
        <v>0.32653061224489793</v>
      </c>
      <c r="F41" s="483">
        <f>F40/D40</f>
        <v>2.0408163265306121E-2</v>
      </c>
      <c r="G41" s="483">
        <f>G40/D40</f>
        <v>0.10204081632653061</v>
      </c>
      <c r="H41" s="483">
        <f>H40/D40</f>
        <v>4.0816326530612242E-2</v>
      </c>
      <c r="I41" s="483">
        <f>I40/D40</f>
        <v>2.0408163265306121E-2</v>
      </c>
      <c r="J41" s="483">
        <f>J40/D40</f>
        <v>8.1632653061224483E-2</v>
      </c>
      <c r="K41" s="483">
        <f>K40/D40</f>
        <v>2.0408163265306121E-2</v>
      </c>
      <c r="L41" s="483">
        <f>L40/D40</f>
        <v>0</v>
      </c>
      <c r="M41" s="483">
        <f>M40/D40</f>
        <v>0.10204081632653061</v>
      </c>
      <c r="N41" s="483">
        <f>N40/D40</f>
        <v>2.0408163265306121E-2</v>
      </c>
      <c r="O41" s="483">
        <f>O40/D40</f>
        <v>0</v>
      </c>
      <c r="P41" s="483">
        <f>P40/D40</f>
        <v>0.14285714285714285</v>
      </c>
      <c r="Q41" s="484">
        <f>Q40/D40</f>
        <v>4.0816326530612242E-2</v>
      </c>
    </row>
    <row r="42" spans="2:17" ht="14.25" customHeight="1" x14ac:dyDescent="0.2">
      <c r="B42" s="1504"/>
      <c r="C42" s="1552"/>
      <c r="D42" s="1123"/>
      <c r="E42" s="608"/>
      <c r="F42" s="489">
        <f>F40/E40</f>
        <v>6.25E-2</v>
      </c>
      <c r="G42" s="489">
        <f>G40/E40</f>
        <v>0.3125</v>
      </c>
      <c r="H42" s="489">
        <f>H40/E40</f>
        <v>0.125</v>
      </c>
      <c r="I42" s="489">
        <f>I40/E40</f>
        <v>6.25E-2</v>
      </c>
      <c r="J42" s="489">
        <f>J40/E40</f>
        <v>0.25</v>
      </c>
      <c r="K42" s="489">
        <f>K40/E40</f>
        <v>6.25E-2</v>
      </c>
      <c r="L42" s="489">
        <f>L40/E40</f>
        <v>0</v>
      </c>
      <c r="M42" s="489">
        <f>M40/E40</f>
        <v>0.3125</v>
      </c>
      <c r="N42" s="489">
        <f>N40/E40</f>
        <v>6.25E-2</v>
      </c>
      <c r="O42" s="489">
        <f>O40/E40</f>
        <v>0</v>
      </c>
      <c r="P42" s="489">
        <f>P40/E40</f>
        <v>0.4375</v>
      </c>
      <c r="Q42" s="490">
        <f>Q40/E40</f>
        <v>0.125</v>
      </c>
    </row>
    <row r="43" spans="2:17" x14ac:dyDescent="0.2">
      <c r="B43" s="1504"/>
      <c r="C43" s="1591" t="s">
        <v>285</v>
      </c>
      <c r="D43" s="491">
        <f>表1!D41</f>
        <v>38</v>
      </c>
      <c r="E43" s="63">
        <f>'表28-1'!E31</f>
        <v>13</v>
      </c>
      <c r="F43" s="9">
        <v>2</v>
      </c>
      <c r="G43" s="9">
        <v>4</v>
      </c>
      <c r="H43" s="9">
        <v>2</v>
      </c>
      <c r="I43" s="9">
        <v>2</v>
      </c>
      <c r="J43" s="9">
        <v>3</v>
      </c>
      <c r="K43" s="9">
        <v>3</v>
      </c>
      <c r="L43" s="9">
        <v>2</v>
      </c>
      <c r="M43" s="9">
        <v>3</v>
      </c>
      <c r="N43" s="9">
        <v>1</v>
      </c>
      <c r="O43" s="9">
        <v>0</v>
      </c>
      <c r="P43" s="9">
        <v>2</v>
      </c>
      <c r="Q43" s="141">
        <v>1</v>
      </c>
    </row>
    <row r="44" spans="2:17" x14ac:dyDescent="0.2">
      <c r="B44" s="1504"/>
      <c r="C44" s="1551"/>
      <c r="D44" s="499"/>
      <c r="E44" s="601">
        <f>E43/D43</f>
        <v>0.34210526315789475</v>
      </c>
      <c r="F44" s="483">
        <f>F43/D43</f>
        <v>5.2631578947368418E-2</v>
      </c>
      <c r="G44" s="483">
        <f>G43/D43</f>
        <v>0.10526315789473684</v>
      </c>
      <c r="H44" s="483">
        <f>H43/D43</f>
        <v>5.2631578947368418E-2</v>
      </c>
      <c r="I44" s="483">
        <f>I43/D43</f>
        <v>5.2631578947368418E-2</v>
      </c>
      <c r="J44" s="483">
        <f>J43/D43</f>
        <v>7.8947368421052627E-2</v>
      </c>
      <c r="K44" s="483">
        <f>K43/D43</f>
        <v>7.8947368421052627E-2</v>
      </c>
      <c r="L44" s="483">
        <f>L43/D43</f>
        <v>5.2631578947368418E-2</v>
      </c>
      <c r="M44" s="483">
        <f>M43/D43</f>
        <v>7.8947368421052627E-2</v>
      </c>
      <c r="N44" s="483">
        <f>N43/D43</f>
        <v>2.6315789473684209E-2</v>
      </c>
      <c r="O44" s="483">
        <f>O43/D43</f>
        <v>0</v>
      </c>
      <c r="P44" s="483">
        <f>P43/D43</f>
        <v>5.2631578947368418E-2</v>
      </c>
      <c r="Q44" s="484">
        <f>Q43/D43</f>
        <v>2.6315789473684209E-2</v>
      </c>
    </row>
    <row r="45" spans="2:17" x14ac:dyDescent="0.2">
      <c r="B45" s="1504"/>
      <c r="C45" s="1552"/>
      <c r="D45" s="1123"/>
      <c r="E45" s="608"/>
      <c r="F45" s="489">
        <f>F43/E43</f>
        <v>0.15384615384615385</v>
      </c>
      <c r="G45" s="489">
        <f>G43/E43</f>
        <v>0.30769230769230771</v>
      </c>
      <c r="H45" s="489">
        <f>H43/E43</f>
        <v>0.15384615384615385</v>
      </c>
      <c r="I45" s="489">
        <f>I43/E43</f>
        <v>0.15384615384615385</v>
      </c>
      <c r="J45" s="489">
        <f>J43/E43</f>
        <v>0.23076923076923078</v>
      </c>
      <c r="K45" s="489">
        <f>K43/E43</f>
        <v>0.23076923076923078</v>
      </c>
      <c r="L45" s="489">
        <f>L43/E43</f>
        <v>0.15384615384615385</v>
      </c>
      <c r="M45" s="489">
        <f>M43/E43</f>
        <v>0.23076923076923078</v>
      </c>
      <c r="N45" s="489">
        <f>N43/E43</f>
        <v>7.6923076923076927E-2</v>
      </c>
      <c r="O45" s="489">
        <f>O43/E43</f>
        <v>0</v>
      </c>
      <c r="P45" s="489">
        <f>P43/E43</f>
        <v>0.15384615384615385</v>
      </c>
      <c r="Q45" s="490">
        <f>Q43/E43</f>
        <v>7.6923076923076927E-2</v>
      </c>
    </row>
    <row r="46" spans="2:17" x14ac:dyDescent="0.2">
      <c r="B46" s="1504"/>
      <c r="C46" s="1591" t="s">
        <v>286</v>
      </c>
      <c r="D46" s="491">
        <f>表1!D44</f>
        <v>33</v>
      </c>
      <c r="E46" s="63">
        <f>'表28-1'!E33</f>
        <v>6</v>
      </c>
      <c r="F46" s="9">
        <v>1</v>
      </c>
      <c r="G46" s="9">
        <v>3</v>
      </c>
      <c r="H46" s="9">
        <v>2</v>
      </c>
      <c r="I46" s="9">
        <v>2</v>
      </c>
      <c r="J46" s="9">
        <v>2</v>
      </c>
      <c r="K46" s="9">
        <v>2</v>
      </c>
      <c r="L46" s="9">
        <v>0</v>
      </c>
      <c r="M46" s="9">
        <v>2</v>
      </c>
      <c r="N46" s="9">
        <v>0</v>
      </c>
      <c r="O46" s="9">
        <v>0</v>
      </c>
      <c r="P46" s="9">
        <v>2</v>
      </c>
      <c r="Q46" s="141">
        <v>1</v>
      </c>
    </row>
    <row r="47" spans="2:17" x14ac:dyDescent="0.2">
      <c r="B47" s="1504"/>
      <c r="C47" s="1551"/>
      <c r="D47" s="499"/>
      <c r="E47" s="601">
        <f>E46/D46</f>
        <v>0.18181818181818182</v>
      </c>
      <c r="F47" s="483">
        <f>F46/D46</f>
        <v>3.0303030303030304E-2</v>
      </c>
      <c r="G47" s="483">
        <f>G46/D46</f>
        <v>9.0909090909090912E-2</v>
      </c>
      <c r="H47" s="483">
        <f>H46/D46</f>
        <v>6.0606060606060608E-2</v>
      </c>
      <c r="I47" s="483">
        <f>I46/D46</f>
        <v>6.0606060606060608E-2</v>
      </c>
      <c r="J47" s="483">
        <f>J46/D46</f>
        <v>6.0606060606060608E-2</v>
      </c>
      <c r="K47" s="483">
        <f>K46/D46</f>
        <v>6.0606060606060608E-2</v>
      </c>
      <c r="L47" s="483">
        <f>L46/D46</f>
        <v>0</v>
      </c>
      <c r="M47" s="483">
        <f>M46/D46</f>
        <v>6.0606060606060608E-2</v>
      </c>
      <c r="N47" s="483">
        <f>N46/D46</f>
        <v>0</v>
      </c>
      <c r="O47" s="483">
        <f>O46/D46</f>
        <v>0</v>
      </c>
      <c r="P47" s="483">
        <f>P46/D46</f>
        <v>6.0606060606060608E-2</v>
      </c>
      <c r="Q47" s="484">
        <f>Q46/D46</f>
        <v>3.0303030303030304E-2</v>
      </c>
    </row>
    <row r="48" spans="2:17" x14ac:dyDescent="0.2">
      <c r="B48" s="1504"/>
      <c r="C48" s="1552"/>
      <c r="D48" s="1123"/>
      <c r="E48" s="608"/>
      <c r="F48" s="489">
        <f>F46/E46</f>
        <v>0.16666666666666666</v>
      </c>
      <c r="G48" s="489">
        <f>G46/E46</f>
        <v>0.5</v>
      </c>
      <c r="H48" s="489">
        <f>H46/E46</f>
        <v>0.33333333333333331</v>
      </c>
      <c r="I48" s="489">
        <f>I46/E46</f>
        <v>0.33333333333333331</v>
      </c>
      <c r="J48" s="489">
        <f>J46/E46</f>
        <v>0.33333333333333331</v>
      </c>
      <c r="K48" s="489">
        <f>K46/E46</f>
        <v>0.33333333333333331</v>
      </c>
      <c r="L48" s="489">
        <f>L46/E46</f>
        <v>0</v>
      </c>
      <c r="M48" s="489">
        <f>M46/E46</f>
        <v>0.33333333333333331</v>
      </c>
      <c r="N48" s="489">
        <f>N46/E46</f>
        <v>0</v>
      </c>
      <c r="O48" s="489">
        <f>O46/E46</f>
        <v>0</v>
      </c>
      <c r="P48" s="489">
        <f>P46/E46</f>
        <v>0.33333333333333331</v>
      </c>
      <c r="Q48" s="490">
        <f>Q46/E46</f>
        <v>0.16666666666666666</v>
      </c>
    </row>
    <row r="49" spans="2:17" x14ac:dyDescent="0.2">
      <c r="B49" s="1504"/>
      <c r="C49" s="1591" t="s">
        <v>287</v>
      </c>
      <c r="D49" s="491">
        <f>表1!D47</f>
        <v>30</v>
      </c>
      <c r="E49" s="63">
        <f>'表28-1'!E35</f>
        <v>6</v>
      </c>
      <c r="F49" s="9">
        <v>4</v>
      </c>
      <c r="G49" s="9">
        <v>2</v>
      </c>
      <c r="H49" s="9">
        <v>0</v>
      </c>
      <c r="I49" s="9">
        <v>0</v>
      </c>
      <c r="J49" s="9">
        <v>2</v>
      </c>
      <c r="K49" s="9">
        <v>5</v>
      </c>
      <c r="L49" s="9">
        <v>1</v>
      </c>
      <c r="M49" s="9">
        <v>1</v>
      </c>
      <c r="N49" s="9">
        <v>0</v>
      </c>
      <c r="O49" s="9">
        <v>0</v>
      </c>
      <c r="P49" s="9">
        <v>1</v>
      </c>
      <c r="Q49" s="141">
        <v>1</v>
      </c>
    </row>
    <row r="50" spans="2:17" x14ac:dyDescent="0.2">
      <c r="B50" s="1504"/>
      <c r="C50" s="1551"/>
      <c r="D50" s="499"/>
      <c r="E50" s="601">
        <f>E49/D49</f>
        <v>0.2</v>
      </c>
      <c r="F50" s="483">
        <f>F49/D49</f>
        <v>0.13333333333333333</v>
      </c>
      <c r="G50" s="483">
        <f>G49/D49</f>
        <v>6.6666666666666666E-2</v>
      </c>
      <c r="H50" s="483">
        <f>H49/D49</f>
        <v>0</v>
      </c>
      <c r="I50" s="483">
        <f>I49/D49</f>
        <v>0</v>
      </c>
      <c r="J50" s="483">
        <f>J49/D49</f>
        <v>6.6666666666666666E-2</v>
      </c>
      <c r="K50" s="483">
        <f>K49/D49</f>
        <v>0.16666666666666666</v>
      </c>
      <c r="L50" s="483">
        <f>L49/D49</f>
        <v>3.3333333333333333E-2</v>
      </c>
      <c r="M50" s="483">
        <f>M49/D49</f>
        <v>3.3333333333333333E-2</v>
      </c>
      <c r="N50" s="483">
        <f>N49/D49</f>
        <v>0</v>
      </c>
      <c r="O50" s="483">
        <f>O49/D49</f>
        <v>0</v>
      </c>
      <c r="P50" s="483">
        <f>P49/D49</f>
        <v>3.3333333333333333E-2</v>
      </c>
      <c r="Q50" s="484">
        <f>Q49/D49</f>
        <v>3.3333333333333333E-2</v>
      </c>
    </row>
    <row r="51" spans="2:17" ht="13.8" thickBot="1" x14ac:dyDescent="0.25">
      <c r="B51" s="1504"/>
      <c r="C51" s="1655"/>
      <c r="D51" s="1124"/>
      <c r="E51" s="610"/>
      <c r="F51" s="493">
        <f>F49/E49</f>
        <v>0.66666666666666663</v>
      </c>
      <c r="G51" s="493">
        <f>G49/E49</f>
        <v>0.33333333333333331</v>
      </c>
      <c r="H51" s="493">
        <f>H49/E49</f>
        <v>0</v>
      </c>
      <c r="I51" s="493">
        <f>I49/E49</f>
        <v>0</v>
      </c>
      <c r="J51" s="493">
        <f>J49/E49</f>
        <v>0.33333333333333331</v>
      </c>
      <c r="K51" s="493">
        <f>K49/E49</f>
        <v>0.83333333333333337</v>
      </c>
      <c r="L51" s="493">
        <f>L49/E49</f>
        <v>0.16666666666666666</v>
      </c>
      <c r="M51" s="493">
        <f>M49/E49</f>
        <v>0.16666666666666666</v>
      </c>
      <c r="N51" s="493">
        <f>N49/E49</f>
        <v>0</v>
      </c>
      <c r="O51" s="493">
        <f>O49/E49</f>
        <v>0</v>
      </c>
      <c r="P51" s="493">
        <f>P49/E49</f>
        <v>0.16666666666666666</v>
      </c>
      <c r="Q51" s="494">
        <f>Q49/E49</f>
        <v>0.16666666666666666</v>
      </c>
    </row>
    <row r="52" spans="2:17" ht="13.8" thickTop="1" x14ac:dyDescent="0.2">
      <c r="B52" s="1504"/>
      <c r="C52" s="38" t="s">
        <v>288</v>
      </c>
      <c r="D52" s="613">
        <f>D37+D40+D43+D46</f>
        <v>291</v>
      </c>
      <c r="E52" s="64">
        <f>E37+E40+E43+E46</f>
        <v>93</v>
      </c>
      <c r="F52" s="35">
        <f t="shared" ref="F52:Q52" si="3">F37+F40+F43+F46</f>
        <v>14</v>
      </c>
      <c r="G52" s="35">
        <f>G37+G40+G43+G46</f>
        <v>42</v>
      </c>
      <c r="H52" s="35">
        <f t="shared" si="3"/>
        <v>17</v>
      </c>
      <c r="I52" s="35">
        <f t="shared" si="3"/>
        <v>13</v>
      </c>
      <c r="J52" s="35">
        <f t="shared" ref="J52:L52" si="4">J37+J40+J43+J46</f>
        <v>16</v>
      </c>
      <c r="K52" s="35">
        <f t="shared" si="4"/>
        <v>17</v>
      </c>
      <c r="L52" s="35">
        <f t="shared" si="4"/>
        <v>6</v>
      </c>
      <c r="M52" s="35">
        <f t="shared" si="3"/>
        <v>17</v>
      </c>
      <c r="N52" s="35">
        <f t="shared" si="3"/>
        <v>6</v>
      </c>
      <c r="O52" s="35">
        <f t="shared" si="3"/>
        <v>2</v>
      </c>
      <c r="P52" s="35">
        <f t="shared" si="3"/>
        <v>16</v>
      </c>
      <c r="Q52" s="140">
        <f t="shared" si="3"/>
        <v>5</v>
      </c>
    </row>
    <row r="53" spans="2:17" x14ac:dyDescent="0.2">
      <c r="B53" s="1504"/>
      <c r="C53" s="46" t="s">
        <v>289</v>
      </c>
      <c r="D53" s="235"/>
      <c r="E53" s="601">
        <f>E52/D52</f>
        <v>0.31958762886597936</v>
      </c>
      <c r="F53" s="483">
        <f>F52/D52</f>
        <v>4.8109965635738834E-2</v>
      </c>
      <c r="G53" s="483">
        <f>G52/D52</f>
        <v>0.14432989690721648</v>
      </c>
      <c r="H53" s="483">
        <f>H52/D52</f>
        <v>5.8419243986254296E-2</v>
      </c>
      <c r="I53" s="483">
        <f>I52/D52</f>
        <v>4.4673539518900345E-2</v>
      </c>
      <c r="J53" s="483">
        <f>J52/D52</f>
        <v>5.4982817869415807E-2</v>
      </c>
      <c r="K53" s="483">
        <f>K52/D52</f>
        <v>5.8419243986254296E-2</v>
      </c>
      <c r="L53" s="483">
        <f>L52/D52</f>
        <v>2.0618556701030927E-2</v>
      </c>
      <c r="M53" s="483">
        <f>M52/D52</f>
        <v>5.8419243986254296E-2</v>
      </c>
      <c r="N53" s="483">
        <f>N52/D52</f>
        <v>2.0618556701030927E-2</v>
      </c>
      <c r="O53" s="483">
        <f>O52/D52</f>
        <v>6.8728522336769758E-3</v>
      </c>
      <c r="P53" s="483">
        <f>P52/D52</f>
        <v>5.4982817869415807E-2</v>
      </c>
      <c r="Q53" s="484">
        <f>Q52/D52</f>
        <v>1.7182130584192441E-2</v>
      </c>
    </row>
    <row r="54" spans="2:17" x14ac:dyDescent="0.2">
      <c r="B54" s="1504"/>
      <c r="C54" s="39"/>
      <c r="D54" s="236"/>
      <c r="E54" s="608"/>
      <c r="F54" s="489">
        <f>F52/E52</f>
        <v>0.15053763440860216</v>
      </c>
      <c r="G54" s="489">
        <f>G52/E52</f>
        <v>0.45161290322580644</v>
      </c>
      <c r="H54" s="489">
        <f>H52/E52</f>
        <v>0.18279569892473119</v>
      </c>
      <c r="I54" s="489">
        <f>I52/E52</f>
        <v>0.13978494623655913</v>
      </c>
      <c r="J54" s="489">
        <f>J52/E52</f>
        <v>0.17204301075268819</v>
      </c>
      <c r="K54" s="489">
        <f>K52/E52</f>
        <v>0.18279569892473119</v>
      </c>
      <c r="L54" s="489">
        <f>L52/E52</f>
        <v>6.4516129032258063E-2</v>
      </c>
      <c r="M54" s="489">
        <f>M52/E52</f>
        <v>0.18279569892473119</v>
      </c>
      <c r="N54" s="489">
        <f>N52/E52</f>
        <v>6.4516129032258063E-2</v>
      </c>
      <c r="O54" s="489">
        <f>O52/E52</f>
        <v>2.1505376344086023E-2</v>
      </c>
      <c r="P54" s="489">
        <f>P52/E52</f>
        <v>0.17204301075268819</v>
      </c>
      <c r="Q54" s="490">
        <f>Q52/E52</f>
        <v>5.3763440860215055E-2</v>
      </c>
    </row>
    <row r="55" spans="2:17" x14ac:dyDescent="0.2">
      <c r="B55" s="1504"/>
      <c r="C55" s="41" t="s">
        <v>288</v>
      </c>
      <c r="D55" s="614">
        <f>'表28-1'!D39</f>
        <v>150</v>
      </c>
      <c r="E55" s="63">
        <f>E40+E43+E46+E49</f>
        <v>41</v>
      </c>
      <c r="F55" s="9">
        <f t="shared" ref="F55:Q55" si="5">F40+F43+F46+F49</f>
        <v>8</v>
      </c>
      <c r="G55" s="9">
        <f t="shared" si="5"/>
        <v>14</v>
      </c>
      <c r="H55" s="9">
        <f t="shared" si="5"/>
        <v>6</v>
      </c>
      <c r="I55" s="9">
        <f t="shared" si="5"/>
        <v>5</v>
      </c>
      <c r="J55" s="9">
        <f t="shared" ref="J55:L55" si="6">J40+J43+J46+J49</f>
        <v>11</v>
      </c>
      <c r="K55" s="9">
        <f t="shared" si="6"/>
        <v>11</v>
      </c>
      <c r="L55" s="9">
        <f t="shared" si="6"/>
        <v>3</v>
      </c>
      <c r="M55" s="9">
        <f t="shared" si="5"/>
        <v>11</v>
      </c>
      <c r="N55" s="9">
        <f t="shared" si="5"/>
        <v>2</v>
      </c>
      <c r="O55" s="9">
        <f t="shared" si="5"/>
        <v>0</v>
      </c>
      <c r="P55" s="9">
        <f t="shared" si="5"/>
        <v>12</v>
      </c>
      <c r="Q55" s="141">
        <f t="shared" si="5"/>
        <v>5</v>
      </c>
    </row>
    <row r="56" spans="2:17" x14ac:dyDescent="0.2">
      <c r="B56" s="1504"/>
      <c r="C56" s="46" t="s">
        <v>290</v>
      </c>
      <c r="D56" s="615"/>
      <c r="E56" s="601">
        <f>E55/D55</f>
        <v>0.27333333333333332</v>
      </c>
      <c r="F56" s="483">
        <f>F55/D55</f>
        <v>5.3333333333333337E-2</v>
      </c>
      <c r="G56" s="483">
        <f>G55/D55</f>
        <v>9.3333333333333338E-2</v>
      </c>
      <c r="H56" s="483">
        <f>H55/D55</f>
        <v>0.04</v>
      </c>
      <c r="I56" s="483">
        <f>I55/D55</f>
        <v>3.3333333333333333E-2</v>
      </c>
      <c r="J56" s="483">
        <f>J55/D55</f>
        <v>7.3333333333333334E-2</v>
      </c>
      <c r="K56" s="483">
        <f>K55/D55</f>
        <v>7.3333333333333334E-2</v>
      </c>
      <c r="L56" s="483">
        <f>L55/D55</f>
        <v>0.02</v>
      </c>
      <c r="M56" s="483">
        <f>M55/D55</f>
        <v>7.3333333333333334E-2</v>
      </c>
      <c r="N56" s="483">
        <f>N55/D55</f>
        <v>1.3333333333333334E-2</v>
      </c>
      <c r="O56" s="483">
        <f>O55/D55</f>
        <v>0</v>
      </c>
      <c r="P56" s="483">
        <f>P55/D55</f>
        <v>0.08</v>
      </c>
      <c r="Q56" s="484">
        <f>Q55/D55</f>
        <v>3.3333333333333333E-2</v>
      </c>
    </row>
    <row r="57" spans="2:17" ht="13.8" thickBot="1" x14ac:dyDescent="0.25">
      <c r="B57" s="1510"/>
      <c r="C57" s="39"/>
      <c r="D57" s="236"/>
      <c r="E57" s="616"/>
      <c r="F57" s="496">
        <f>F55/E55</f>
        <v>0.1951219512195122</v>
      </c>
      <c r="G57" s="496">
        <f>G55/E55</f>
        <v>0.34146341463414637</v>
      </c>
      <c r="H57" s="496">
        <f>H55/E55</f>
        <v>0.14634146341463414</v>
      </c>
      <c r="I57" s="496">
        <f>I55/E55</f>
        <v>0.12195121951219512</v>
      </c>
      <c r="J57" s="496">
        <f>J55/E55</f>
        <v>0.26829268292682928</v>
      </c>
      <c r="K57" s="496">
        <f>K55/E55</f>
        <v>0.26829268292682928</v>
      </c>
      <c r="L57" s="496">
        <f>L55/E55</f>
        <v>7.3170731707317069E-2</v>
      </c>
      <c r="M57" s="496">
        <f>M55/E55</f>
        <v>0.26829268292682928</v>
      </c>
      <c r="N57" s="496">
        <f>N55/E55</f>
        <v>4.878048780487805E-2</v>
      </c>
      <c r="O57" s="496">
        <f>O55/E55</f>
        <v>0</v>
      </c>
      <c r="P57" s="496">
        <f>P55/E55</f>
        <v>0.29268292682926828</v>
      </c>
      <c r="Q57" s="497">
        <f>Q55/E55</f>
        <v>0.12195121951219512</v>
      </c>
    </row>
    <row r="58" spans="2:17" x14ac:dyDescent="0.2">
      <c r="B58" s="1667"/>
      <c r="C58" s="1667"/>
      <c r="D58" s="1667"/>
      <c r="E58" s="1668"/>
      <c r="F58" s="1668"/>
      <c r="G58" s="1668"/>
      <c r="H58" s="1668"/>
      <c r="I58" s="1668"/>
      <c r="J58" s="1668"/>
      <c r="K58" s="1668"/>
      <c r="L58" s="1668"/>
      <c r="M58" s="1668"/>
      <c r="N58" s="1668"/>
      <c r="O58" s="1668"/>
      <c r="P58" s="1668"/>
      <c r="Q58" s="1668"/>
    </row>
    <row r="59" spans="2:17" x14ac:dyDescent="0.2">
      <c r="B59" s="1" t="s">
        <v>321</v>
      </c>
      <c r="C59" s="27"/>
      <c r="D59" s="1">
        <f>D34+D37+D40+D43+D46+D49</f>
        <v>427</v>
      </c>
      <c r="E59" s="1">
        <f>E34+E37+E40+E43+E46+E49</f>
        <v>128</v>
      </c>
      <c r="F59" s="1">
        <f t="shared" ref="F59:Q59" si="7">F34+F37+F40+F43+F46+F49</f>
        <v>21</v>
      </c>
      <c r="G59" s="1">
        <f t="shared" si="7"/>
        <v>59</v>
      </c>
      <c r="H59" s="1">
        <f t="shared" si="7"/>
        <v>22</v>
      </c>
      <c r="I59" s="1">
        <f t="shared" si="7"/>
        <v>18</v>
      </c>
      <c r="J59" s="1">
        <f t="shared" ref="J59:L59" si="8">J34+J37+J40+J43+J46+J49</f>
        <v>26</v>
      </c>
      <c r="K59" s="1">
        <f t="shared" si="8"/>
        <v>24</v>
      </c>
      <c r="L59" s="1">
        <f t="shared" si="8"/>
        <v>8</v>
      </c>
      <c r="M59" s="1">
        <f t="shared" si="7"/>
        <v>24</v>
      </c>
      <c r="N59" s="1">
        <f t="shared" si="7"/>
        <v>10</v>
      </c>
      <c r="O59" s="1">
        <f t="shared" si="7"/>
        <v>3</v>
      </c>
      <c r="P59" s="1">
        <f t="shared" si="7"/>
        <v>20</v>
      </c>
      <c r="Q59" s="1">
        <f t="shared" si="7"/>
        <v>9</v>
      </c>
    </row>
    <row r="60" spans="2:17" x14ac:dyDescent="0.2">
      <c r="B60" s="45" t="s">
        <v>381</v>
      </c>
      <c r="E60" s="45">
        <f>E59/D59</f>
        <v>0.29976580796252927</v>
      </c>
      <c r="F60" s="94">
        <f>F59/D59</f>
        <v>4.9180327868852458E-2</v>
      </c>
      <c r="G60" s="94">
        <f>G59/D59</f>
        <v>0.13817330210772832</v>
      </c>
      <c r="H60" s="94">
        <f>H59/D59</f>
        <v>5.1522248243559721E-2</v>
      </c>
      <c r="I60" s="94">
        <f>I59/D59</f>
        <v>4.2154566744730677E-2</v>
      </c>
      <c r="J60" s="94">
        <f>J59/D59</f>
        <v>6.0889929742388757E-2</v>
      </c>
      <c r="K60" s="94">
        <f>K59/D59</f>
        <v>5.6206088992974239E-2</v>
      </c>
      <c r="L60" s="94">
        <f>L59/D59</f>
        <v>1.873536299765808E-2</v>
      </c>
      <c r="M60" s="94">
        <f>M59/D59</f>
        <v>5.6206088992974239E-2</v>
      </c>
      <c r="N60" s="94">
        <f>N59/D59</f>
        <v>2.3419203747072601E-2</v>
      </c>
      <c r="O60" s="94">
        <f>O59/D59</f>
        <v>7.0257611241217799E-3</v>
      </c>
      <c r="P60" s="94">
        <f>P59/D59</f>
        <v>4.6838407494145202E-2</v>
      </c>
      <c r="Q60" s="94">
        <f>Q59/D59</f>
        <v>2.1077283372365339E-2</v>
      </c>
    </row>
    <row r="61" spans="2:17" x14ac:dyDescent="0.2">
      <c r="B61" s="45" t="s">
        <v>500</v>
      </c>
      <c r="E61" s="45"/>
      <c r="F61" s="94">
        <f>F59/E59</f>
        <v>0.1640625</v>
      </c>
      <c r="G61" s="94">
        <f>G59/E59</f>
        <v>0.4609375</v>
      </c>
      <c r="H61" s="94">
        <f>H59/E59</f>
        <v>0.171875</v>
      </c>
      <c r="I61" s="94">
        <f>I59/E59</f>
        <v>0.140625</v>
      </c>
      <c r="J61" s="94">
        <f>J59/E59</f>
        <v>0.203125</v>
      </c>
      <c r="K61" s="94">
        <f>K59/E59</f>
        <v>0.1875</v>
      </c>
      <c r="L61" s="94">
        <f>L59/E59</f>
        <v>6.25E-2</v>
      </c>
      <c r="M61" s="94">
        <f>M59/E59</f>
        <v>0.1875</v>
      </c>
      <c r="N61" s="94">
        <f>N59/E59</f>
        <v>7.8125E-2</v>
      </c>
      <c r="O61" s="94">
        <f>O59/E59</f>
        <v>2.34375E-2</v>
      </c>
      <c r="P61" s="94">
        <f>P59/E59</f>
        <v>0.15625</v>
      </c>
      <c r="Q61" s="94">
        <f>Q59/E59</f>
        <v>7.03125E-2</v>
      </c>
    </row>
    <row r="63" spans="2:17" x14ac:dyDescent="0.2">
      <c r="B63" s="1" t="s">
        <v>238</v>
      </c>
      <c r="C63" s="19"/>
      <c r="D63" s="96">
        <f t="shared" ref="D63:Q63" si="9">D52+D34+D49</f>
        <v>427</v>
      </c>
      <c r="E63" s="96">
        <f t="shared" si="9"/>
        <v>128</v>
      </c>
      <c r="F63" s="96">
        <f t="shared" si="9"/>
        <v>21</v>
      </c>
      <c r="G63" s="96">
        <f t="shared" si="9"/>
        <v>59</v>
      </c>
      <c r="H63" s="96">
        <f t="shared" si="9"/>
        <v>22</v>
      </c>
      <c r="I63" s="96">
        <f t="shared" si="9"/>
        <v>18</v>
      </c>
      <c r="J63" s="96">
        <f t="shared" ref="J63:L63" si="10">J52+J34+J49</f>
        <v>26</v>
      </c>
      <c r="K63" s="96">
        <f t="shared" si="10"/>
        <v>24</v>
      </c>
      <c r="L63" s="96">
        <f t="shared" si="10"/>
        <v>8</v>
      </c>
      <c r="M63" s="96">
        <f t="shared" si="9"/>
        <v>24</v>
      </c>
      <c r="N63" s="96">
        <f t="shared" si="9"/>
        <v>10</v>
      </c>
      <c r="O63" s="96">
        <f t="shared" si="9"/>
        <v>3</v>
      </c>
      <c r="P63" s="96">
        <f t="shared" si="9"/>
        <v>20</v>
      </c>
      <c r="Q63" s="96">
        <f t="shared" si="9"/>
        <v>9</v>
      </c>
    </row>
    <row r="64" spans="2:17" x14ac:dyDescent="0.2">
      <c r="B64" s="1"/>
      <c r="C64" s="19"/>
      <c r="D64" s="7">
        <f>D55+D34+D37</f>
        <v>427</v>
      </c>
      <c r="E64" s="7">
        <f t="shared" ref="E64:Q64" si="11">E55+E34+E37</f>
        <v>128</v>
      </c>
      <c r="F64" s="7">
        <f>F55+F34+F37</f>
        <v>21</v>
      </c>
      <c r="G64" s="7">
        <f t="shared" si="11"/>
        <v>59</v>
      </c>
      <c r="H64" s="7">
        <f t="shared" si="11"/>
        <v>22</v>
      </c>
      <c r="I64" s="7">
        <f t="shared" si="11"/>
        <v>18</v>
      </c>
      <c r="J64" s="7">
        <f t="shared" ref="J64:L64" si="12">J55+J34+J37</f>
        <v>26</v>
      </c>
      <c r="K64" s="7">
        <f t="shared" si="12"/>
        <v>24</v>
      </c>
      <c r="L64" s="7">
        <f t="shared" si="12"/>
        <v>8</v>
      </c>
      <c r="M64" s="7">
        <f t="shared" si="11"/>
        <v>24</v>
      </c>
      <c r="N64" s="7">
        <f t="shared" si="11"/>
        <v>10</v>
      </c>
      <c r="O64" s="7">
        <f t="shared" si="11"/>
        <v>3</v>
      </c>
      <c r="P64" s="7">
        <f t="shared" si="11"/>
        <v>20</v>
      </c>
      <c r="Q64" s="7">
        <f t="shared" si="11"/>
        <v>9</v>
      </c>
    </row>
    <row r="65" spans="2:17" x14ac:dyDescent="0.2">
      <c r="B65" s="1"/>
      <c r="C65" s="19"/>
      <c r="D65" s="19"/>
    </row>
    <row r="66" spans="2:17" x14ac:dyDescent="0.2">
      <c r="B66" s="367" t="s">
        <v>239</v>
      </c>
      <c r="C66" s="19"/>
      <c r="D66" s="371">
        <f>D13-D59</f>
        <v>0</v>
      </c>
      <c r="E66" s="371">
        <f>E13-E59</f>
        <v>0</v>
      </c>
      <c r="F66" s="371">
        <f t="shared" ref="F66:P66" si="13">F13-F59</f>
        <v>0</v>
      </c>
      <c r="G66" s="371">
        <f t="shared" si="13"/>
        <v>0</v>
      </c>
      <c r="H66" s="371">
        <f t="shared" si="13"/>
        <v>0</v>
      </c>
      <c r="I66" s="371">
        <f t="shared" si="13"/>
        <v>0</v>
      </c>
      <c r="J66" s="371">
        <f t="shared" ref="J66:L66" si="14">J13-J59</f>
        <v>0</v>
      </c>
      <c r="K66" s="371">
        <f t="shared" si="14"/>
        <v>0</v>
      </c>
      <c r="L66" s="371">
        <f t="shared" si="14"/>
        <v>0</v>
      </c>
      <c r="M66" s="371">
        <f t="shared" si="13"/>
        <v>0</v>
      </c>
      <c r="N66" s="371">
        <f t="shared" si="13"/>
        <v>0</v>
      </c>
      <c r="O66" s="371">
        <f t="shared" si="13"/>
        <v>0</v>
      </c>
      <c r="P66" s="371">
        <f t="shared" si="13"/>
        <v>0</v>
      </c>
      <c r="Q66" s="371">
        <f>Q13-Q59</f>
        <v>0</v>
      </c>
    </row>
    <row r="67" spans="2:17" x14ac:dyDescent="0.2">
      <c r="C67" s="19"/>
      <c r="D67" s="371"/>
      <c r="E67" s="371">
        <f t="shared" ref="E67:Q68" si="15">E14-E60</f>
        <v>0</v>
      </c>
      <c r="F67" s="371">
        <f t="shared" si="15"/>
        <v>0</v>
      </c>
      <c r="G67" s="371">
        <f t="shared" si="15"/>
        <v>0</v>
      </c>
      <c r="H67" s="371">
        <f t="shared" si="15"/>
        <v>0</v>
      </c>
      <c r="I67" s="371">
        <f t="shared" si="15"/>
        <v>0</v>
      </c>
      <c r="J67" s="371">
        <f>J14-J60</f>
        <v>0</v>
      </c>
      <c r="K67" s="371">
        <f t="shared" ref="K67" si="16">K14-K60</f>
        <v>0</v>
      </c>
      <c r="L67" s="371">
        <f>L14-L60</f>
        <v>0</v>
      </c>
      <c r="M67" s="371">
        <f t="shared" si="15"/>
        <v>0</v>
      </c>
      <c r="N67" s="371">
        <f t="shared" si="15"/>
        <v>0</v>
      </c>
      <c r="O67" s="371">
        <f t="shared" si="15"/>
        <v>0</v>
      </c>
      <c r="P67" s="371">
        <f t="shared" si="15"/>
        <v>0</v>
      </c>
      <c r="Q67" s="371">
        <f t="shared" si="15"/>
        <v>0</v>
      </c>
    </row>
    <row r="68" spans="2:17" x14ac:dyDescent="0.2">
      <c r="C68" s="19"/>
      <c r="D68" s="371"/>
      <c r="E68" s="371"/>
      <c r="F68" s="371">
        <f t="shared" si="15"/>
        <v>0</v>
      </c>
      <c r="G68" s="371">
        <f t="shared" si="15"/>
        <v>0</v>
      </c>
      <c r="H68" s="371">
        <f t="shared" si="15"/>
        <v>0</v>
      </c>
      <c r="I68" s="371">
        <f t="shared" si="15"/>
        <v>0</v>
      </c>
      <c r="J68" s="371">
        <f t="shared" ref="J68:L68" si="17">J15-J61</f>
        <v>0</v>
      </c>
      <c r="K68" s="371">
        <f t="shared" si="17"/>
        <v>0</v>
      </c>
      <c r="L68" s="371">
        <f t="shared" si="17"/>
        <v>0</v>
      </c>
      <c r="M68" s="371">
        <f t="shared" si="15"/>
        <v>0</v>
      </c>
      <c r="N68" s="371">
        <f t="shared" si="15"/>
        <v>0</v>
      </c>
      <c r="O68" s="371">
        <f t="shared" si="15"/>
        <v>0</v>
      </c>
      <c r="P68" s="371">
        <f t="shared" si="15"/>
        <v>0</v>
      </c>
      <c r="Q68" s="371">
        <f t="shared" si="15"/>
        <v>0</v>
      </c>
    </row>
    <row r="69" spans="2:17" x14ac:dyDescent="0.2">
      <c r="C69" s="19"/>
      <c r="D69" s="371"/>
      <c r="E69" s="371"/>
      <c r="F69" s="371"/>
      <c r="G69" s="371"/>
      <c r="H69" s="371"/>
      <c r="I69" s="371"/>
      <c r="J69" s="371"/>
      <c r="K69" s="371"/>
      <c r="L69" s="371"/>
      <c r="M69" s="371"/>
      <c r="N69" s="371"/>
      <c r="O69" s="371"/>
      <c r="P69" s="371"/>
      <c r="Q69" s="371"/>
    </row>
    <row r="70" spans="2:17" x14ac:dyDescent="0.2">
      <c r="C70" s="19"/>
      <c r="D70" s="367">
        <f>D63-D59</f>
        <v>0</v>
      </c>
      <c r="E70" s="367">
        <f t="shared" ref="E70:Q70" si="18">E63-E59</f>
        <v>0</v>
      </c>
      <c r="F70" s="367">
        <f t="shared" si="18"/>
        <v>0</v>
      </c>
      <c r="G70" s="367">
        <f t="shared" si="18"/>
        <v>0</v>
      </c>
      <c r="H70" s="367">
        <f t="shared" si="18"/>
        <v>0</v>
      </c>
      <c r="I70" s="367">
        <f t="shared" si="18"/>
        <v>0</v>
      </c>
      <c r="J70" s="367">
        <f t="shared" ref="J70:L70" si="19">J63-J59</f>
        <v>0</v>
      </c>
      <c r="K70" s="367">
        <f t="shared" si="19"/>
        <v>0</v>
      </c>
      <c r="L70" s="367">
        <f t="shared" si="19"/>
        <v>0</v>
      </c>
      <c r="M70" s="367">
        <f t="shared" si="18"/>
        <v>0</v>
      </c>
      <c r="N70" s="367">
        <f t="shared" si="18"/>
        <v>0</v>
      </c>
      <c r="O70" s="367">
        <f t="shared" si="18"/>
        <v>0</v>
      </c>
      <c r="P70" s="367">
        <f t="shared" si="18"/>
        <v>0</v>
      </c>
      <c r="Q70" s="367">
        <f t="shared" si="18"/>
        <v>0</v>
      </c>
    </row>
    <row r="71" spans="2:17" x14ac:dyDescent="0.2">
      <c r="C71" s="19"/>
      <c r="D71" s="367">
        <f>D64-D59</f>
        <v>0</v>
      </c>
      <c r="E71" s="367">
        <f t="shared" ref="E71:Q71" si="20">E64-E59</f>
        <v>0</v>
      </c>
      <c r="F71" s="367">
        <f t="shared" si="20"/>
        <v>0</v>
      </c>
      <c r="G71" s="367">
        <f t="shared" si="20"/>
        <v>0</v>
      </c>
      <c r="H71" s="367">
        <f t="shared" si="20"/>
        <v>0</v>
      </c>
      <c r="I71" s="367">
        <f t="shared" si="20"/>
        <v>0</v>
      </c>
      <c r="J71" s="367">
        <f t="shared" ref="J71:L71" si="21">J64-J59</f>
        <v>0</v>
      </c>
      <c r="K71" s="367">
        <f t="shared" si="21"/>
        <v>0</v>
      </c>
      <c r="L71" s="367">
        <f t="shared" si="21"/>
        <v>0</v>
      </c>
      <c r="M71" s="367">
        <f t="shared" si="20"/>
        <v>0</v>
      </c>
      <c r="N71" s="367">
        <f t="shared" si="20"/>
        <v>0</v>
      </c>
      <c r="O71" s="367">
        <f t="shared" si="20"/>
        <v>0</v>
      </c>
      <c r="P71" s="367">
        <f t="shared" si="20"/>
        <v>0</v>
      </c>
      <c r="Q71" s="367">
        <f t="shared" si="20"/>
        <v>0</v>
      </c>
    </row>
    <row r="72" spans="2:17" x14ac:dyDescent="0.2">
      <c r="C72" s="19"/>
      <c r="D72" s="19"/>
    </row>
    <row r="73" spans="2:17" x14ac:dyDescent="0.2">
      <c r="C73" s="19"/>
      <c r="D73" s="19"/>
    </row>
    <row r="74" spans="2:17" x14ac:dyDescent="0.2">
      <c r="C74" s="19"/>
      <c r="D74" s="19"/>
    </row>
    <row r="75" spans="2:17" x14ac:dyDescent="0.2">
      <c r="C75" s="19"/>
      <c r="D75" s="19"/>
    </row>
    <row r="76" spans="2:17" x14ac:dyDescent="0.2">
      <c r="C76" s="19"/>
      <c r="D76" s="19"/>
    </row>
    <row r="77" spans="2:17" x14ac:dyDescent="0.2">
      <c r="C77" s="19"/>
      <c r="D77" s="19"/>
    </row>
    <row r="78" spans="2:17" x14ac:dyDescent="0.2">
      <c r="C78" s="19"/>
      <c r="D78" s="19"/>
    </row>
    <row r="79" spans="2:17" x14ac:dyDescent="0.2">
      <c r="C79" s="19"/>
      <c r="D79" s="19"/>
    </row>
    <row r="80" spans="2:17" x14ac:dyDescent="0.2">
      <c r="C80" s="19"/>
      <c r="D80" s="19"/>
    </row>
    <row r="81" spans="2:4" x14ac:dyDescent="0.2">
      <c r="C81" s="19"/>
      <c r="D81" s="19"/>
    </row>
    <row r="82" spans="2:4" x14ac:dyDescent="0.2">
      <c r="C82" s="19"/>
      <c r="D82" s="19"/>
    </row>
    <row r="83" spans="2:4" x14ac:dyDescent="0.2">
      <c r="C83" s="19"/>
      <c r="D83" s="19"/>
    </row>
    <row r="84" spans="2:4" x14ac:dyDescent="0.2">
      <c r="C84" s="19"/>
      <c r="D84" s="19"/>
    </row>
    <row r="85" spans="2:4" x14ac:dyDescent="0.2">
      <c r="C85" s="19"/>
      <c r="D85" s="19"/>
    </row>
    <row r="86" spans="2:4" x14ac:dyDescent="0.2">
      <c r="C86" s="19"/>
      <c r="D86" s="19"/>
    </row>
    <row r="87" spans="2:4" x14ac:dyDescent="0.2">
      <c r="C87" s="19"/>
      <c r="D87" s="19"/>
    </row>
    <row r="88" spans="2:4" x14ac:dyDescent="0.2">
      <c r="C88" s="19"/>
      <c r="D88" s="19"/>
    </row>
    <row r="89" spans="2:4" x14ac:dyDescent="0.2">
      <c r="C89" s="19"/>
      <c r="D89" s="19"/>
    </row>
    <row r="90" spans="2:4" x14ac:dyDescent="0.2">
      <c r="C90" s="19"/>
      <c r="D90" s="19"/>
    </row>
    <row r="91" spans="2:4" x14ac:dyDescent="0.2">
      <c r="C91" s="19"/>
      <c r="D91" s="19"/>
    </row>
    <row r="92" spans="2:4" x14ac:dyDescent="0.2">
      <c r="C92" s="19"/>
      <c r="D92" s="19"/>
    </row>
    <row r="93" spans="2:4" x14ac:dyDescent="0.2">
      <c r="B93" s="1"/>
      <c r="C93" s="19"/>
      <c r="D93" s="19"/>
    </row>
    <row r="94" spans="2:4" x14ac:dyDescent="0.2">
      <c r="B94" s="1" t="e">
        <f>SUM(#REF!)</f>
        <v>#REF!</v>
      </c>
      <c r="C94" s="19"/>
      <c r="D94" s="19"/>
    </row>
  </sheetData>
  <mergeCells count="31">
    <mergeCell ref="P10:P12"/>
    <mergeCell ref="Q10:Q12"/>
    <mergeCell ref="B58:Q58"/>
    <mergeCell ref="J10:J12"/>
    <mergeCell ref="K10:K12"/>
    <mergeCell ref="L10:L12"/>
    <mergeCell ref="C28:C30"/>
    <mergeCell ref="C31:C33"/>
    <mergeCell ref="B34:B57"/>
    <mergeCell ref="C34:C36"/>
    <mergeCell ref="C37:C39"/>
    <mergeCell ref="C40:C42"/>
    <mergeCell ref="C43:C45"/>
    <mergeCell ref="C46:C48"/>
    <mergeCell ref="B13:C15"/>
    <mergeCell ref="B16:B33"/>
    <mergeCell ref="C16:C18"/>
    <mergeCell ref="F10:F12"/>
    <mergeCell ref="C49:C51"/>
    <mergeCell ref="N10:N12"/>
    <mergeCell ref="O10:O12"/>
    <mergeCell ref="B9:C12"/>
    <mergeCell ref="D9:D12"/>
    <mergeCell ref="E9:E12"/>
    <mergeCell ref="C19:C21"/>
    <mergeCell ref="C22:C24"/>
    <mergeCell ref="C25:C27"/>
    <mergeCell ref="G10:G12"/>
    <mergeCell ref="H10:H12"/>
    <mergeCell ref="I10:I12"/>
    <mergeCell ref="M10:M12"/>
  </mergeCells>
  <phoneticPr fontId="2"/>
  <printOptions horizontalCentered="1"/>
  <pageMargins left="0.82677165354330717" right="0.43307086614173229" top="0.59055118110236227" bottom="0.35433070866141736" header="0.19685039370078741" footer="0.19685039370078741"/>
  <pageSetup paperSize="9" scale="64" firstPageNumber="20" fitToWidth="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F714-7902-43DF-9019-83396B1D29A6}">
  <sheetPr codeName="Sheet58">
    <tabColor rgb="FF00B0F0"/>
  </sheetPr>
  <dimension ref="B2:R58"/>
  <sheetViews>
    <sheetView view="pageBreakPreview" zoomScaleNormal="100" zoomScaleSheetLayoutView="100" workbookViewId="0">
      <selection activeCell="B2" sqref="B2"/>
    </sheetView>
  </sheetViews>
  <sheetFormatPr defaultColWidth="9" defaultRowHeight="13.2" x14ac:dyDescent="0.2"/>
  <cols>
    <col min="1" max="1" width="4.6640625" style="1" customWidth="1"/>
    <col min="2" max="2" width="3.109375" style="1" customWidth="1"/>
    <col min="3" max="3" width="15.6640625" style="1" customWidth="1"/>
    <col min="4" max="4" width="9.6640625" style="1" customWidth="1"/>
    <col min="5" max="11" width="19" style="1" customWidth="1"/>
    <col min="12" max="12" width="17.88671875" style="1" hidden="1" customWidth="1"/>
    <col min="13" max="13" width="13.109375" style="1" customWidth="1"/>
    <col min="14" max="15" width="10.33203125" style="1" customWidth="1"/>
    <col min="16" max="16" width="9.6640625" style="1" customWidth="1"/>
    <col min="17" max="17" width="10" style="1" customWidth="1"/>
    <col min="18" max="18" width="7.6640625" style="1" customWidth="1"/>
    <col min="19" max="16384" width="9" style="1"/>
  </cols>
  <sheetData>
    <row r="2" spans="2:18" ht="14.4" x14ac:dyDescent="0.2">
      <c r="B2" s="26" t="s">
        <v>779</v>
      </c>
    </row>
    <row r="3" spans="2:18" ht="14.4" x14ac:dyDescent="0.2">
      <c r="B3" s="26"/>
    </row>
    <row r="4" spans="2:18" ht="14.4" x14ac:dyDescent="0.2">
      <c r="B4" s="26"/>
      <c r="G4" s="1101"/>
      <c r="H4" s="1101"/>
      <c r="I4" s="1101"/>
      <c r="J4" s="1101" t="s">
        <v>167</v>
      </c>
      <c r="K4" s="1101"/>
    </row>
    <row r="5" spans="2:18" ht="14.4" x14ac:dyDescent="0.2">
      <c r="B5" s="26"/>
      <c r="G5" s="1101"/>
      <c r="H5" s="1101"/>
      <c r="I5" s="1101"/>
      <c r="J5" s="1101" t="s">
        <v>323</v>
      </c>
      <c r="K5" s="1101"/>
    </row>
    <row r="6" spans="2:18" ht="14.4" x14ac:dyDescent="0.2">
      <c r="B6" s="26"/>
    </row>
    <row r="7" spans="2:18" ht="13.8" thickBot="1" x14ac:dyDescent="0.25">
      <c r="B7" s="17"/>
      <c r="C7" s="17"/>
      <c r="D7" s="17"/>
      <c r="E7" s="1" t="s">
        <v>780</v>
      </c>
      <c r="K7" s="2" t="s">
        <v>170</v>
      </c>
      <c r="L7" s="2"/>
    </row>
    <row r="8" spans="2:18" ht="12.9" customHeight="1" x14ac:dyDescent="0.2">
      <c r="B8" s="18"/>
      <c r="C8" s="11"/>
      <c r="D8" s="1507" t="s">
        <v>719</v>
      </c>
      <c r="E8" s="1573" t="s">
        <v>781</v>
      </c>
      <c r="F8" s="1872" t="s">
        <v>782</v>
      </c>
      <c r="G8" s="1872" t="s">
        <v>783</v>
      </c>
      <c r="H8" s="1872" t="s">
        <v>784</v>
      </c>
      <c r="I8" s="1872" t="s">
        <v>785</v>
      </c>
      <c r="J8" s="1872" t="s">
        <v>786</v>
      </c>
      <c r="K8" s="1869" t="s">
        <v>787</v>
      </c>
      <c r="L8" s="2011" t="s">
        <v>326</v>
      </c>
    </row>
    <row r="9" spans="2:18" x14ac:dyDescent="0.2">
      <c r="B9" s="18"/>
      <c r="C9" s="11"/>
      <c r="D9" s="1508"/>
      <c r="E9" s="2013"/>
      <c r="F9" s="2015"/>
      <c r="G9" s="1551"/>
      <c r="H9" s="1551"/>
      <c r="I9" s="1551"/>
      <c r="J9" s="1551"/>
      <c r="K9" s="1623"/>
      <c r="L9" s="2012"/>
    </row>
    <row r="10" spans="2:18" ht="41.25" customHeight="1" x14ac:dyDescent="0.2">
      <c r="B10" s="36"/>
      <c r="C10" s="37"/>
      <c r="D10" s="1610"/>
      <c r="E10" s="2014"/>
      <c r="F10" s="2016"/>
      <c r="G10" s="1552"/>
      <c r="H10" s="1552"/>
      <c r="I10" s="1552"/>
      <c r="J10" s="1552"/>
      <c r="K10" s="1624"/>
      <c r="L10" s="2008"/>
      <c r="M10" s="1" t="s">
        <v>788</v>
      </c>
      <c r="N10" s="360" t="s">
        <v>328</v>
      </c>
      <c r="O10" s="360"/>
    </row>
    <row r="11" spans="2:18" ht="21" customHeight="1" x14ac:dyDescent="0.2">
      <c r="B11" s="1500" t="s">
        <v>455</v>
      </c>
      <c r="C11" s="1642"/>
      <c r="D11" s="275">
        <f t="shared" ref="D11:L11" si="0">D13+D15+D17+D19+D21+D23</f>
        <v>379</v>
      </c>
      <c r="E11" s="53">
        <f t="shared" si="0"/>
        <v>20</v>
      </c>
      <c r="F11" s="88">
        <f t="shared" si="0"/>
        <v>75</v>
      </c>
      <c r="G11" s="88">
        <f t="shared" si="0"/>
        <v>66</v>
      </c>
      <c r="H11" s="88">
        <f t="shared" si="0"/>
        <v>191</v>
      </c>
      <c r="I11" s="88">
        <f t="shared" si="0"/>
        <v>132</v>
      </c>
      <c r="J11" s="88">
        <f t="shared" si="0"/>
        <v>176</v>
      </c>
      <c r="K11" s="91">
        <f t="shared" si="0"/>
        <v>26</v>
      </c>
      <c r="L11" s="667">
        <f t="shared" si="0"/>
        <v>48</v>
      </c>
      <c r="M11" s="1">
        <f>SUM(M13:M23)</f>
        <v>427</v>
      </c>
      <c r="N11" s="371"/>
      <c r="O11" s="371"/>
      <c r="P11" s="371"/>
      <c r="Q11" s="371"/>
      <c r="R11" s="371"/>
    </row>
    <row r="12" spans="2:18" ht="21" customHeight="1" thickBot="1" x14ac:dyDescent="0.25">
      <c r="B12" s="1995"/>
      <c r="C12" s="1996"/>
      <c r="D12" s="499"/>
      <c r="E12" s="145">
        <f>E11/D11</f>
        <v>5.2770448548812667E-2</v>
      </c>
      <c r="F12" s="349">
        <f>F11/D11</f>
        <v>0.19788918205804748</v>
      </c>
      <c r="G12" s="349">
        <f>G11/$D$11</f>
        <v>0.17414248021108181</v>
      </c>
      <c r="H12" s="349">
        <f t="shared" ref="H12:J12" si="1">H11/$D$11</f>
        <v>0.50395778364116095</v>
      </c>
      <c r="I12" s="349">
        <f t="shared" si="1"/>
        <v>0.34828496042216361</v>
      </c>
      <c r="J12" s="349">
        <f t="shared" si="1"/>
        <v>0.46437994722955145</v>
      </c>
      <c r="K12" s="144">
        <f>K11/D11</f>
        <v>6.860158311345646E-2</v>
      </c>
      <c r="L12" s="1142">
        <f>L11/D11</f>
        <v>0.12664907651715041</v>
      </c>
      <c r="N12" s="337"/>
      <c r="O12" s="337"/>
      <c r="P12" s="337"/>
      <c r="Q12" s="337"/>
      <c r="R12" s="337"/>
    </row>
    <row r="13" spans="2:18" ht="21" customHeight="1" thickTop="1" x14ac:dyDescent="0.2">
      <c r="B13" s="1503" t="s">
        <v>462</v>
      </c>
      <c r="C13" s="1649" t="s">
        <v>184</v>
      </c>
      <c r="D13" s="487">
        <f>M13-L13</f>
        <v>44</v>
      </c>
      <c r="E13" s="975">
        <v>4</v>
      </c>
      <c r="F13" s="90">
        <v>3</v>
      </c>
      <c r="G13" s="90">
        <v>5</v>
      </c>
      <c r="H13" s="90">
        <v>33</v>
      </c>
      <c r="I13" s="90">
        <v>19</v>
      </c>
      <c r="J13" s="90">
        <v>19</v>
      </c>
      <c r="K13" s="93">
        <v>1</v>
      </c>
      <c r="L13" s="978">
        <v>5</v>
      </c>
      <c r="M13" s="1">
        <f>'表5-1'!D14</f>
        <v>49</v>
      </c>
      <c r="N13" s="371"/>
      <c r="O13" s="371"/>
      <c r="P13" s="371"/>
      <c r="Q13" s="371"/>
      <c r="R13" s="371"/>
    </row>
    <row r="14" spans="2:18" ht="21" customHeight="1" x14ac:dyDescent="0.2">
      <c r="B14" s="1504"/>
      <c r="C14" s="1552"/>
      <c r="D14" s="500"/>
      <c r="E14" s="150">
        <f>E13/D13</f>
        <v>9.0909090909090912E-2</v>
      </c>
      <c r="F14" s="350">
        <f>F13/D13</f>
        <v>6.8181818181818177E-2</v>
      </c>
      <c r="G14" s="350">
        <f>G13/$D$13</f>
        <v>0.11363636363636363</v>
      </c>
      <c r="H14" s="350">
        <f t="shared" ref="H14:J14" si="2">H13/$D$13</f>
        <v>0.75</v>
      </c>
      <c r="I14" s="350">
        <f t="shared" si="2"/>
        <v>0.43181818181818182</v>
      </c>
      <c r="J14" s="350">
        <f t="shared" si="2"/>
        <v>0.43181818181818182</v>
      </c>
      <c r="K14" s="144">
        <f>K13/D13</f>
        <v>2.2727272727272728E-2</v>
      </c>
      <c r="L14" s="1143">
        <f>L13/D13</f>
        <v>0.11363636363636363</v>
      </c>
      <c r="N14" s="337"/>
      <c r="O14" s="337"/>
      <c r="P14" s="337"/>
      <c r="Q14" s="337"/>
      <c r="R14" s="337"/>
    </row>
    <row r="15" spans="2:18" ht="21" customHeight="1" x14ac:dyDescent="0.2">
      <c r="B15" s="1504"/>
      <c r="C15" s="1591" t="s">
        <v>185</v>
      </c>
      <c r="D15" s="480">
        <f>M15-L15</f>
        <v>76</v>
      </c>
      <c r="E15" s="53">
        <v>3</v>
      </c>
      <c r="F15" s="88">
        <v>12</v>
      </c>
      <c r="G15" s="88">
        <v>10</v>
      </c>
      <c r="H15" s="88">
        <v>29</v>
      </c>
      <c r="I15" s="88">
        <v>28</v>
      </c>
      <c r="J15" s="88">
        <v>36</v>
      </c>
      <c r="K15" s="91">
        <v>7</v>
      </c>
      <c r="L15" s="654">
        <v>11</v>
      </c>
      <c r="M15" s="1">
        <f>'表5-1'!D16</f>
        <v>87</v>
      </c>
      <c r="N15" s="371"/>
      <c r="O15" s="371"/>
      <c r="P15" s="371"/>
      <c r="Q15" s="371"/>
      <c r="R15" s="371"/>
    </row>
    <row r="16" spans="2:18" ht="21" customHeight="1" x14ac:dyDescent="0.2">
      <c r="B16" s="1504"/>
      <c r="C16" s="1552"/>
      <c r="D16" s="503"/>
      <c r="E16" s="150">
        <f>E15/D15</f>
        <v>3.9473684210526314E-2</v>
      </c>
      <c r="F16" s="350">
        <f>F15/D15</f>
        <v>0.15789473684210525</v>
      </c>
      <c r="G16" s="350">
        <f>G15/$D$15</f>
        <v>0.13157894736842105</v>
      </c>
      <c r="H16" s="350">
        <f t="shared" ref="H16:J16" si="3">H15/$D$15</f>
        <v>0.38157894736842107</v>
      </c>
      <c r="I16" s="350">
        <f t="shared" si="3"/>
        <v>0.36842105263157893</v>
      </c>
      <c r="J16" s="350">
        <f t="shared" si="3"/>
        <v>0.47368421052631576</v>
      </c>
      <c r="K16" s="144">
        <f>K15/D15</f>
        <v>9.2105263157894732E-2</v>
      </c>
      <c r="L16" s="1143">
        <f>L15/D15</f>
        <v>0.14473684210526316</v>
      </c>
      <c r="N16" s="337"/>
      <c r="O16" s="337"/>
      <c r="P16" s="337"/>
      <c r="Q16" s="337"/>
      <c r="R16" s="337"/>
    </row>
    <row r="17" spans="2:18" ht="21" customHeight="1" x14ac:dyDescent="0.2">
      <c r="B17" s="1504"/>
      <c r="C17" s="1588" t="s">
        <v>463</v>
      </c>
      <c r="D17" s="480">
        <f>M17-L17</f>
        <v>25</v>
      </c>
      <c r="E17" s="53">
        <v>2</v>
      </c>
      <c r="F17" s="88">
        <v>4</v>
      </c>
      <c r="G17" s="88">
        <v>2</v>
      </c>
      <c r="H17" s="88">
        <v>9</v>
      </c>
      <c r="I17" s="88">
        <v>7</v>
      </c>
      <c r="J17" s="88">
        <v>17</v>
      </c>
      <c r="K17" s="91">
        <v>2</v>
      </c>
      <c r="L17" s="654">
        <v>0</v>
      </c>
      <c r="M17" s="1">
        <f>'表5-1'!D18</f>
        <v>25</v>
      </c>
      <c r="N17" s="371"/>
      <c r="O17" s="371"/>
      <c r="P17" s="371"/>
      <c r="Q17" s="371"/>
      <c r="R17" s="371"/>
    </row>
    <row r="18" spans="2:18" ht="21" customHeight="1" x14ac:dyDescent="0.2">
      <c r="B18" s="1504"/>
      <c r="C18" s="1595"/>
      <c r="D18" s="503"/>
      <c r="E18" s="150">
        <f>E17/D17</f>
        <v>0.08</v>
      </c>
      <c r="F18" s="350">
        <f>F17/D17</f>
        <v>0.16</v>
      </c>
      <c r="G18" s="350">
        <f>G17/$D$17</f>
        <v>0.08</v>
      </c>
      <c r="H18" s="350">
        <f t="shared" ref="H18:J18" si="4">H17/$D$17</f>
        <v>0.36</v>
      </c>
      <c r="I18" s="350">
        <f t="shared" si="4"/>
        <v>0.28000000000000003</v>
      </c>
      <c r="J18" s="350">
        <f t="shared" si="4"/>
        <v>0.68</v>
      </c>
      <c r="K18" s="144">
        <f>K17/D17</f>
        <v>0.08</v>
      </c>
      <c r="L18" s="1143">
        <f>L17/D17</f>
        <v>0</v>
      </c>
      <c r="N18" s="337"/>
      <c r="O18" s="337"/>
      <c r="P18" s="337"/>
      <c r="Q18" s="337"/>
      <c r="R18" s="337"/>
    </row>
    <row r="19" spans="2:18" ht="21" customHeight="1" x14ac:dyDescent="0.2">
      <c r="B19" s="1504"/>
      <c r="C19" s="1591" t="s">
        <v>340</v>
      </c>
      <c r="D19" s="480">
        <f>M19-L19</f>
        <v>70</v>
      </c>
      <c r="E19" s="53">
        <v>3</v>
      </c>
      <c r="F19" s="88">
        <v>9</v>
      </c>
      <c r="G19" s="88">
        <v>6</v>
      </c>
      <c r="H19" s="88">
        <v>26</v>
      </c>
      <c r="I19" s="88">
        <v>23</v>
      </c>
      <c r="J19" s="88">
        <v>37</v>
      </c>
      <c r="K19" s="91">
        <v>8</v>
      </c>
      <c r="L19" s="654">
        <v>12</v>
      </c>
      <c r="M19" s="1">
        <f>'表5-1'!D20</f>
        <v>82</v>
      </c>
      <c r="N19" s="371"/>
      <c r="O19" s="371"/>
      <c r="P19" s="371"/>
      <c r="Q19" s="371"/>
      <c r="R19" s="371"/>
    </row>
    <row r="20" spans="2:18" ht="21" customHeight="1" x14ac:dyDescent="0.2">
      <c r="B20" s="1504"/>
      <c r="C20" s="1552"/>
      <c r="D20" s="503"/>
      <c r="E20" s="150">
        <f>E19/D19</f>
        <v>4.2857142857142858E-2</v>
      </c>
      <c r="F20" s="350">
        <f>F19/D19</f>
        <v>0.12857142857142856</v>
      </c>
      <c r="G20" s="350">
        <f>G19/$D$19</f>
        <v>8.5714285714285715E-2</v>
      </c>
      <c r="H20" s="350">
        <f t="shared" ref="H20:J20" si="5">H19/$D$19</f>
        <v>0.37142857142857144</v>
      </c>
      <c r="I20" s="350">
        <f t="shared" si="5"/>
        <v>0.32857142857142857</v>
      </c>
      <c r="J20" s="350">
        <f t="shared" si="5"/>
        <v>0.52857142857142858</v>
      </c>
      <c r="K20" s="144">
        <f>K19/D19</f>
        <v>0.11428571428571428</v>
      </c>
      <c r="L20" s="1143">
        <f>L19/D19</f>
        <v>0.17142857142857143</v>
      </c>
      <c r="N20" s="337"/>
      <c r="O20" s="337"/>
      <c r="P20" s="337"/>
      <c r="Q20" s="337"/>
      <c r="R20" s="337"/>
    </row>
    <row r="21" spans="2:18" ht="21" customHeight="1" x14ac:dyDescent="0.2">
      <c r="B21" s="1504"/>
      <c r="C21" s="1591" t="s">
        <v>341</v>
      </c>
      <c r="D21" s="480">
        <f>M21-L21</f>
        <v>8</v>
      </c>
      <c r="E21" s="53">
        <v>0</v>
      </c>
      <c r="F21" s="88">
        <v>1</v>
      </c>
      <c r="G21" s="88">
        <v>4</v>
      </c>
      <c r="H21" s="88">
        <v>4</v>
      </c>
      <c r="I21" s="88">
        <v>3</v>
      </c>
      <c r="J21" s="88">
        <v>5</v>
      </c>
      <c r="K21" s="91">
        <v>0</v>
      </c>
      <c r="L21" s="654">
        <v>0</v>
      </c>
      <c r="M21" s="1">
        <f>'表5-1'!D22</f>
        <v>8</v>
      </c>
      <c r="N21" s="371"/>
      <c r="O21" s="371"/>
      <c r="P21" s="371"/>
      <c r="Q21" s="371"/>
      <c r="R21" s="371"/>
    </row>
    <row r="22" spans="2:18" ht="21" customHeight="1" x14ac:dyDescent="0.2">
      <c r="B22" s="1504"/>
      <c r="C22" s="1552"/>
      <c r="D22" s="503"/>
      <c r="E22" s="150">
        <f>E21/D21</f>
        <v>0</v>
      </c>
      <c r="F22" s="350">
        <f>F21/D21</f>
        <v>0.125</v>
      </c>
      <c r="G22" s="350">
        <f>G21/$D$21</f>
        <v>0.5</v>
      </c>
      <c r="H22" s="350">
        <f t="shared" ref="H22:J22" si="6">H21/$D$21</f>
        <v>0.5</v>
      </c>
      <c r="I22" s="350">
        <f t="shared" si="6"/>
        <v>0.375</v>
      </c>
      <c r="J22" s="350">
        <f t="shared" si="6"/>
        <v>0.625</v>
      </c>
      <c r="K22" s="151">
        <f>K21/D21</f>
        <v>0</v>
      </c>
      <c r="L22" s="1143">
        <f>L21/D21</f>
        <v>0</v>
      </c>
      <c r="N22" s="337"/>
      <c r="O22" s="337"/>
      <c r="P22" s="337"/>
      <c r="Q22" s="337"/>
      <c r="R22" s="337"/>
    </row>
    <row r="23" spans="2:18" ht="21" customHeight="1" x14ac:dyDescent="0.2">
      <c r="B23" s="1504"/>
      <c r="C23" s="1591" t="s">
        <v>189</v>
      </c>
      <c r="D23" s="480">
        <f>M23-L23</f>
        <v>156</v>
      </c>
      <c r="E23" s="55">
        <v>8</v>
      </c>
      <c r="F23" s="89">
        <v>46</v>
      </c>
      <c r="G23" s="89">
        <v>39</v>
      </c>
      <c r="H23" s="89">
        <v>90</v>
      </c>
      <c r="I23" s="89">
        <v>52</v>
      </c>
      <c r="J23" s="89">
        <v>62</v>
      </c>
      <c r="K23" s="92">
        <v>8</v>
      </c>
      <c r="L23" s="654">
        <v>20</v>
      </c>
      <c r="M23" s="1">
        <f>'表5-1'!D24</f>
        <v>176</v>
      </c>
      <c r="N23" s="371"/>
      <c r="O23" s="371"/>
      <c r="P23" s="371"/>
      <c r="Q23" s="371"/>
      <c r="R23" s="371"/>
    </row>
    <row r="24" spans="2:18" ht="21" customHeight="1" thickBot="1" x14ac:dyDescent="0.25">
      <c r="B24" s="1505"/>
      <c r="C24" s="1655"/>
      <c r="D24" s="500"/>
      <c r="E24" s="656">
        <f>E23/D23</f>
        <v>5.128205128205128E-2</v>
      </c>
      <c r="F24" s="979">
        <f>F23/D23</f>
        <v>0.29487179487179488</v>
      </c>
      <c r="G24" s="979">
        <f>G23/$D$23</f>
        <v>0.25</v>
      </c>
      <c r="H24" s="979">
        <f t="shared" ref="H24:J24" si="7">H23/$D$23</f>
        <v>0.57692307692307687</v>
      </c>
      <c r="I24" s="979">
        <f t="shared" si="7"/>
        <v>0.33333333333333331</v>
      </c>
      <c r="J24" s="979">
        <f t="shared" si="7"/>
        <v>0.39743589743589741</v>
      </c>
      <c r="K24" s="144">
        <f>K23/D23</f>
        <v>5.128205128205128E-2</v>
      </c>
      <c r="L24" s="1144">
        <f>L23/D23</f>
        <v>0.12820512820512819</v>
      </c>
      <c r="N24" s="337"/>
      <c r="O24" s="337"/>
      <c r="P24" s="337"/>
      <c r="Q24" s="337"/>
      <c r="R24" s="337"/>
    </row>
    <row r="25" spans="2:18" ht="21" customHeight="1" thickTop="1" x14ac:dyDescent="0.2">
      <c r="B25" s="1503" t="s">
        <v>464</v>
      </c>
      <c r="C25" s="1649" t="s">
        <v>465</v>
      </c>
      <c r="D25" s="487">
        <f>M25-L25</f>
        <v>81</v>
      </c>
      <c r="E25" s="975">
        <v>2</v>
      </c>
      <c r="F25" s="90">
        <v>4</v>
      </c>
      <c r="G25" s="90">
        <v>7</v>
      </c>
      <c r="H25" s="90">
        <v>36</v>
      </c>
      <c r="I25" s="90">
        <v>14</v>
      </c>
      <c r="J25" s="90">
        <v>45</v>
      </c>
      <c r="K25" s="93">
        <v>9</v>
      </c>
      <c r="L25" s="654">
        <v>25</v>
      </c>
      <c r="M25" s="1">
        <f>'表5-1'!D26</f>
        <v>106</v>
      </c>
      <c r="N25" s="371"/>
      <c r="O25" s="371"/>
      <c r="P25" s="371"/>
      <c r="Q25" s="371"/>
      <c r="R25" s="371"/>
    </row>
    <row r="26" spans="2:18" ht="21" customHeight="1" x14ac:dyDescent="0.2">
      <c r="B26" s="1504"/>
      <c r="C26" s="1552"/>
      <c r="D26" s="503"/>
      <c r="E26" s="150">
        <f>E25/D25</f>
        <v>2.4691358024691357E-2</v>
      </c>
      <c r="F26" s="350">
        <f>F25/D25</f>
        <v>4.9382716049382713E-2</v>
      </c>
      <c r="G26" s="350">
        <f>G25/$D$25</f>
        <v>8.6419753086419748E-2</v>
      </c>
      <c r="H26" s="350">
        <f t="shared" ref="H26:J26" si="8">H25/$D$25</f>
        <v>0.44444444444444442</v>
      </c>
      <c r="I26" s="350">
        <f t="shared" si="8"/>
        <v>0.1728395061728395</v>
      </c>
      <c r="J26" s="350">
        <f t="shared" si="8"/>
        <v>0.55555555555555558</v>
      </c>
      <c r="K26" s="151">
        <f>K25/D25</f>
        <v>0.1111111111111111</v>
      </c>
      <c r="L26" s="1143">
        <f>L25/D25</f>
        <v>0.30864197530864196</v>
      </c>
      <c r="N26" s="337"/>
      <c r="O26" s="337"/>
      <c r="P26" s="337"/>
      <c r="Q26" s="337"/>
      <c r="R26" s="337"/>
    </row>
    <row r="27" spans="2:18" ht="21" customHeight="1" x14ac:dyDescent="0.2">
      <c r="B27" s="1504"/>
      <c r="C27" s="1591" t="s">
        <v>466</v>
      </c>
      <c r="D27" s="491">
        <f>M27-L27</f>
        <v>156</v>
      </c>
      <c r="E27" s="55">
        <v>10</v>
      </c>
      <c r="F27" s="89">
        <v>22</v>
      </c>
      <c r="G27" s="89">
        <v>21</v>
      </c>
      <c r="H27" s="89">
        <v>71</v>
      </c>
      <c r="I27" s="89">
        <v>49</v>
      </c>
      <c r="J27" s="89">
        <v>82</v>
      </c>
      <c r="K27" s="92">
        <v>11</v>
      </c>
      <c r="L27" s="654">
        <v>15</v>
      </c>
      <c r="M27" s="1">
        <f>'表5-1'!D28</f>
        <v>171</v>
      </c>
      <c r="N27" s="371"/>
      <c r="O27" s="371"/>
      <c r="P27" s="371"/>
      <c r="Q27" s="371"/>
      <c r="R27" s="371"/>
    </row>
    <row r="28" spans="2:18" ht="21" customHeight="1" x14ac:dyDescent="0.2">
      <c r="B28" s="1504"/>
      <c r="C28" s="1552"/>
      <c r="D28" s="503"/>
      <c r="E28" s="150">
        <f>E27/D27</f>
        <v>6.4102564102564097E-2</v>
      </c>
      <c r="F28" s="350">
        <f>F27/D27</f>
        <v>0.14102564102564102</v>
      </c>
      <c r="G28" s="350">
        <f>G27/$D$27</f>
        <v>0.13461538461538461</v>
      </c>
      <c r="H28" s="350">
        <f t="shared" ref="H28:J28" si="9">H27/$D$27</f>
        <v>0.45512820512820512</v>
      </c>
      <c r="I28" s="350">
        <f t="shared" si="9"/>
        <v>0.3141025641025641</v>
      </c>
      <c r="J28" s="350">
        <f t="shared" si="9"/>
        <v>0.52564102564102566</v>
      </c>
      <c r="K28" s="151">
        <f>K27/D27</f>
        <v>7.0512820512820512E-2</v>
      </c>
      <c r="L28" s="1143">
        <f>L27/D27</f>
        <v>9.6153846153846159E-2</v>
      </c>
      <c r="N28" s="337"/>
      <c r="O28" s="337"/>
      <c r="P28" s="337"/>
      <c r="Q28" s="337"/>
      <c r="R28" s="337"/>
    </row>
    <row r="29" spans="2:18" ht="21" customHeight="1" x14ac:dyDescent="0.2">
      <c r="B29" s="1504"/>
      <c r="C29" s="1591" t="s">
        <v>467</v>
      </c>
      <c r="D29" s="491">
        <f>M29-L29</f>
        <v>42</v>
      </c>
      <c r="E29" s="55">
        <v>2</v>
      </c>
      <c r="F29" s="89">
        <v>14</v>
      </c>
      <c r="G29" s="89">
        <v>7</v>
      </c>
      <c r="H29" s="89">
        <v>26</v>
      </c>
      <c r="I29" s="89">
        <v>16</v>
      </c>
      <c r="J29" s="89">
        <v>20</v>
      </c>
      <c r="K29" s="92">
        <v>0</v>
      </c>
      <c r="L29" s="654">
        <v>7</v>
      </c>
      <c r="M29" s="1">
        <f>'表5-1'!D30</f>
        <v>49</v>
      </c>
      <c r="N29" s="371"/>
      <c r="O29" s="371"/>
      <c r="P29" s="371"/>
      <c r="Q29" s="371"/>
      <c r="R29" s="371"/>
    </row>
    <row r="30" spans="2:18" ht="21" customHeight="1" x14ac:dyDescent="0.2">
      <c r="B30" s="1504"/>
      <c r="C30" s="1997"/>
      <c r="D30" s="503"/>
      <c r="E30" s="150">
        <f>E29/D29</f>
        <v>4.7619047619047616E-2</v>
      </c>
      <c r="F30" s="350">
        <f>F29/D29</f>
        <v>0.33333333333333331</v>
      </c>
      <c r="G30" s="350">
        <f>G29/$D$29</f>
        <v>0.16666666666666666</v>
      </c>
      <c r="H30" s="350">
        <f t="shared" ref="H30:J30" si="10">H29/$D$29</f>
        <v>0.61904761904761907</v>
      </c>
      <c r="I30" s="350">
        <f t="shared" si="10"/>
        <v>0.38095238095238093</v>
      </c>
      <c r="J30" s="350">
        <f t="shared" si="10"/>
        <v>0.47619047619047616</v>
      </c>
      <c r="K30" s="151">
        <f>K29/D29</f>
        <v>0</v>
      </c>
      <c r="L30" s="1143">
        <f>L29/D29</f>
        <v>0.16666666666666666</v>
      </c>
      <c r="N30" s="337"/>
      <c r="O30" s="337"/>
      <c r="P30" s="337"/>
      <c r="Q30" s="337"/>
      <c r="R30" s="337"/>
    </row>
    <row r="31" spans="2:18" ht="21" customHeight="1" x14ac:dyDescent="0.2">
      <c r="B31" s="1504"/>
      <c r="C31" s="1591" t="s">
        <v>468</v>
      </c>
      <c r="D31" s="491">
        <f>M31-L31</f>
        <v>38</v>
      </c>
      <c r="E31" s="55">
        <v>2</v>
      </c>
      <c r="F31" s="89">
        <v>12</v>
      </c>
      <c r="G31" s="89">
        <v>7</v>
      </c>
      <c r="H31" s="89">
        <v>24</v>
      </c>
      <c r="I31" s="89">
        <v>11</v>
      </c>
      <c r="J31" s="89">
        <v>13</v>
      </c>
      <c r="K31" s="92">
        <v>3</v>
      </c>
      <c r="L31" s="654">
        <v>0</v>
      </c>
      <c r="M31" s="1">
        <f>'表5-1'!D32</f>
        <v>38</v>
      </c>
      <c r="N31" s="371"/>
      <c r="O31" s="371"/>
      <c r="P31" s="371"/>
      <c r="Q31" s="371"/>
      <c r="R31" s="371"/>
    </row>
    <row r="32" spans="2:18" ht="21" customHeight="1" x14ac:dyDescent="0.2">
      <c r="B32" s="1504"/>
      <c r="C32" s="1997"/>
      <c r="D32" s="503"/>
      <c r="E32" s="150">
        <f>E31/D31</f>
        <v>5.2631578947368418E-2</v>
      </c>
      <c r="F32" s="350">
        <f>F31/D31</f>
        <v>0.31578947368421051</v>
      </c>
      <c r="G32" s="350">
        <f>G31/$D$31</f>
        <v>0.18421052631578946</v>
      </c>
      <c r="H32" s="350">
        <f t="shared" ref="H32:J32" si="11">H31/$D$31</f>
        <v>0.63157894736842102</v>
      </c>
      <c r="I32" s="350">
        <f t="shared" si="11"/>
        <v>0.28947368421052633</v>
      </c>
      <c r="J32" s="350">
        <f t="shared" si="11"/>
        <v>0.34210526315789475</v>
      </c>
      <c r="K32" s="151">
        <f>K31/D31</f>
        <v>7.8947368421052627E-2</v>
      </c>
      <c r="L32" s="1143">
        <f>L31/D31</f>
        <v>0</v>
      </c>
      <c r="N32" s="337"/>
      <c r="O32" s="337"/>
      <c r="P32" s="337"/>
      <c r="Q32" s="337"/>
      <c r="R32" s="337"/>
    </row>
    <row r="33" spans="2:18" ht="21" customHeight="1" x14ac:dyDescent="0.2">
      <c r="B33" s="1504"/>
      <c r="C33" s="1591" t="s">
        <v>195</v>
      </c>
      <c r="D33" s="491">
        <f>M33-L33</f>
        <v>32</v>
      </c>
      <c r="E33" s="55">
        <v>0</v>
      </c>
      <c r="F33" s="89">
        <v>8</v>
      </c>
      <c r="G33" s="89">
        <v>8</v>
      </c>
      <c r="H33" s="89">
        <v>18</v>
      </c>
      <c r="I33" s="89">
        <v>17</v>
      </c>
      <c r="J33" s="89">
        <v>12</v>
      </c>
      <c r="K33" s="92">
        <v>3</v>
      </c>
      <c r="L33" s="654">
        <v>1</v>
      </c>
      <c r="M33" s="1">
        <f>'表5-1'!D34</f>
        <v>33</v>
      </c>
      <c r="N33" s="371"/>
      <c r="O33" s="371"/>
      <c r="P33" s="371"/>
      <c r="Q33" s="371"/>
      <c r="R33" s="371"/>
    </row>
    <row r="34" spans="2:18" ht="21" customHeight="1" x14ac:dyDescent="0.2">
      <c r="B34" s="1504"/>
      <c r="C34" s="1997"/>
      <c r="D34" s="503"/>
      <c r="E34" s="150">
        <f>E33/D33</f>
        <v>0</v>
      </c>
      <c r="F34" s="350">
        <f>F33/D33</f>
        <v>0.25</v>
      </c>
      <c r="G34" s="350">
        <f>G33/$D$33</f>
        <v>0.25</v>
      </c>
      <c r="H34" s="350">
        <f t="shared" ref="H34:J34" si="12">H33/$D$33</f>
        <v>0.5625</v>
      </c>
      <c r="I34" s="350">
        <f t="shared" si="12"/>
        <v>0.53125</v>
      </c>
      <c r="J34" s="350">
        <f t="shared" si="12"/>
        <v>0.375</v>
      </c>
      <c r="K34" s="151">
        <f>K33/D33</f>
        <v>9.375E-2</v>
      </c>
      <c r="L34" s="1143">
        <f>L33/D33</f>
        <v>3.125E-2</v>
      </c>
      <c r="N34" s="337"/>
      <c r="O34" s="337"/>
      <c r="P34" s="337"/>
      <c r="Q34" s="337"/>
      <c r="R34" s="337"/>
    </row>
    <row r="35" spans="2:18" ht="21" customHeight="1" x14ac:dyDescent="0.2">
      <c r="B35" s="1504"/>
      <c r="C35" s="1591" t="s">
        <v>469</v>
      </c>
      <c r="D35" s="491">
        <f>M35-L35</f>
        <v>30</v>
      </c>
      <c r="E35" s="55">
        <v>4</v>
      </c>
      <c r="F35" s="89">
        <v>15</v>
      </c>
      <c r="G35" s="89">
        <v>16</v>
      </c>
      <c r="H35" s="89">
        <v>16</v>
      </c>
      <c r="I35" s="89">
        <v>25</v>
      </c>
      <c r="J35" s="89">
        <v>4</v>
      </c>
      <c r="K35" s="92">
        <v>0</v>
      </c>
      <c r="L35" s="654">
        <v>0</v>
      </c>
      <c r="M35" s="1">
        <f>'表5-1'!D36</f>
        <v>30</v>
      </c>
      <c r="N35" s="371"/>
      <c r="O35" s="371"/>
      <c r="P35" s="371"/>
      <c r="Q35" s="371"/>
      <c r="R35" s="371"/>
    </row>
    <row r="36" spans="2:18" ht="21" customHeight="1" thickBot="1" x14ac:dyDescent="0.25">
      <c r="B36" s="1504"/>
      <c r="C36" s="1998"/>
      <c r="D36" s="500"/>
      <c r="E36" s="1065">
        <f>E35/D35</f>
        <v>0.13333333333333333</v>
      </c>
      <c r="F36" s="1066">
        <f>F35/D35</f>
        <v>0.5</v>
      </c>
      <c r="G36" s="1066">
        <f>G35/$D$35</f>
        <v>0.53333333333333333</v>
      </c>
      <c r="H36" s="1066">
        <f t="shared" ref="H36:J36" si="13">H35/$D$35</f>
        <v>0.53333333333333333</v>
      </c>
      <c r="I36" s="1066">
        <f t="shared" si="13"/>
        <v>0.83333333333333337</v>
      </c>
      <c r="J36" s="1066">
        <f t="shared" si="13"/>
        <v>0.13333333333333333</v>
      </c>
      <c r="K36" s="144">
        <f>K35/D35</f>
        <v>0</v>
      </c>
      <c r="L36" s="1143">
        <f>L35/D35</f>
        <v>0</v>
      </c>
      <c r="N36" s="337"/>
      <c r="O36" s="337"/>
      <c r="P36" s="337"/>
      <c r="Q36" s="337"/>
      <c r="R36" s="337"/>
    </row>
    <row r="37" spans="2:18" ht="21" customHeight="1" thickTop="1" x14ac:dyDescent="0.2">
      <c r="B37" s="1504"/>
      <c r="C37" s="40" t="s">
        <v>470</v>
      </c>
      <c r="D37" s="58">
        <f>D27+D29+D31+D33</f>
        <v>268</v>
      </c>
      <c r="E37" s="352">
        <f t="shared" ref="E37:L37" si="14">E27+E29+E31+E33</f>
        <v>14</v>
      </c>
      <c r="F37" s="90">
        <f t="shared" si="14"/>
        <v>56</v>
      </c>
      <c r="G37" s="90">
        <f t="shared" si="14"/>
        <v>43</v>
      </c>
      <c r="H37" s="90">
        <f t="shared" si="14"/>
        <v>139</v>
      </c>
      <c r="I37" s="90">
        <f t="shared" si="14"/>
        <v>93</v>
      </c>
      <c r="J37" s="90">
        <f t="shared" si="14"/>
        <v>127</v>
      </c>
      <c r="K37" s="93">
        <f t="shared" si="14"/>
        <v>17</v>
      </c>
      <c r="L37" s="978">
        <f t="shared" si="14"/>
        <v>23</v>
      </c>
      <c r="M37" s="1">
        <f>SUM(M27:M33)</f>
        <v>291</v>
      </c>
      <c r="N37" s="371"/>
      <c r="O37" s="371"/>
      <c r="P37" s="371"/>
      <c r="Q37" s="371"/>
      <c r="R37" s="371"/>
    </row>
    <row r="38" spans="2:18" ht="21" customHeight="1" x14ac:dyDescent="0.2">
      <c r="B38" s="1504"/>
      <c r="C38" s="39" t="s">
        <v>198</v>
      </c>
      <c r="D38" s="503"/>
      <c r="E38" s="150">
        <f>E37/D37</f>
        <v>5.2238805970149252E-2</v>
      </c>
      <c r="F38" s="350">
        <f>F37/D37</f>
        <v>0.20895522388059701</v>
      </c>
      <c r="G38" s="350">
        <f>G37/$D$37</f>
        <v>0.16044776119402984</v>
      </c>
      <c r="H38" s="350">
        <f t="shared" ref="H38:J38" si="15">H37/$D$37</f>
        <v>0.51865671641791045</v>
      </c>
      <c r="I38" s="350">
        <f t="shared" si="15"/>
        <v>0.34701492537313433</v>
      </c>
      <c r="J38" s="350">
        <f t="shared" si="15"/>
        <v>0.47388059701492535</v>
      </c>
      <c r="K38" s="151">
        <f>K37/D37</f>
        <v>6.3432835820895525E-2</v>
      </c>
      <c r="L38" s="1143">
        <f>L37/D37</f>
        <v>8.5820895522388058E-2</v>
      </c>
      <c r="N38" s="337"/>
      <c r="O38" s="337"/>
      <c r="P38" s="337"/>
      <c r="Q38" s="337"/>
      <c r="R38" s="337"/>
    </row>
    <row r="39" spans="2:18" ht="21" customHeight="1" x14ac:dyDescent="0.2">
      <c r="B39" s="1504"/>
      <c r="C39" s="38" t="s">
        <v>470</v>
      </c>
      <c r="D39" s="60">
        <f>D29+D31+D33+D35</f>
        <v>142</v>
      </c>
      <c r="E39" s="55">
        <f t="shared" ref="E39:L39" si="16">E29+E31+E33+E35</f>
        <v>8</v>
      </c>
      <c r="F39" s="89">
        <f t="shared" si="16"/>
        <v>49</v>
      </c>
      <c r="G39" s="89">
        <f t="shared" si="16"/>
        <v>38</v>
      </c>
      <c r="H39" s="89">
        <f t="shared" si="16"/>
        <v>84</v>
      </c>
      <c r="I39" s="89">
        <f t="shared" si="16"/>
        <v>69</v>
      </c>
      <c r="J39" s="89">
        <f t="shared" si="16"/>
        <v>49</v>
      </c>
      <c r="K39" s="92">
        <f t="shared" si="16"/>
        <v>6</v>
      </c>
      <c r="L39" s="654">
        <f t="shared" si="16"/>
        <v>8</v>
      </c>
      <c r="M39" s="1">
        <f>SUM(M29:M35)</f>
        <v>150</v>
      </c>
      <c r="N39" s="371"/>
      <c r="O39" s="371"/>
      <c r="P39" s="371"/>
      <c r="Q39" s="371"/>
      <c r="R39" s="371"/>
    </row>
    <row r="40" spans="2:18" ht="21" customHeight="1" thickBot="1" x14ac:dyDescent="0.25">
      <c r="B40" s="1510"/>
      <c r="C40" s="39" t="s">
        <v>471</v>
      </c>
      <c r="D40" s="503"/>
      <c r="E40" s="146">
        <f>E39/D39</f>
        <v>5.6338028169014086E-2</v>
      </c>
      <c r="F40" s="351">
        <f>F39/D39</f>
        <v>0.34507042253521125</v>
      </c>
      <c r="G40" s="351">
        <f>G39/$D$39</f>
        <v>0.26760563380281688</v>
      </c>
      <c r="H40" s="351">
        <f t="shared" ref="H40:J40" si="17">H39/$D$39</f>
        <v>0.59154929577464788</v>
      </c>
      <c r="I40" s="351">
        <f t="shared" si="17"/>
        <v>0.4859154929577465</v>
      </c>
      <c r="J40" s="351">
        <f t="shared" si="17"/>
        <v>0.34507042253521125</v>
      </c>
      <c r="K40" s="147">
        <f>K39/D39</f>
        <v>4.2253521126760563E-2</v>
      </c>
      <c r="L40" s="1145">
        <f>L39/D39</f>
        <v>5.6338028169014086E-2</v>
      </c>
      <c r="N40" s="337"/>
      <c r="O40" s="337"/>
      <c r="P40" s="337"/>
      <c r="Q40" s="337"/>
      <c r="R40" s="337"/>
    </row>
    <row r="41" spans="2:18" ht="21" customHeight="1" x14ac:dyDescent="0.2">
      <c r="B41" s="104"/>
      <c r="C41" s="761" t="s">
        <v>789</v>
      </c>
      <c r="D41" s="2"/>
      <c r="E41" s="1141"/>
      <c r="F41" s="1141"/>
      <c r="G41" s="1141"/>
      <c r="H41" s="1141"/>
      <c r="I41" s="1141"/>
      <c r="J41" s="1141"/>
      <c r="K41" s="1141"/>
      <c r="L41" s="1141"/>
      <c r="N41" s="337"/>
      <c r="O41" s="337"/>
      <c r="P41" s="337"/>
      <c r="Q41" s="337"/>
      <c r="R41" s="337"/>
    </row>
    <row r="42" spans="2:18" ht="21" customHeight="1" x14ac:dyDescent="0.2">
      <c r="B42" s="104"/>
      <c r="C42" s="761" t="s">
        <v>790</v>
      </c>
      <c r="D42" s="2"/>
      <c r="E42" s="1141"/>
      <c r="F42" s="1141"/>
      <c r="G42" s="1141"/>
      <c r="H42" s="1141"/>
      <c r="I42" s="1141"/>
      <c r="J42" s="1141"/>
      <c r="K42" s="1141"/>
      <c r="L42" s="1141"/>
      <c r="N42" s="337"/>
      <c r="O42" s="337"/>
      <c r="P42" s="337"/>
      <c r="Q42" s="337"/>
      <c r="R42" s="337"/>
    </row>
    <row r="43" spans="2:18" ht="21" customHeight="1" x14ac:dyDescent="0.2">
      <c r="B43" s="104"/>
      <c r="C43" s="761"/>
      <c r="D43" s="2"/>
      <c r="E43" s="1141"/>
      <c r="F43" s="1141"/>
      <c r="G43" s="1141"/>
      <c r="H43" s="1141"/>
      <c r="I43" s="1141"/>
      <c r="J43" s="1141"/>
      <c r="K43" s="1141"/>
      <c r="L43" s="1141"/>
      <c r="N43" s="337"/>
      <c r="O43" s="337"/>
      <c r="P43" s="337"/>
      <c r="Q43" s="337"/>
      <c r="R43" s="337"/>
    </row>
    <row r="44" spans="2:18" x14ac:dyDescent="0.2">
      <c r="E44" s="12"/>
      <c r="F44" s="12"/>
      <c r="G44" s="12"/>
      <c r="H44" s="12"/>
      <c r="I44" s="12"/>
      <c r="J44" s="12"/>
      <c r="K44" s="12"/>
      <c r="L44" s="12"/>
    </row>
    <row r="45" spans="2:18" s="45" customFormat="1" x14ac:dyDescent="0.2">
      <c r="B45" s="1" t="s">
        <v>599</v>
      </c>
      <c r="D45" s="1">
        <f>D25+D27+D31+D33+D35+D29</f>
        <v>379</v>
      </c>
      <c r="E45" s="1">
        <f t="shared" ref="E45:L45" si="18">E25+E27+E29+E31+E33+E35</f>
        <v>20</v>
      </c>
      <c r="F45" s="1">
        <f t="shared" si="18"/>
        <v>75</v>
      </c>
      <c r="G45" s="1">
        <f t="shared" si="18"/>
        <v>66</v>
      </c>
      <c r="H45" s="1">
        <f t="shared" si="18"/>
        <v>191</v>
      </c>
      <c r="I45" s="1">
        <f t="shared" si="18"/>
        <v>132</v>
      </c>
      <c r="J45" s="1">
        <f t="shared" si="18"/>
        <v>176</v>
      </c>
      <c r="K45" s="1">
        <f t="shared" si="18"/>
        <v>26</v>
      </c>
      <c r="L45" s="1">
        <f t="shared" si="18"/>
        <v>48</v>
      </c>
    </row>
    <row r="46" spans="2:18" s="45" customFormat="1" x14ac:dyDescent="0.2">
      <c r="B46" t="s">
        <v>672</v>
      </c>
      <c r="E46" s="94">
        <f>E45/D45</f>
        <v>5.2770448548812667E-2</v>
      </c>
      <c r="F46" s="94">
        <f>F45/D45</f>
        <v>0.19788918205804748</v>
      </c>
      <c r="G46" s="94">
        <f>G45/$D$45</f>
        <v>0.17414248021108181</v>
      </c>
      <c r="H46" s="94">
        <f t="shared" ref="H46:J46" si="19">H45/$D$45</f>
        <v>0.50395778364116095</v>
      </c>
      <c r="I46" s="94">
        <f t="shared" si="19"/>
        <v>0.34828496042216361</v>
      </c>
      <c r="J46" s="94">
        <f t="shared" si="19"/>
        <v>0.46437994722955145</v>
      </c>
      <c r="K46" s="94">
        <f>K45/D45</f>
        <v>6.860158311345646E-2</v>
      </c>
      <c r="L46" s="94">
        <f>L45/D45</f>
        <v>0.12664907651715041</v>
      </c>
    </row>
    <row r="47" spans="2:18" x14ac:dyDescent="0.2">
      <c r="B47"/>
      <c r="E47" s="94"/>
      <c r="F47" s="94"/>
      <c r="G47" s="94"/>
      <c r="H47" s="94"/>
      <c r="I47" s="94"/>
      <c r="J47" s="94"/>
      <c r="K47" s="94"/>
      <c r="L47" s="94"/>
    </row>
    <row r="48" spans="2:18" x14ac:dyDescent="0.2">
      <c r="B48" t="s">
        <v>395</v>
      </c>
      <c r="D48" s="1">
        <f>D37+D35+D25</f>
        <v>379</v>
      </c>
      <c r="E48" s="96">
        <f t="shared" ref="E48:L48" si="20">E37+E25+E35</f>
        <v>20</v>
      </c>
      <c r="F48" s="96">
        <f t="shared" si="20"/>
        <v>75</v>
      </c>
      <c r="G48" s="96">
        <f t="shared" si="20"/>
        <v>66</v>
      </c>
      <c r="H48" s="96">
        <f t="shared" si="20"/>
        <v>191</v>
      </c>
      <c r="I48" s="96">
        <f t="shared" si="20"/>
        <v>132</v>
      </c>
      <c r="J48" s="96">
        <f t="shared" si="20"/>
        <v>176</v>
      </c>
      <c r="K48" s="96">
        <f t="shared" si="20"/>
        <v>26</v>
      </c>
      <c r="L48" s="96">
        <f t="shared" si="20"/>
        <v>48</v>
      </c>
    </row>
    <row r="49" spans="2:12" ht="14.25" customHeight="1" x14ac:dyDescent="0.2">
      <c r="B49"/>
      <c r="D49" s="1">
        <f>D39+D25+D27</f>
        <v>379</v>
      </c>
      <c r="E49" s="7">
        <f t="shared" ref="E49:L49" si="21">E39+E25+E27</f>
        <v>20</v>
      </c>
      <c r="F49" s="7">
        <f t="shared" si="21"/>
        <v>75</v>
      </c>
      <c r="G49" s="7">
        <f t="shared" si="21"/>
        <v>66</v>
      </c>
      <c r="H49" s="7">
        <f t="shared" si="21"/>
        <v>191</v>
      </c>
      <c r="I49" s="7">
        <f t="shared" si="21"/>
        <v>132</v>
      </c>
      <c r="J49" s="7">
        <f t="shared" si="21"/>
        <v>176</v>
      </c>
      <c r="K49" s="7">
        <f t="shared" si="21"/>
        <v>26</v>
      </c>
      <c r="L49" s="7">
        <f t="shared" si="21"/>
        <v>48</v>
      </c>
    </row>
    <row r="50" spans="2:12" x14ac:dyDescent="0.2">
      <c r="B50"/>
    </row>
    <row r="51" spans="2:12" ht="13.5" customHeight="1" x14ac:dyDescent="0.2">
      <c r="B51" s="380" t="s">
        <v>239</v>
      </c>
      <c r="D51" s="371">
        <f>D11-D45</f>
        <v>0</v>
      </c>
      <c r="E51" s="367">
        <f t="shared" ref="E51:G52" si="22">E45-E11</f>
        <v>0</v>
      </c>
      <c r="F51" s="367">
        <f t="shared" si="22"/>
        <v>0</v>
      </c>
      <c r="G51" s="367">
        <f t="shared" si="22"/>
        <v>0</v>
      </c>
      <c r="H51" s="367">
        <f t="shared" ref="H51:J52" si="23">H45-H11</f>
        <v>0</v>
      </c>
      <c r="I51" s="367">
        <f t="shared" si="23"/>
        <v>0</v>
      </c>
      <c r="J51" s="367">
        <f t="shared" si="23"/>
        <v>0</v>
      </c>
      <c r="K51" s="367">
        <f>K45-K11</f>
        <v>0</v>
      </c>
      <c r="L51" s="367">
        <f>L45-L11</f>
        <v>0</v>
      </c>
    </row>
    <row r="52" spans="2:12" x14ac:dyDescent="0.2">
      <c r="D52" s="371"/>
      <c r="E52" s="367">
        <f t="shared" si="22"/>
        <v>0</v>
      </c>
      <c r="F52" s="367">
        <f t="shared" si="22"/>
        <v>0</v>
      </c>
      <c r="G52" s="367">
        <f t="shared" si="22"/>
        <v>0</v>
      </c>
      <c r="H52" s="367">
        <f t="shared" si="23"/>
        <v>0</v>
      </c>
      <c r="I52" s="367">
        <f t="shared" si="23"/>
        <v>0</v>
      </c>
      <c r="J52" s="367">
        <f t="shared" si="23"/>
        <v>0</v>
      </c>
      <c r="K52" s="367">
        <f>K46-K12</f>
        <v>0</v>
      </c>
      <c r="L52" s="367">
        <f>L46-L12</f>
        <v>0</v>
      </c>
    </row>
    <row r="53" spans="2:12" x14ac:dyDescent="0.2">
      <c r="D53" s="371"/>
      <c r="E53" s="367"/>
      <c r="F53" s="367"/>
      <c r="G53" s="367"/>
      <c r="H53" s="367"/>
      <c r="I53" s="367"/>
      <c r="J53" s="367"/>
      <c r="K53" s="367"/>
      <c r="L53" s="367"/>
    </row>
    <row r="54" spans="2:12" x14ac:dyDescent="0.2">
      <c r="D54" s="371">
        <f>D48-D45</f>
        <v>0</v>
      </c>
      <c r="E54" s="367">
        <f t="shared" ref="E54:L54" si="24">E48-E45</f>
        <v>0</v>
      </c>
      <c r="F54" s="367">
        <f t="shared" si="24"/>
        <v>0</v>
      </c>
      <c r="G54" s="367">
        <f t="shared" si="24"/>
        <v>0</v>
      </c>
      <c r="H54" s="367">
        <f t="shared" si="24"/>
        <v>0</v>
      </c>
      <c r="I54" s="367">
        <f t="shared" si="24"/>
        <v>0</v>
      </c>
      <c r="J54" s="367">
        <f t="shared" si="24"/>
        <v>0</v>
      </c>
      <c r="K54" s="367">
        <f t="shared" si="24"/>
        <v>0</v>
      </c>
      <c r="L54" s="367">
        <f t="shared" si="24"/>
        <v>0</v>
      </c>
    </row>
    <row r="55" spans="2:12" ht="13.5" customHeight="1" x14ac:dyDescent="0.2">
      <c r="D55" s="371">
        <f>D49-D45</f>
        <v>0</v>
      </c>
      <c r="E55" s="367">
        <f t="shared" ref="E55:L55" si="25">E49-E45</f>
        <v>0</v>
      </c>
      <c r="F55" s="367">
        <f t="shared" si="25"/>
        <v>0</v>
      </c>
      <c r="G55" s="367">
        <f t="shared" si="25"/>
        <v>0</v>
      </c>
      <c r="H55" s="367">
        <f t="shared" si="25"/>
        <v>0</v>
      </c>
      <c r="I55" s="367">
        <f t="shared" si="25"/>
        <v>0</v>
      </c>
      <c r="J55" s="367">
        <f t="shared" si="25"/>
        <v>0</v>
      </c>
      <c r="K55" s="367">
        <f t="shared" si="25"/>
        <v>0</v>
      </c>
      <c r="L55" s="367">
        <f t="shared" si="25"/>
        <v>0</v>
      </c>
    </row>
    <row r="58" spans="2:12" ht="13.5" customHeight="1" x14ac:dyDescent="0.2"/>
  </sheetData>
  <mergeCells count="24">
    <mergeCell ref="J8:J10"/>
    <mergeCell ref="K8:K10"/>
    <mergeCell ref="L8:L10"/>
    <mergeCell ref="B11:C12"/>
    <mergeCell ref="B13:B24"/>
    <mergeCell ref="C13:C14"/>
    <mergeCell ref="C15:C16"/>
    <mergeCell ref="C17:C18"/>
    <mergeCell ref="C19:C20"/>
    <mergeCell ref="C21:C22"/>
    <mergeCell ref="D8:D10"/>
    <mergeCell ref="E8:E10"/>
    <mergeCell ref="F8:F10"/>
    <mergeCell ref="G8:G10"/>
    <mergeCell ref="H8:H10"/>
    <mergeCell ref="I8:I10"/>
    <mergeCell ref="C23:C24"/>
    <mergeCell ref="B25:B40"/>
    <mergeCell ref="C25:C26"/>
    <mergeCell ref="C27:C28"/>
    <mergeCell ref="C29:C30"/>
    <mergeCell ref="C31:C32"/>
    <mergeCell ref="C33:C34"/>
    <mergeCell ref="C35:C36"/>
  </mergeCells>
  <phoneticPr fontId="2"/>
  <printOptions horizontalCentered="1"/>
  <pageMargins left="0.47244094488188981" right="0.19685039370078741" top="0.62992125984251968" bottom="0.39370078740157483" header="0.35433070866141736" footer="0.19685039370078741"/>
  <pageSetup paperSize="9" scale="67"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E785-762C-41EF-B3FB-1E130A5DA417}">
  <sheetPr codeName="Sheet59">
    <tabColor rgb="FF00B0F0"/>
    <pageSetUpPr fitToPage="1"/>
  </sheetPr>
  <dimension ref="B2:L52"/>
  <sheetViews>
    <sheetView view="pageBreakPreview" zoomScaleNormal="100" zoomScaleSheetLayoutView="100" workbookViewId="0">
      <selection activeCell="B2" sqref="B2"/>
    </sheetView>
  </sheetViews>
  <sheetFormatPr defaultColWidth="9" defaultRowHeight="13.2" x14ac:dyDescent="0.2"/>
  <cols>
    <col min="1" max="1" width="9" style="1"/>
    <col min="2" max="2" width="4.33203125" style="1" customWidth="1"/>
    <col min="3" max="3" width="16.6640625" style="1" customWidth="1"/>
    <col min="4" max="4" width="17.88671875" style="1" customWidth="1"/>
    <col min="5" max="6" width="19" style="1" customWidth="1"/>
    <col min="7" max="7" width="17.88671875" style="1" customWidth="1"/>
    <col min="8" max="9" width="8.33203125" style="1" customWidth="1"/>
    <col min="10" max="10" width="8.88671875" style="1" customWidth="1"/>
    <col min="11" max="12" width="8.33203125" style="1" customWidth="1"/>
    <col min="13" max="16384" width="9" style="1"/>
  </cols>
  <sheetData>
    <row r="2" spans="2:11" x14ac:dyDescent="0.2">
      <c r="B2" s="1" t="s">
        <v>791</v>
      </c>
    </row>
    <row r="4" spans="2:11" x14ac:dyDescent="0.2">
      <c r="F4" s="1101" t="s">
        <v>167</v>
      </c>
    </row>
    <row r="5" spans="2:11" x14ac:dyDescent="0.2">
      <c r="F5" s="1101" t="s">
        <v>323</v>
      </c>
    </row>
    <row r="6" spans="2:11" ht="10.5" customHeight="1" x14ac:dyDescent="0.2"/>
    <row r="7" spans="2:11" ht="13.8" thickBot="1" x14ac:dyDescent="0.25">
      <c r="E7" s="1" t="s">
        <v>780</v>
      </c>
      <c r="G7" s="2" t="s">
        <v>170</v>
      </c>
      <c r="K7" s="2"/>
    </row>
    <row r="8" spans="2:11" ht="7.5" customHeight="1" x14ac:dyDescent="0.2">
      <c r="B8" s="8"/>
      <c r="C8" s="4"/>
      <c r="D8" s="1600" t="s">
        <v>762</v>
      </c>
      <c r="E8" s="1573" t="s">
        <v>792</v>
      </c>
      <c r="F8" s="1872" t="s">
        <v>793</v>
      </c>
      <c r="G8" s="1869" t="s">
        <v>326</v>
      </c>
    </row>
    <row r="9" spans="2:11" ht="7.5" customHeight="1" x14ac:dyDescent="0.2">
      <c r="B9" s="18"/>
      <c r="C9" s="11"/>
      <c r="D9" s="1623"/>
      <c r="E9" s="1870"/>
      <c r="F9" s="1873"/>
      <c r="G9" s="1623"/>
    </row>
    <row r="10" spans="2:11" ht="66.75" customHeight="1" x14ac:dyDescent="0.2">
      <c r="B10" s="36"/>
      <c r="C10" s="37"/>
      <c r="D10" s="1624"/>
      <c r="E10" s="1871"/>
      <c r="F10" s="1874"/>
      <c r="G10" s="1624"/>
      <c r="I10" s="1" t="s">
        <v>327</v>
      </c>
      <c r="J10" s="360" t="s">
        <v>328</v>
      </c>
    </row>
    <row r="11" spans="2:11" ht="20.100000000000001" customHeight="1" x14ac:dyDescent="0.2">
      <c r="B11" s="1603" t="s">
        <v>273</v>
      </c>
      <c r="C11" s="1628"/>
      <c r="D11" s="275">
        <f t="shared" ref="D11" si="0">D13+D15+D17+D19+D21+D23</f>
        <v>427</v>
      </c>
      <c r="E11" s="53">
        <f>E13+E15+E17+E19+E21+E23</f>
        <v>34</v>
      </c>
      <c r="F11" s="88">
        <f>F13+F15+F17+F19+F21+F23</f>
        <v>377</v>
      </c>
      <c r="G11" s="91">
        <f>G13+G15+G17+G19+G21+G23</f>
        <v>16</v>
      </c>
      <c r="I11" s="1">
        <f t="shared" ref="I11:I40" si="1">SUM(E11:G11)</f>
        <v>427</v>
      </c>
      <c r="J11" s="367">
        <f>I11-D11</f>
        <v>0</v>
      </c>
    </row>
    <row r="12" spans="2:11" ht="20.100000000000001" customHeight="1" thickBot="1" x14ac:dyDescent="0.25">
      <c r="B12" s="1605"/>
      <c r="C12" s="1629"/>
      <c r="D12" s="499"/>
      <c r="E12" s="145">
        <f>E11/D11</f>
        <v>7.9625292740046844E-2</v>
      </c>
      <c r="F12" s="349">
        <f t="shared" ref="F12" si="2">F11/D11</f>
        <v>0.88290398126463698</v>
      </c>
      <c r="G12" s="144">
        <f>G11/D11</f>
        <v>3.7470725995316159E-2</v>
      </c>
      <c r="H12" s="45"/>
      <c r="I12" s="45">
        <f t="shared" si="1"/>
        <v>1</v>
      </c>
      <c r="J12" s="367">
        <f>1-I12</f>
        <v>0</v>
      </c>
    </row>
    <row r="13" spans="2:11" ht="20.100000000000001" customHeight="1" thickTop="1" x14ac:dyDescent="0.2">
      <c r="B13" s="1503" t="s">
        <v>310</v>
      </c>
      <c r="C13" s="1609" t="s">
        <v>275</v>
      </c>
      <c r="D13" s="487">
        <f>'表5-1'!D14</f>
        <v>49</v>
      </c>
      <c r="E13" s="975">
        <v>13</v>
      </c>
      <c r="F13" s="90">
        <v>29</v>
      </c>
      <c r="G13" s="93">
        <f>$D13-E13-F13</f>
        <v>7</v>
      </c>
      <c r="I13" s="1">
        <f t="shared" si="1"/>
        <v>49</v>
      </c>
      <c r="J13" s="367">
        <f>I13-D13</f>
        <v>0</v>
      </c>
    </row>
    <row r="14" spans="2:11" ht="20.100000000000001" customHeight="1" x14ac:dyDescent="0.2">
      <c r="B14" s="1504"/>
      <c r="C14" s="1508"/>
      <c r="D14" s="500"/>
      <c r="E14" s="150">
        <f>E13/D13</f>
        <v>0.26530612244897961</v>
      </c>
      <c r="F14" s="350">
        <f t="shared" ref="F14" si="3">F13/D13</f>
        <v>0.59183673469387754</v>
      </c>
      <c r="G14" s="151">
        <f>G13/D13</f>
        <v>0.14285714285714285</v>
      </c>
      <c r="I14" s="45">
        <f t="shared" si="1"/>
        <v>1</v>
      </c>
      <c r="J14" s="367">
        <f t="shared" ref="J14" si="4">1-I14</f>
        <v>0</v>
      </c>
    </row>
    <row r="15" spans="2:11" ht="20.100000000000001" customHeight="1" x14ac:dyDescent="0.2">
      <c r="B15" s="1504"/>
      <c r="C15" s="1507" t="s">
        <v>276</v>
      </c>
      <c r="D15" s="480">
        <f>'表5-1'!D16</f>
        <v>87</v>
      </c>
      <c r="E15" s="53">
        <v>6</v>
      </c>
      <c r="F15" s="88">
        <v>80</v>
      </c>
      <c r="G15" s="91">
        <f>D15-E15-F15</f>
        <v>1</v>
      </c>
      <c r="I15" s="1">
        <f t="shared" si="1"/>
        <v>87</v>
      </c>
      <c r="J15" s="367">
        <f>I15-D15</f>
        <v>0</v>
      </c>
    </row>
    <row r="16" spans="2:11" ht="20.100000000000001" customHeight="1" x14ac:dyDescent="0.2">
      <c r="B16" s="1504"/>
      <c r="C16" s="1508"/>
      <c r="D16" s="503"/>
      <c r="E16" s="150">
        <f>E15/D15</f>
        <v>6.8965517241379309E-2</v>
      </c>
      <c r="F16" s="350">
        <f t="shared" ref="F16" si="5">F15/D15</f>
        <v>0.91954022988505746</v>
      </c>
      <c r="G16" s="151">
        <f>G15/D15</f>
        <v>1.1494252873563218E-2</v>
      </c>
      <c r="I16" s="45">
        <f t="shared" si="1"/>
        <v>1</v>
      </c>
      <c r="J16" s="367">
        <f t="shared" ref="J16" si="6">1-I16</f>
        <v>0</v>
      </c>
    </row>
    <row r="17" spans="2:10" ht="20.100000000000001" customHeight="1" x14ac:dyDescent="0.2">
      <c r="B17" s="1504"/>
      <c r="C17" s="1507" t="s">
        <v>311</v>
      </c>
      <c r="D17" s="480">
        <f>'表5-1'!D18</f>
        <v>25</v>
      </c>
      <c r="E17" s="53">
        <v>3</v>
      </c>
      <c r="F17" s="88">
        <v>22</v>
      </c>
      <c r="G17" s="91">
        <f>D17-E17-F17</f>
        <v>0</v>
      </c>
      <c r="I17" s="1">
        <f t="shared" si="1"/>
        <v>25</v>
      </c>
      <c r="J17" s="367">
        <f>I17-D17</f>
        <v>0</v>
      </c>
    </row>
    <row r="18" spans="2:10" ht="20.100000000000001" customHeight="1" x14ac:dyDescent="0.2">
      <c r="B18" s="1504"/>
      <c r="C18" s="1508"/>
      <c r="D18" s="503"/>
      <c r="E18" s="150">
        <f>E17/D17</f>
        <v>0.12</v>
      </c>
      <c r="F18" s="350">
        <f t="shared" ref="F18" si="7">F17/D17</f>
        <v>0.88</v>
      </c>
      <c r="G18" s="151">
        <f>G17/D17</f>
        <v>0</v>
      </c>
      <c r="I18" s="45">
        <f t="shared" si="1"/>
        <v>1</v>
      </c>
      <c r="J18" s="367">
        <f t="shared" ref="J18" si="8">1-I18</f>
        <v>0</v>
      </c>
    </row>
    <row r="19" spans="2:10" ht="20.100000000000001" customHeight="1" x14ac:dyDescent="0.2">
      <c r="B19" s="1504"/>
      <c r="C19" s="1507" t="s">
        <v>278</v>
      </c>
      <c r="D19" s="480">
        <f>'表5-1'!D20</f>
        <v>82</v>
      </c>
      <c r="E19" s="53">
        <v>4</v>
      </c>
      <c r="F19" s="88">
        <v>78</v>
      </c>
      <c r="G19" s="91">
        <f>D19-E19-F19</f>
        <v>0</v>
      </c>
      <c r="I19" s="1">
        <f t="shared" si="1"/>
        <v>82</v>
      </c>
      <c r="J19" s="367">
        <f>I19-D19</f>
        <v>0</v>
      </c>
    </row>
    <row r="20" spans="2:10" ht="20.100000000000001" customHeight="1" x14ac:dyDescent="0.2">
      <c r="B20" s="1504"/>
      <c r="C20" s="1508"/>
      <c r="D20" s="503"/>
      <c r="E20" s="150">
        <f>E19/D19</f>
        <v>4.878048780487805E-2</v>
      </c>
      <c r="F20" s="350">
        <f t="shared" ref="F20" si="9">F19/D19</f>
        <v>0.95121951219512191</v>
      </c>
      <c r="G20" s="151">
        <f>G19/D19</f>
        <v>0</v>
      </c>
      <c r="I20" s="45">
        <f t="shared" si="1"/>
        <v>1</v>
      </c>
      <c r="J20" s="367">
        <f t="shared" ref="J20" si="10">1-I20</f>
        <v>0</v>
      </c>
    </row>
    <row r="21" spans="2:10" ht="20.100000000000001" customHeight="1" x14ac:dyDescent="0.2">
      <c r="B21" s="1504"/>
      <c r="C21" s="1507" t="s">
        <v>279</v>
      </c>
      <c r="D21" s="480">
        <f>'表5-1'!D22</f>
        <v>8</v>
      </c>
      <c r="E21" s="53">
        <v>0</v>
      </c>
      <c r="F21" s="88">
        <v>8</v>
      </c>
      <c r="G21" s="91">
        <f>D21-E21-F21</f>
        <v>0</v>
      </c>
      <c r="I21" s="1">
        <f t="shared" si="1"/>
        <v>8</v>
      </c>
      <c r="J21" s="367">
        <f>I21-D21</f>
        <v>0</v>
      </c>
    </row>
    <row r="22" spans="2:10" ht="20.100000000000001" customHeight="1" x14ac:dyDescent="0.2">
      <c r="B22" s="1504"/>
      <c r="C22" s="1508"/>
      <c r="D22" s="503"/>
      <c r="E22" s="150">
        <f>E21/D21</f>
        <v>0</v>
      </c>
      <c r="F22" s="350">
        <f t="shared" ref="F22" si="11">F21/D21</f>
        <v>1</v>
      </c>
      <c r="G22" s="151">
        <f>G21/D21</f>
        <v>0</v>
      </c>
      <c r="I22" s="45">
        <f t="shared" si="1"/>
        <v>1</v>
      </c>
      <c r="J22" s="367">
        <f t="shared" ref="J22" si="12">1-I22</f>
        <v>0</v>
      </c>
    </row>
    <row r="23" spans="2:10" ht="20.100000000000001" customHeight="1" x14ac:dyDescent="0.2">
      <c r="B23" s="1504"/>
      <c r="C23" s="1507" t="s">
        <v>280</v>
      </c>
      <c r="D23" s="480">
        <f>'表5-1'!D24</f>
        <v>176</v>
      </c>
      <c r="E23" s="55">
        <v>8</v>
      </c>
      <c r="F23" s="89">
        <v>160</v>
      </c>
      <c r="G23" s="91">
        <f>D23-E23-F23</f>
        <v>8</v>
      </c>
      <c r="I23" s="1">
        <f t="shared" si="1"/>
        <v>176</v>
      </c>
      <c r="J23" s="367">
        <f>I23-D23</f>
        <v>0</v>
      </c>
    </row>
    <row r="24" spans="2:10" ht="20.100000000000001" customHeight="1" thickBot="1" x14ac:dyDescent="0.25">
      <c r="B24" s="1504"/>
      <c r="C24" s="1508"/>
      <c r="D24" s="500"/>
      <c r="E24" s="656">
        <f>E23/D23</f>
        <v>4.5454545454545456E-2</v>
      </c>
      <c r="F24" s="979">
        <f t="shared" ref="F24" si="13">F23/D23</f>
        <v>0.90909090909090906</v>
      </c>
      <c r="G24" s="1068">
        <f>G23/D23</f>
        <v>4.5454545454545456E-2</v>
      </c>
      <c r="I24" s="45">
        <f t="shared" si="1"/>
        <v>0.99999999999999989</v>
      </c>
      <c r="J24" s="367">
        <f t="shared" ref="J24" si="14">1-I24</f>
        <v>0</v>
      </c>
    </row>
    <row r="25" spans="2:10" ht="20.100000000000001" customHeight="1" thickTop="1" x14ac:dyDescent="0.2">
      <c r="B25" s="1503" t="s">
        <v>312</v>
      </c>
      <c r="C25" s="1761" t="s">
        <v>191</v>
      </c>
      <c r="D25" s="487">
        <f>'表5-1'!D26</f>
        <v>106</v>
      </c>
      <c r="E25" s="975">
        <v>2</v>
      </c>
      <c r="F25" s="90">
        <v>97</v>
      </c>
      <c r="G25" s="92">
        <f>D25-E25-F25</f>
        <v>7</v>
      </c>
      <c r="I25" s="1">
        <f t="shared" si="1"/>
        <v>106</v>
      </c>
      <c r="J25" s="367">
        <f>I25-D25</f>
        <v>0</v>
      </c>
    </row>
    <row r="26" spans="2:10" ht="20.100000000000001" customHeight="1" x14ac:dyDescent="0.2">
      <c r="B26" s="1504"/>
      <c r="C26" s="1502"/>
      <c r="D26" s="503"/>
      <c r="E26" s="150">
        <f>E25/D25</f>
        <v>1.8867924528301886E-2</v>
      </c>
      <c r="F26" s="350">
        <f t="shared" ref="F26" si="15">F25/D25</f>
        <v>0.91509433962264153</v>
      </c>
      <c r="G26" s="151">
        <f>G25/D25</f>
        <v>6.6037735849056603E-2</v>
      </c>
      <c r="I26" s="45">
        <f t="shared" si="1"/>
        <v>1</v>
      </c>
      <c r="J26" s="367">
        <f t="shared" ref="J26" si="16">1-I26</f>
        <v>0</v>
      </c>
    </row>
    <row r="27" spans="2:10" ht="20.100000000000001" customHeight="1" x14ac:dyDescent="0.2">
      <c r="B27" s="1504"/>
      <c r="C27" s="1502" t="s">
        <v>192</v>
      </c>
      <c r="D27" s="491">
        <f>'表5-1'!D28</f>
        <v>171</v>
      </c>
      <c r="E27" s="55">
        <v>21</v>
      </c>
      <c r="F27" s="89">
        <v>146</v>
      </c>
      <c r="G27" s="91">
        <f>D27-E27-F27</f>
        <v>4</v>
      </c>
      <c r="I27" s="1">
        <f t="shared" si="1"/>
        <v>171</v>
      </c>
      <c r="J27" s="367">
        <f>I27-D27</f>
        <v>0</v>
      </c>
    </row>
    <row r="28" spans="2:10" ht="20.100000000000001" customHeight="1" x14ac:dyDescent="0.2">
      <c r="B28" s="1504"/>
      <c r="C28" s="1745"/>
      <c r="D28" s="503"/>
      <c r="E28" s="150">
        <f>E27/D27</f>
        <v>0.12280701754385964</v>
      </c>
      <c r="F28" s="350">
        <f t="shared" ref="F28" si="17">F27/D27</f>
        <v>0.85380116959064323</v>
      </c>
      <c r="G28" s="151">
        <f>G27/D27</f>
        <v>2.3391812865497075E-2</v>
      </c>
      <c r="I28" s="45">
        <f t="shared" si="1"/>
        <v>1</v>
      </c>
      <c r="J28" s="367">
        <f t="shared" ref="J28" si="18">1-I28</f>
        <v>0</v>
      </c>
    </row>
    <row r="29" spans="2:10" ht="20.100000000000001" customHeight="1" x14ac:dyDescent="0.2">
      <c r="B29" s="1504"/>
      <c r="C29" s="1502" t="s">
        <v>193</v>
      </c>
      <c r="D29" s="500">
        <f>'表5-1'!D30</f>
        <v>49</v>
      </c>
      <c r="E29" s="55">
        <v>3</v>
      </c>
      <c r="F29" s="89">
        <v>42</v>
      </c>
      <c r="G29" s="91">
        <f>D29-E29-F29</f>
        <v>4</v>
      </c>
      <c r="I29" s="1">
        <f t="shared" si="1"/>
        <v>49</v>
      </c>
      <c r="J29" s="367">
        <f>I29-D29</f>
        <v>0</v>
      </c>
    </row>
    <row r="30" spans="2:10" ht="20.100000000000001" customHeight="1" x14ac:dyDescent="0.2">
      <c r="B30" s="1504"/>
      <c r="C30" s="1745"/>
      <c r="D30" s="503"/>
      <c r="E30" s="150">
        <f>E29/D29</f>
        <v>6.1224489795918366E-2</v>
      </c>
      <c r="F30" s="350">
        <f t="shared" ref="F30" si="19">F29/D29</f>
        <v>0.8571428571428571</v>
      </c>
      <c r="G30" s="151">
        <f>G29/D29</f>
        <v>8.1632653061224483E-2</v>
      </c>
      <c r="I30" s="45">
        <f t="shared" si="1"/>
        <v>0.99999999999999989</v>
      </c>
      <c r="J30" s="367">
        <f t="shared" ref="J30" si="20">1-I30</f>
        <v>0</v>
      </c>
    </row>
    <row r="31" spans="2:10" ht="20.100000000000001" customHeight="1" x14ac:dyDescent="0.2">
      <c r="B31" s="1504"/>
      <c r="C31" s="1502" t="s">
        <v>194</v>
      </c>
      <c r="D31" s="500">
        <f>'表5-1'!D32</f>
        <v>38</v>
      </c>
      <c r="E31" s="1430">
        <v>6</v>
      </c>
      <c r="F31" s="1430">
        <v>32</v>
      </c>
      <c r="G31" s="91">
        <f>D31-E31-F31</f>
        <v>0</v>
      </c>
      <c r="I31" s="1">
        <f t="shared" si="1"/>
        <v>38</v>
      </c>
      <c r="J31" s="367">
        <f>I31-D31</f>
        <v>0</v>
      </c>
    </row>
    <row r="32" spans="2:10" ht="20.100000000000001" customHeight="1" x14ac:dyDescent="0.2">
      <c r="B32" s="1504"/>
      <c r="C32" s="1745"/>
      <c r="D32" s="503"/>
      <c r="E32" s="150">
        <f>E31/D31</f>
        <v>0.15789473684210525</v>
      </c>
      <c r="F32" s="350">
        <f t="shared" ref="F32" si="21">F31/D31</f>
        <v>0.84210526315789469</v>
      </c>
      <c r="G32" s="151">
        <f>G31/D31</f>
        <v>0</v>
      </c>
      <c r="I32" s="45">
        <f t="shared" si="1"/>
        <v>1</v>
      </c>
      <c r="J32" s="367">
        <f t="shared" ref="J32" si="22">1-I32</f>
        <v>0</v>
      </c>
    </row>
    <row r="33" spans="2:12" ht="20.100000000000001" customHeight="1" x14ac:dyDescent="0.2">
      <c r="B33" s="1504"/>
      <c r="C33" s="1502" t="s">
        <v>195</v>
      </c>
      <c r="D33" s="500">
        <f>'表5-1'!D34</f>
        <v>33</v>
      </c>
      <c r="E33" s="55">
        <v>1</v>
      </c>
      <c r="F33" s="89">
        <v>31</v>
      </c>
      <c r="G33" s="91">
        <f>D33-E33-F33</f>
        <v>1</v>
      </c>
      <c r="I33" s="1">
        <f t="shared" si="1"/>
        <v>33</v>
      </c>
      <c r="J33" s="367">
        <f>I33-D33</f>
        <v>0</v>
      </c>
    </row>
    <row r="34" spans="2:12" ht="20.100000000000001" customHeight="1" x14ac:dyDescent="0.2">
      <c r="B34" s="1504"/>
      <c r="C34" s="1745"/>
      <c r="D34" s="503"/>
      <c r="E34" s="150">
        <f>E33/D33</f>
        <v>3.0303030303030304E-2</v>
      </c>
      <c r="F34" s="350">
        <f t="shared" ref="F34" si="23">F33/D33</f>
        <v>0.93939393939393945</v>
      </c>
      <c r="G34" s="151">
        <f>G33/D33</f>
        <v>3.0303030303030304E-2</v>
      </c>
      <c r="I34" s="45">
        <f t="shared" si="1"/>
        <v>1</v>
      </c>
      <c r="J34" s="367">
        <f>1-I34</f>
        <v>0</v>
      </c>
    </row>
    <row r="35" spans="2:12" ht="20.100000000000001" customHeight="1" x14ac:dyDescent="0.2">
      <c r="B35" s="1504"/>
      <c r="C35" s="1502" t="s">
        <v>196</v>
      </c>
      <c r="D35" s="491">
        <f>'表5-1'!D36</f>
        <v>30</v>
      </c>
      <c r="E35" s="55">
        <v>1</v>
      </c>
      <c r="F35" s="89">
        <v>29</v>
      </c>
      <c r="G35" s="91">
        <f>D35-E35-F35</f>
        <v>0</v>
      </c>
      <c r="I35" s="1">
        <f t="shared" si="1"/>
        <v>30</v>
      </c>
      <c r="J35" s="367">
        <f>I35-D35</f>
        <v>0</v>
      </c>
    </row>
    <row r="36" spans="2:12" ht="20.100000000000001" customHeight="1" thickBot="1" x14ac:dyDescent="0.25">
      <c r="B36" s="1504"/>
      <c r="C36" s="1760"/>
      <c r="D36" s="500"/>
      <c r="E36" s="1065">
        <f>E35/D35</f>
        <v>3.3333333333333333E-2</v>
      </c>
      <c r="F36" s="1066">
        <f t="shared" ref="F36" si="24">F35/D35</f>
        <v>0.96666666666666667</v>
      </c>
      <c r="G36" s="1068">
        <f>G35/D35</f>
        <v>0</v>
      </c>
      <c r="I36" s="45">
        <f t="shared" si="1"/>
        <v>1</v>
      </c>
      <c r="J36" s="367">
        <f t="shared" ref="J36" si="25">1-I36</f>
        <v>0</v>
      </c>
    </row>
    <row r="37" spans="2:12" ht="20.100000000000001" customHeight="1" thickTop="1" x14ac:dyDescent="0.2">
      <c r="B37" s="1504"/>
      <c r="C37" s="5" t="s">
        <v>197</v>
      </c>
      <c r="D37" s="58">
        <f>D27+D29+D31+D33</f>
        <v>291</v>
      </c>
      <c r="E37" s="352">
        <f>E27+E29+E31+E33</f>
        <v>31</v>
      </c>
      <c r="F37" s="90">
        <f>F27+F29+F31+F33</f>
        <v>251</v>
      </c>
      <c r="G37" s="93">
        <f>G27+G29+G31+G33</f>
        <v>9</v>
      </c>
      <c r="I37" s="1">
        <f t="shared" si="1"/>
        <v>291</v>
      </c>
      <c r="J37" s="367">
        <f>I37-D37</f>
        <v>0</v>
      </c>
    </row>
    <row r="38" spans="2:12" ht="20.100000000000001" customHeight="1" x14ac:dyDescent="0.2">
      <c r="B38" s="1504"/>
      <c r="C38" s="6" t="s">
        <v>198</v>
      </c>
      <c r="D38" s="503"/>
      <c r="E38" s="150">
        <f>E37/D37</f>
        <v>0.10652920962199312</v>
      </c>
      <c r="F38" s="350">
        <f t="shared" ref="F38" si="26">F37/D37</f>
        <v>0.86254295532646053</v>
      </c>
      <c r="G38" s="151">
        <f>G37/D37</f>
        <v>3.0927835051546393E-2</v>
      </c>
      <c r="I38" s="45">
        <f t="shared" si="1"/>
        <v>1</v>
      </c>
      <c r="J38" s="367">
        <f t="shared" ref="J38" si="27">1-I38</f>
        <v>0</v>
      </c>
    </row>
    <row r="39" spans="2:12" ht="20.100000000000001" customHeight="1" x14ac:dyDescent="0.2">
      <c r="B39" s="1504"/>
      <c r="C39" s="5" t="s">
        <v>197</v>
      </c>
      <c r="D39" s="60">
        <f>D29+D31+D33+D35</f>
        <v>150</v>
      </c>
      <c r="E39" s="55">
        <f>E29+E31+E33+E35</f>
        <v>11</v>
      </c>
      <c r="F39" s="89">
        <f>F29+F31+F33+F35</f>
        <v>134</v>
      </c>
      <c r="G39" s="92">
        <f>G29+G31+G33+G35</f>
        <v>5</v>
      </c>
      <c r="I39" s="1">
        <f t="shared" si="1"/>
        <v>150</v>
      </c>
      <c r="J39" s="367">
        <f>I39-D39</f>
        <v>0</v>
      </c>
    </row>
    <row r="40" spans="2:12" ht="20.100000000000001" customHeight="1" thickBot="1" x14ac:dyDescent="0.25">
      <c r="B40" s="1510"/>
      <c r="C40" s="6" t="s">
        <v>199</v>
      </c>
      <c r="D40" s="503"/>
      <c r="E40" s="146">
        <f>E39/D39</f>
        <v>7.3333333333333334E-2</v>
      </c>
      <c r="F40" s="351">
        <f t="shared" ref="F40" si="28">F39/D39</f>
        <v>0.89333333333333331</v>
      </c>
      <c r="G40" s="147">
        <f>G39/D39</f>
        <v>3.3333333333333333E-2</v>
      </c>
      <c r="I40" s="45">
        <f t="shared" si="1"/>
        <v>1</v>
      </c>
      <c r="J40" s="367">
        <f t="shared" ref="J40" si="29">1-I40</f>
        <v>0</v>
      </c>
    </row>
    <row r="41" spans="2:12" ht="19.5" customHeight="1" x14ac:dyDescent="0.2">
      <c r="C41" s="15"/>
      <c r="D41" s="16"/>
      <c r="E41" s="12"/>
      <c r="F41" s="12"/>
      <c r="G41" s="12"/>
    </row>
    <row r="42" spans="2:12" x14ac:dyDescent="0.2">
      <c r="B42" s="1" t="s">
        <v>556</v>
      </c>
      <c r="D42" s="1">
        <f>D25+D27+D29+D31+D33+D35</f>
        <v>427</v>
      </c>
      <c r="E42" s="1">
        <f t="shared" ref="E42:F42" si="30">E25+E27+E29+E31+E33+E35</f>
        <v>34</v>
      </c>
      <c r="F42" s="1">
        <f t="shared" si="30"/>
        <v>377</v>
      </c>
      <c r="G42" s="1">
        <f>G25+G27+G29+G31+G33+G35</f>
        <v>16</v>
      </c>
    </row>
    <row r="43" spans="2:12" x14ac:dyDescent="0.2">
      <c r="B43" t="s">
        <v>557</v>
      </c>
      <c r="E43" s="94">
        <f>E42/D42</f>
        <v>7.9625292740046844E-2</v>
      </c>
      <c r="F43" s="94">
        <f>F42/D42</f>
        <v>0.88290398126463698</v>
      </c>
      <c r="G43" s="94">
        <f>G42/D42</f>
        <v>3.7470725995316159E-2</v>
      </c>
      <c r="H43" s="94"/>
      <c r="I43" s="94"/>
      <c r="J43" s="94"/>
      <c r="K43" s="94"/>
      <c r="L43" s="94"/>
    </row>
    <row r="44" spans="2:12" x14ac:dyDescent="0.2">
      <c r="B44"/>
      <c r="E44" s="94"/>
      <c r="F44" s="94"/>
      <c r="G44" s="94"/>
      <c r="H44" s="94"/>
      <c r="I44" s="94"/>
      <c r="J44" s="94"/>
      <c r="K44" s="94"/>
      <c r="L44" s="94"/>
    </row>
    <row r="45" spans="2:12" x14ac:dyDescent="0.2">
      <c r="B45" t="s">
        <v>395</v>
      </c>
      <c r="D45" s="96">
        <f>D37+D25+D35</f>
        <v>427</v>
      </c>
      <c r="E45" s="96">
        <f>E37+E25+E35</f>
        <v>34</v>
      </c>
      <c r="F45" s="96">
        <f t="shared" ref="F45:G45" si="31">F37+F25+F35</f>
        <v>377</v>
      </c>
      <c r="G45" s="96">
        <f t="shared" si="31"/>
        <v>16</v>
      </c>
    </row>
    <row r="46" spans="2:12" x14ac:dyDescent="0.2">
      <c r="B46"/>
      <c r="D46" s="7">
        <f>D39+D25+D27</f>
        <v>427</v>
      </c>
      <c r="E46" s="7">
        <f>E39+E25+E27</f>
        <v>34</v>
      </c>
      <c r="F46" s="7">
        <f t="shared" ref="F46:G46" si="32">F39+F25+F27</f>
        <v>377</v>
      </c>
      <c r="G46" s="7">
        <f t="shared" si="32"/>
        <v>16</v>
      </c>
    </row>
    <row r="47" spans="2:12" x14ac:dyDescent="0.2">
      <c r="B47"/>
    </row>
    <row r="48" spans="2:12" x14ac:dyDescent="0.2">
      <c r="B48" s="380" t="s">
        <v>239</v>
      </c>
      <c r="D48" s="367">
        <f>D42-D11</f>
        <v>0</v>
      </c>
      <c r="E48" s="367">
        <f t="shared" ref="E48:G49" si="33">E42-E11</f>
        <v>0</v>
      </c>
      <c r="F48" s="367">
        <f t="shared" si="33"/>
        <v>0</v>
      </c>
      <c r="G48" s="367">
        <f>G42-G11</f>
        <v>0</v>
      </c>
      <c r="H48" s="96"/>
      <c r="I48" s="96"/>
      <c r="J48" s="96"/>
      <c r="K48" s="96"/>
      <c r="L48" s="96"/>
    </row>
    <row r="49" spans="4:12" x14ac:dyDescent="0.2">
      <c r="D49" s="367"/>
      <c r="E49" s="367">
        <f t="shared" si="33"/>
        <v>0</v>
      </c>
      <c r="F49" s="367">
        <f t="shared" si="33"/>
        <v>0</v>
      </c>
      <c r="G49" s="367">
        <f t="shared" si="33"/>
        <v>0</v>
      </c>
      <c r="H49" s="7"/>
      <c r="I49" s="7"/>
      <c r="J49" s="7"/>
      <c r="K49" s="7"/>
      <c r="L49" s="7"/>
    </row>
    <row r="50" spans="4:12" x14ac:dyDescent="0.2">
      <c r="D50" s="367"/>
      <c r="E50" s="367"/>
      <c r="F50" s="367"/>
      <c r="G50" s="367"/>
    </row>
    <row r="51" spans="4:12" x14ac:dyDescent="0.2">
      <c r="D51" s="367">
        <f>D45-D42</f>
        <v>0</v>
      </c>
      <c r="E51" s="367">
        <f t="shared" ref="E51:G51" si="34">E45-E42</f>
        <v>0</v>
      </c>
      <c r="F51" s="367">
        <f t="shared" si="34"/>
        <v>0</v>
      </c>
      <c r="G51" s="367">
        <f t="shared" si="34"/>
        <v>0</v>
      </c>
    </row>
    <row r="52" spans="4:12" x14ac:dyDescent="0.2">
      <c r="D52" s="367">
        <f>D46-D42</f>
        <v>0</v>
      </c>
      <c r="E52" s="367">
        <f t="shared" ref="E52:G52" si="35">E46-E42</f>
        <v>0</v>
      </c>
      <c r="F52" s="367">
        <f t="shared" si="35"/>
        <v>0</v>
      </c>
      <c r="G52" s="367">
        <f t="shared" si="35"/>
        <v>0</v>
      </c>
    </row>
  </sheetData>
  <mergeCells count="19">
    <mergeCell ref="C21:C22"/>
    <mergeCell ref="C23:C24"/>
    <mergeCell ref="B25:B40"/>
    <mergeCell ref="C25:C26"/>
    <mergeCell ref="C27:C28"/>
    <mergeCell ref="C29:C30"/>
    <mergeCell ref="C31:C32"/>
    <mergeCell ref="C33:C34"/>
    <mergeCell ref="C35:C36"/>
    <mergeCell ref="B13:B24"/>
    <mergeCell ref="C13:C14"/>
    <mergeCell ref="C15:C16"/>
    <mergeCell ref="C17:C18"/>
    <mergeCell ref="C19:C20"/>
    <mergeCell ref="D8:D10"/>
    <mergeCell ref="E8:E10"/>
    <mergeCell ref="F8:F10"/>
    <mergeCell ref="G8:G10"/>
    <mergeCell ref="B11:C12"/>
  </mergeCells>
  <phoneticPr fontId="2"/>
  <pageMargins left="0.94488188976377963" right="0.6692913385826772" top="0.78740157480314965" bottom="0.35433070866141736" header="0.19685039370078741" footer="0.19685039370078741"/>
  <pageSetup paperSize="9" scale="91" firstPageNumber="20"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D9B5-AF3B-41DF-92DE-F199B00F8200}">
  <sheetPr codeName="Sheet60">
    <tabColor rgb="FF00B0F0"/>
    <pageSetUpPr fitToPage="1"/>
  </sheetPr>
  <dimension ref="B1:J51"/>
  <sheetViews>
    <sheetView view="pageBreakPreview" topLeftCell="A4" zoomScaleNormal="100" zoomScaleSheetLayoutView="100" workbookViewId="0">
      <selection activeCell="B2" sqref="B2"/>
    </sheetView>
  </sheetViews>
  <sheetFormatPr defaultRowHeight="13.2" x14ac:dyDescent="0.2"/>
  <cols>
    <col min="2" max="2" width="5.33203125" customWidth="1"/>
    <col min="3" max="3" width="16.88671875" customWidth="1"/>
    <col min="4" max="4" width="10.33203125" customWidth="1"/>
    <col min="5" max="10" width="18.6640625" customWidth="1"/>
  </cols>
  <sheetData>
    <row r="1" spans="2:10" x14ac:dyDescent="0.2">
      <c r="B1" s="1" t="s">
        <v>794</v>
      </c>
    </row>
    <row r="2" spans="2:10" ht="9.75" customHeight="1" x14ac:dyDescent="0.2"/>
    <row r="3" spans="2:10" x14ac:dyDescent="0.2">
      <c r="I3" s="43" t="s">
        <v>167</v>
      </c>
    </row>
    <row r="4" spans="2:10" x14ac:dyDescent="0.2">
      <c r="I4" s="43" t="s">
        <v>323</v>
      </c>
    </row>
    <row r="5" spans="2:10" ht="8.25" customHeight="1" x14ac:dyDescent="0.2"/>
    <row r="6" spans="2:10" ht="13.8" thickBot="1" x14ac:dyDescent="0.25">
      <c r="J6" s="2" t="s">
        <v>170</v>
      </c>
    </row>
    <row r="7" spans="2:10" x14ac:dyDescent="0.2">
      <c r="B7" s="1619"/>
      <c r="C7" s="1619"/>
      <c r="D7" s="1641" t="s">
        <v>332</v>
      </c>
      <c r="E7" s="1639" t="s">
        <v>795</v>
      </c>
      <c r="F7" s="1632" t="s">
        <v>796</v>
      </c>
      <c r="G7" s="1632" t="s">
        <v>797</v>
      </c>
      <c r="H7" s="1632" t="s">
        <v>798</v>
      </c>
      <c r="I7" s="2019" t="s">
        <v>799</v>
      </c>
      <c r="J7" s="2017" t="s">
        <v>800</v>
      </c>
    </row>
    <row r="8" spans="2:10" ht="61.5" customHeight="1" x14ac:dyDescent="0.2">
      <c r="B8" s="1619"/>
      <c r="C8" s="1619"/>
      <c r="D8" s="1641"/>
      <c r="E8" s="1640"/>
      <c r="F8" s="1633"/>
      <c r="G8" s="1633"/>
      <c r="H8" s="1633"/>
      <c r="I8" s="2020"/>
      <c r="J8" s="2018"/>
    </row>
    <row r="9" spans="2:10" ht="21.75" customHeight="1" x14ac:dyDescent="0.2">
      <c r="B9" s="1500" t="s">
        <v>182</v>
      </c>
      <c r="C9" s="1642"/>
      <c r="D9" s="1089">
        <f>SUM(D11:D21)</f>
        <v>377</v>
      </c>
      <c r="E9" s="637">
        <f>E11+E13+E15+E17+E19+E21</f>
        <v>77</v>
      </c>
      <c r="F9" s="541">
        <f t="shared" ref="F9:J9" si="0">F11+F13+F15+F17+F19+F21</f>
        <v>151</v>
      </c>
      <c r="G9" s="541">
        <f t="shared" si="0"/>
        <v>83</v>
      </c>
      <c r="H9" s="541">
        <f t="shared" si="0"/>
        <v>62</v>
      </c>
      <c r="I9" s="541">
        <f>I11+I13+I15+I17+I19+I21</f>
        <v>69</v>
      </c>
      <c r="J9" s="544">
        <f t="shared" si="0"/>
        <v>25</v>
      </c>
    </row>
    <row r="10" spans="2:10" s="324" customFormat="1" ht="21.75" customHeight="1" thickBot="1" x14ac:dyDescent="0.25">
      <c r="B10" s="1501"/>
      <c r="C10" s="1643"/>
      <c r="D10" s="321"/>
      <c r="E10" s="322">
        <f>E9/$D$9</f>
        <v>0.20424403183023873</v>
      </c>
      <c r="F10" s="321">
        <f t="shared" ref="F10:G10" si="1">F9/$D$9</f>
        <v>0.40053050397877982</v>
      </c>
      <c r="G10" s="321">
        <f t="shared" si="1"/>
        <v>0.22015915119363394</v>
      </c>
      <c r="H10" s="321">
        <f>H9/$D$9</f>
        <v>0.16445623342175067</v>
      </c>
      <c r="I10" s="321">
        <f>I9/D9</f>
        <v>0.1830238726790451</v>
      </c>
      <c r="J10" s="323">
        <f>J9/D9</f>
        <v>6.6312997347480113E-2</v>
      </c>
    </row>
    <row r="11" spans="2:10" ht="21.75" customHeight="1" thickTop="1" x14ac:dyDescent="0.2">
      <c r="B11" s="1503" t="s">
        <v>274</v>
      </c>
      <c r="C11" s="1644" t="s">
        <v>184</v>
      </c>
      <c r="D11" s="549">
        <f>'表30-1'!F13</f>
        <v>29</v>
      </c>
      <c r="E11" s="638">
        <v>5</v>
      </c>
      <c r="F11" s="549">
        <v>10</v>
      </c>
      <c r="G11" s="549">
        <v>4</v>
      </c>
      <c r="H11" s="549">
        <v>5</v>
      </c>
      <c r="I11" s="549">
        <v>5</v>
      </c>
      <c r="J11" s="639">
        <v>2</v>
      </c>
    </row>
    <row r="12" spans="2:10" s="324" customFormat="1" ht="21.75" customHeight="1" x14ac:dyDescent="0.2">
      <c r="B12" s="1504"/>
      <c r="C12" s="1587"/>
      <c r="D12" s="321"/>
      <c r="E12" s="322">
        <f>E11/D11</f>
        <v>0.17241379310344829</v>
      </c>
      <c r="F12" s="321">
        <f t="shared" ref="F12:G12" si="2">F11/$D$11</f>
        <v>0.34482758620689657</v>
      </c>
      <c r="G12" s="321">
        <f t="shared" si="2"/>
        <v>0.13793103448275862</v>
      </c>
      <c r="H12" s="321">
        <f>H11/$D$11</f>
        <v>0.17241379310344829</v>
      </c>
      <c r="I12" s="321">
        <f>I11/D11</f>
        <v>0.17241379310344829</v>
      </c>
      <c r="J12" s="323">
        <f>J11/D11</f>
        <v>6.8965517241379309E-2</v>
      </c>
    </row>
    <row r="13" spans="2:10" ht="21.75" customHeight="1" x14ac:dyDescent="0.2">
      <c r="B13" s="1504"/>
      <c r="C13" s="1513" t="s">
        <v>185</v>
      </c>
      <c r="D13" s="541">
        <f>'表30-1'!F15</f>
        <v>80</v>
      </c>
      <c r="E13" s="637">
        <v>22</v>
      </c>
      <c r="F13" s="541">
        <v>30</v>
      </c>
      <c r="G13" s="541">
        <v>12</v>
      </c>
      <c r="H13" s="541">
        <v>16</v>
      </c>
      <c r="I13" s="541">
        <v>19</v>
      </c>
      <c r="J13" s="544">
        <v>3</v>
      </c>
    </row>
    <row r="14" spans="2:10" s="324" customFormat="1" ht="21.75" customHeight="1" x14ac:dyDescent="0.2">
      <c r="B14" s="1504"/>
      <c r="C14" s="1513"/>
      <c r="D14" s="325"/>
      <c r="E14" s="322">
        <f>E13/D13</f>
        <v>0.27500000000000002</v>
      </c>
      <c r="F14" s="321">
        <f t="shared" ref="F14:G14" si="3">F13/$D$13</f>
        <v>0.375</v>
      </c>
      <c r="G14" s="321">
        <f t="shared" si="3"/>
        <v>0.15</v>
      </c>
      <c r="H14" s="321">
        <f>H13/$D$13</f>
        <v>0.2</v>
      </c>
      <c r="I14" s="321">
        <f>I13/D13</f>
        <v>0.23749999999999999</v>
      </c>
      <c r="J14" s="323">
        <f>J13/D13</f>
        <v>3.7499999999999999E-2</v>
      </c>
    </row>
    <row r="15" spans="2:10" ht="21.75" customHeight="1" x14ac:dyDescent="0.2">
      <c r="B15" s="1504"/>
      <c r="C15" s="1591" t="s">
        <v>277</v>
      </c>
      <c r="D15" s="541">
        <f>'表30-1'!F17</f>
        <v>22</v>
      </c>
      <c r="E15" s="637">
        <v>4</v>
      </c>
      <c r="F15" s="541">
        <v>5</v>
      </c>
      <c r="G15" s="541">
        <v>9</v>
      </c>
      <c r="H15" s="541">
        <v>3</v>
      </c>
      <c r="I15" s="541">
        <v>3</v>
      </c>
      <c r="J15" s="544">
        <v>3</v>
      </c>
    </row>
    <row r="16" spans="2:10" s="324" customFormat="1" ht="21.75" customHeight="1" x14ac:dyDescent="0.2">
      <c r="B16" s="1504"/>
      <c r="C16" s="1551"/>
      <c r="D16" s="325"/>
      <c r="E16" s="322">
        <f>E15/D15</f>
        <v>0.18181818181818182</v>
      </c>
      <c r="F16" s="321">
        <f t="shared" ref="F16:G16" si="4">F15/$D$15</f>
        <v>0.22727272727272727</v>
      </c>
      <c r="G16" s="321">
        <f t="shared" si="4"/>
        <v>0.40909090909090912</v>
      </c>
      <c r="H16" s="321">
        <f>H15/$D$15</f>
        <v>0.13636363636363635</v>
      </c>
      <c r="I16" s="321">
        <f>I15/D15</f>
        <v>0.13636363636363635</v>
      </c>
      <c r="J16" s="323">
        <f>J15/D15</f>
        <v>0.13636363636363635</v>
      </c>
    </row>
    <row r="17" spans="2:10" ht="21.75" customHeight="1" x14ac:dyDescent="0.2">
      <c r="B17" s="1504"/>
      <c r="C17" s="1645" t="s">
        <v>340</v>
      </c>
      <c r="D17" s="541">
        <f>'表30-1'!F19</f>
        <v>78</v>
      </c>
      <c r="E17" s="637">
        <v>17</v>
      </c>
      <c r="F17" s="541">
        <v>41</v>
      </c>
      <c r="G17" s="541">
        <v>14</v>
      </c>
      <c r="H17" s="541">
        <v>7</v>
      </c>
      <c r="I17" s="541">
        <v>15</v>
      </c>
      <c r="J17" s="544">
        <v>3</v>
      </c>
    </row>
    <row r="18" spans="2:10" s="324" customFormat="1" ht="21.75" customHeight="1" x14ac:dyDescent="0.2">
      <c r="B18" s="1504"/>
      <c r="C18" s="1645"/>
      <c r="D18" s="325"/>
      <c r="E18" s="322">
        <f>E17/D17</f>
        <v>0.21794871794871795</v>
      </c>
      <c r="F18" s="321">
        <f t="shared" ref="F18:G18" si="5">F17/$D$17</f>
        <v>0.52564102564102566</v>
      </c>
      <c r="G18" s="321">
        <f t="shared" si="5"/>
        <v>0.17948717948717949</v>
      </c>
      <c r="H18" s="321">
        <f>H17/$D$17</f>
        <v>8.9743589743589744E-2</v>
      </c>
      <c r="I18" s="321">
        <f>I17/D17</f>
        <v>0.19230769230769232</v>
      </c>
      <c r="J18" s="323">
        <f>J17/D17</f>
        <v>3.8461538461538464E-2</v>
      </c>
    </row>
    <row r="19" spans="2:10" ht="21.75" customHeight="1" x14ac:dyDescent="0.2">
      <c r="B19" s="1504"/>
      <c r="C19" s="1513" t="s">
        <v>341</v>
      </c>
      <c r="D19" s="541">
        <f>'表30-1'!F21</f>
        <v>8</v>
      </c>
      <c r="E19" s="637">
        <v>1</v>
      </c>
      <c r="F19" s="541">
        <v>5</v>
      </c>
      <c r="G19" s="541">
        <v>1</v>
      </c>
      <c r="H19" s="541">
        <v>1</v>
      </c>
      <c r="I19" s="541">
        <v>0</v>
      </c>
      <c r="J19" s="544">
        <v>0</v>
      </c>
    </row>
    <row r="20" spans="2:10" s="324" customFormat="1" ht="21.75" customHeight="1" x14ac:dyDescent="0.2">
      <c r="B20" s="1504"/>
      <c r="C20" s="1513"/>
      <c r="D20" s="325"/>
      <c r="E20" s="322">
        <f>E19/D19</f>
        <v>0.125</v>
      </c>
      <c r="F20" s="321">
        <f t="shared" ref="F20:G20" si="6">F19/$D$19</f>
        <v>0.625</v>
      </c>
      <c r="G20" s="321">
        <f t="shared" si="6"/>
        <v>0.125</v>
      </c>
      <c r="H20" s="321">
        <f>H19/$D$19</f>
        <v>0.125</v>
      </c>
      <c r="I20" s="321">
        <f>I19/D19</f>
        <v>0</v>
      </c>
      <c r="J20" s="323">
        <f>J19/D19</f>
        <v>0</v>
      </c>
    </row>
    <row r="21" spans="2:10" ht="21.75" customHeight="1" x14ac:dyDescent="0.2">
      <c r="B21" s="1504"/>
      <c r="C21" s="1514" t="s">
        <v>189</v>
      </c>
      <c r="D21" s="541">
        <f>'表30-1'!F23</f>
        <v>160</v>
      </c>
      <c r="E21" s="637">
        <v>28</v>
      </c>
      <c r="F21" s="541">
        <v>60</v>
      </c>
      <c r="G21" s="541">
        <v>43</v>
      </c>
      <c r="H21" s="541">
        <v>30</v>
      </c>
      <c r="I21" s="541">
        <v>27</v>
      </c>
      <c r="J21" s="544">
        <v>14</v>
      </c>
    </row>
    <row r="22" spans="2:10" s="324" customFormat="1" ht="21.75" customHeight="1" thickBot="1" x14ac:dyDescent="0.25">
      <c r="B22" s="1505"/>
      <c r="C22" s="1638"/>
      <c r="D22" s="327"/>
      <c r="E22" s="328">
        <f>E21/D21</f>
        <v>0.17499999999999999</v>
      </c>
      <c r="F22" s="327">
        <f t="shared" ref="F22:G22" si="7">F21/$D$21</f>
        <v>0.375</v>
      </c>
      <c r="G22" s="327">
        <f t="shared" si="7"/>
        <v>0.26874999999999999</v>
      </c>
      <c r="H22" s="327">
        <f>H21/$D$21</f>
        <v>0.1875</v>
      </c>
      <c r="I22" s="327">
        <f>I21/D21</f>
        <v>0.16875000000000001</v>
      </c>
      <c r="J22" s="329">
        <f>J21/D21</f>
        <v>8.7499999999999994E-2</v>
      </c>
    </row>
    <row r="23" spans="2:10" ht="21.75" customHeight="1" thickTop="1" x14ac:dyDescent="0.2">
      <c r="B23" s="1503" t="s">
        <v>312</v>
      </c>
      <c r="C23" s="1511" t="s">
        <v>191</v>
      </c>
      <c r="D23" s="541">
        <f>'表30-1'!F25</f>
        <v>97</v>
      </c>
      <c r="E23" s="638">
        <v>14</v>
      </c>
      <c r="F23" s="549">
        <v>38</v>
      </c>
      <c r="G23" s="549">
        <v>17</v>
      </c>
      <c r="H23" s="549">
        <v>10</v>
      </c>
      <c r="I23" s="549">
        <v>30</v>
      </c>
      <c r="J23" s="639">
        <v>7</v>
      </c>
    </row>
    <row r="24" spans="2:10" s="324" customFormat="1" ht="21.75" customHeight="1" x14ac:dyDescent="0.2">
      <c r="B24" s="1504"/>
      <c r="C24" s="1512"/>
      <c r="D24" s="330"/>
      <c r="E24" s="322">
        <f>E23/D23</f>
        <v>0.14432989690721648</v>
      </c>
      <c r="F24" s="321">
        <f t="shared" ref="F24:G24" si="8">F23/$D$23</f>
        <v>0.39175257731958762</v>
      </c>
      <c r="G24" s="321">
        <f t="shared" si="8"/>
        <v>0.17525773195876287</v>
      </c>
      <c r="H24" s="321">
        <f>H23/$D$23</f>
        <v>0.10309278350515463</v>
      </c>
      <c r="I24" s="321">
        <f>I23/D23</f>
        <v>0.30927835051546393</v>
      </c>
      <c r="J24" s="323">
        <f>J23/D23</f>
        <v>7.2164948453608241E-2</v>
      </c>
    </row>
    <row r="25" spans="2:10" ht="21.75" customHeight="1" x14ac:dyDescent="0.2">
      <c r="B25" s="1504"/>
      <c r="C25" s="1513" t="s">
        <v>192</v>
      </c>
      <c r="D25" s="541">
        <f>'表30-1'!F27</f>
        <v>146</v>
      </c>
      <c r="E25" s="637">
        <v>25</v>
      </c>
      <c r="F25" s="541">
        <v>74</v>
      </c>
      <c r="G25" s="541">
        <v>33</v>
      </c>
      <c r="H25" s="541">
        <v>27</v>
      </c>
      <c r="I25" s="541">
        <v>25</v>
      </c>
      <c r="J25" s="544">
        <v>5</v>
      </c>
    </row>
    <row r="26" spans="2:10" s="324" customFormat="1" ht="21.75" customHeight="1" x14ac:dyDescent="0.2">
      <c r="B26" s="1504"/>
      <c r="C26" s="1513"/>
      <c r="D26" s="325"/>
      <c r="E26" s="322">
        <f>E25/D25</f>
        <v>0.17123287671232876</v>
      </c>
      <c r="F26" s="321">
        <f t="shared" ref="F26:G26" si="9">F25/$D$25</f>
        <v>0.50684931506849318</v>
      </c>
      <c r="G26" s="321">
        <f t="shared" si="9"/>
        <v>0.22602739726027396</v>
      </c>
      <c r="H26" s="321">
        <f>H25/$D$25</f>
        <v>0.18493150684931506</v>
      </c>
      <c r="I26" s="321">
        <f>I25/D25</f>
        <v>0.17123287671232876</v>
      </c>
      <c r="J26" s="323">
        <f>J25/D25</f>
        <v>3.4246575342465752E-2</v>
      </c>
    </row>
    <row r="27" spans="2:10" ht="21.75" customHeight="1" x14ac:dyDescent="0.2">
      <c r="B27" s="1504"/>
      <c r="C27" s="1513" t="s">
        <v>193</v>
      </c>
      <c r="D27" s="541">
        <f>'表30-1'!F29</f>
        <v>42</v>
      </c>
      <c r="E27" s="637">
        <v>9</v>
      </c>
      <c r="F27" s="541">
        <v>17</v>
      </c>
      <c r="G27" s="541">
        <v>8</v>
      </c>
      <c r="H27" s="541">
        <v>5</v>
      </c>
      <c r="I27" s="541">
        <v>7</v>
      </c>
      <c r="J27" s="544">
        <v>4</v>
      </c>
    </row>
    <row r="28" spans="2:10" s="324" customFormat="1" ht="21.75" customHeight="1" x14ac:dyDescent="0.2">
      <c r="B28" s="1504"/>
      <c r="C28" s="1513"/>
      <c r="D28" s="325"/>
      <c r="E28" s="322">
        <f>E27/D27</f>
        <v>0.21428571428571427</v>
      </c>
      <c r="F28" s="321">
        <f t="shared" ref="F28:G28" si="10">F27/$D$27</f>
        <v>0.40476190476190477</v>
      </c>
      <c r="G28" s="321">
        <f t="shared" si="10"/>
        <v>0.19047619047619047</v>
      </c>
      <c r="H28" s="321">
        <f>H27/$D$27</f>
        <v>0.11904761904761904</v>
      </c>
      <c r="I28" s="321">
        <f>I27/D27</f>
        <v>0.16666666666666666</v>
      </c>
      <c r="J28" s="323">
        <f>J27/D27</f>
        <v>9.5238095238095233E-2</v>
      </c>
    </row>
    <row r="29" spans="2:10" ht="21.75" customHeight="1" x14ac:dyDescent="0.2">
      <c r="B29" s="1504"/>
      <c r="C29" s="1513" t="s">
        <v>194</v>
      </c>
      <c r="D29" s="541">
        <f>'表30-1'!F31</f>
        <v>32</v>
      </c>
      <c r="E29" s="637">
        <v>6</v>
      </c>
      <c r="F29" s="541">
        <v>9</v>
      </c>
      <c r="G29" s="541">
        <v>12</v>
      </c>
      <c r="H29" s="541">
        <v>6</v>
      </c>
      <c r="I29" s="541">
        <v>3</v>
      </c>
      <c r="J29" s="544">
        <v>2</v>
      </c>
    </row>
    <row r="30" spans="2:10" s="324" customFormat="1" ht="21.75" customHeight="1" x14ac:dyDescent="0.2">
      <c r="B30" s="1504"/>
      <c r="C30" s="1513"/>
      <c r="D30" s="325"/>
      <c r="E30" s="322">
        <f>E29/D29</f>
        <v>0.1875</v>
      </c>
      <c r="F30" s="321">
        <f t="shared" ref="F30:G30" si="11">F29/$D$29</f>
        <v>0.28125</v>
      </c>
      <c r="G30" s="321">
        <f t="shared" si="11"/>
        <v>0.375</v>
      </c>
      <c r="H30" s="321">
        <f>H29/$D$29</f>
        <v>0.1875</v>
      </c>
      <c r="I30" s="321">
        <f>I29/D29</f>
        <v>9.375E-2</v>
      </c>
      <c r="J30" s="323">
        <f>J29/D29</f>
        <v>6.25E-2</v>
      </c>
    </row>
    <row r="31" spans="2:10" ht="21.75" customHeight="1" x14ac:dyDescent="0.2">
      <c r="B31" s="1504"/>
      <c r="C31" s="1513" t="s">
        <v>195</v>
      </c>
      <c r="D31" s="541">
        <f>'表30-1'!F33</f>
        <v>31</v>
      </c>
      <c r="E31" s="637">
        <v>9</v>
      </c>
      <c r="F31" s="541">
        <v>8</v>
      </c>
      <c r="G31" s="541">
        <v>5</v>
      </c>
      <c r="H31" s="541">
        <v>9</v>
      </c>
      <c r="I31" s="541">
        <v>4</v>
      </c>
      <c r="J31" s="544">
        <v>3</v>
      </c>
    </row>
    <row r="32" spans="2:10" s="324" customFormat="1" ht="21.75" customHeight="1" x14ac:dyDescent="0.2">
      <c r="B32" s="1504"/>
      <c r="C32" s="1513"/>
      <c r="D32" s="325"/>
      <c r="E32" s="322">
        <f>E31/D31</f>
        <v>0.29032258064516131</v>
      </c>
      <c r="F32" s="321">
        <f t="shared" ref="F32:G32" si="12">F31/$D$31</f>
        <v>0.25806451612903225</v>
      </c>
      <c r="G32" s="321">
        <f t="shared" si="12"/>
        <v>0.16129032258064516</v>
      </c>
      <c r="H32" s="321">
        <f>H31/$D$31</f>
        <v>0.29032258064516131</v>
      </c>
      <c r="I32" s="321">
        <f>I31/D31</f>
        <v>0.12903225806451613</v>
      </c>
      <c r="J32" s="323">
        <f>J31/D31</f>
        <v>9.6774193548387094E-2</v>
      </c>
    </row>
    <row r="33" spans="2:10" ht="21.75" customHeight="1" x14ac:dyDescent="0.2">
      <c r="B33" s="1504"/>
      <c r="C33" s="1513" t="s">
        <v>196</v>
      </c>
      <c r="D33" s="541">
        <f>'表30-1'!F35</f>
        <v>29</v>
      </c>
      <c r="E33" s="637">
        <v>14</v>
      </c>
      <c r="F33" s="541">
        <v>5</v>
      </c>
      <c r="G33" s="541">
        <v>8</v>
      </c>
      <c r="H33" s="541">
        <v>5</v>
      </c>
      <c r="I33" s="541">
        <v>0</v>
      </c>
      <c r="J33" s="544">
        <v>4</v>
      </c>
    </row>
    <row r="34" spans="2:10" s="324" customFormat="1" ht="21.75" customHeight="1" thickBot="1" x14ac:dyDescent="0.25">
      <c r="B34" s="1504"/>
      <c r="C34" s="1514"/>
      <c r="D34" s="321"/>
      <c r="E34" s="328">
        <f>E33/D33</f>
        <v>0.48275862068965519</v>
      </c>
      <c r="F34" s="327">
        <f t="shared" ref="F34:G34" si="13">F33/$D$33</f>
        <v>0.17241379310344829</v>
      </c>
      <c r="G34" s="327">
        <f t="shared" si="13"/>
        <v>0.27586206896551724</v>
      </c>
      <c r="H34" s="327">
        <f>H33/$D$33</f>
        <v>0.17241379310344829</v>
      </c>
      <c r="I34" s="327">
        <f>I33/D33</f>
        <v>0</v>
      </c>
      <c r="J34" s="329">
        <f>J33/D33</f>
        <v>0.13793103448275862</v>
      </c>
    </row>
    <row r="35" spans="2:10" ht="21.75" customHeight="1" thickTop="1" x14ac:dyDescent="0.2">
      <c r="B35" s="1504"/>
      <c r="C35" s="567" t="s">
        <v>197</v>
      </c>
      <c r="D35" s="309">
        <f>D25+D27+D29+D31</f>
        <v>251</v>
      </c>
      <c r="E35" s="640">
        <f>E25+E27+E29+E31</f>
        <v>49</v>
      </c>
      <c r="F35" s="568">
        <f t="shared" ref="F35:G35" si="14">F25+F27+F29+F31</f>
        <v>108</v>
      </c>
      <c r="G35" s="568">
        <f t="shared" si="14"/>
        <v>58</v>
      </c>
      <c r="H35" s="568">
        <f t="shared" ref="H35:J35" si="15">H25+H27+H29+H31</f>
        <v>47</v>
      </c>
      <c r="I35" s="568">
        <f t="shared" si="15"/>
        <v>39</v>
      </c>
      <c r="J35" s="571">
        <f t="shared" si="15"/>
        <v>14</v>
      </c>
    </row>
    <row r="36" spans="2:10" s="324" customFormat="1" ht="21.75" customHeight="1" x14ac:dyDescent="0.2">
      <c r="B36" s="1504"/>
      <c r="C36" s="641" t="s">
        <v>198</v>
      </c>
      <c r="D36" s="503"/>
      <c r="E36" s="322">
        <f>E35/D35</f>
        <v>0.19521912350597609</v>
      </c>
      <c r="F36" s="321">
        <f t="shared" ref="F36:G36" si="16">F35/$D$35</f>
        <v>0.4302788844621514</v>
      </c>
      <c r="G36" s="321">
        <f t="shared" si="16"/>
        <v>0.23107569721115537</v>
      </c>
      <c r="H36" s="321">
        <f>H35/$D$35</f>
        <v>0.18725099601593626</v>
      </c>
      <c r="I36" s="321">
        <f>I35/D35</f>
        <v>0.15537848605577689</v>
      </c>
      <c r="J36" s="323">
        <f>J35/D35</f>
        <v>5.5776892430278883E-2</v>
      </c>
    </row>
    <row r="37" spans="2:10" ht="21.75" customHeight="1" x14ac:dyDescent="0.2">
      <c r="B37" s="1504"/>
      <c r="C37" s="44" t="s">
        <v>197</v>
      </c>
      <c r="D37" s="310">
        <f>D27+D29+D31+D33</f>
        <v>134</v>
      </c>
      <c r="E37" s="642">
        <f t="shared" ref="E37:J37" si="17">E27+E29+E31+E33</f>
        <v>38</v>
      </c>
      <c r="F37" s="572">
        <f t="shared" ref="F37:G37" si="18">F27+F29+F31+F33</f>
        <v>39</v>
      </c>
      <c r="G37" s="572">
        <f t="shared" si="18"/>
        <v>33</v>
      </c>
      <c r="H37" s="572">
        <f t="shared" si="17"/>
        <v>25</v>
      </c>
      <c r="I37" s="572">
        <f t="shared" si="17"/>
        <v>14</v>
      </c>
      <c r="J37" s="576">
        <f t="shared" si="17"/>
        <v>13</v>
      </c>
    </row>
    <row r="38" spans="2:10" s="324" customFormat="1" ht="21.75" customHeight="1" thickBot="1" x14ac:dyDescent="0.25">
      <c r="B38" s="1510"/>
      <c r="C38" s="643" t="s">
        <v>199</v>
      </c>
      <c r="D38" s="503"/>
      <c r="E38" s="331">
        <f>E37/D37</f>
        <v>0.28358208955223879</v>
      </c>
      <c r="F38" s="332">
        <f t="shared" ref="F38:G38" si="19">F37/$D$37</f>
        <v>0.29104477611940299</v>
      </c>
      <c r="G38" s="332">
        <f t="shared" si="19"/>
        <v>0.2462686567164179</v>
      </c>
      <c r="H38" s="332">
        <f>H37/$D$37</f>
        <v>0.18656716417910449</v>
      </c>
      <c r="I38" s="332">
        <f>I37/D37</f>
        <v>0.1044776119402985</v>
      </c>
      <c r="J38" s="333">
        <f>J37/D37</f>
        <v>9.7014925373134331E-2</v>
      </c>
    </row>
    <row r="39" spans="2:10" x14ac:dyDescent="0.2">
      <c r="B39" s="104"/>
      <c r="C39" s="320" t="s">
        <v>801</v>
      </c>
      <c r="D39" s="319"/>
      <c r="E39" s="319"/>
      <c r="F39" s="319"/>
      <c r="G39" s="319"/>
      <c r="H39" s="319"/>
      <c r="I39" s="319"/>
      <c r="J39" s="319"/>
    </row>
    <row r="40" spans="2:10" x14ac:dyDescent="0.2">
      <c r="B40" s="1"/>
      <c r="C40" s="1"/>
      <c r="D40" s="1"/>
    </row>
    <row r="41" spans="2:10" x14ac:dyDescent="0.2">
      <c r="B41" s="1" t="s">
        <v>321</v>
      </c>
      <c r="C41" s="1"/>
      <c r="D41" s="7">
        <f>D23+D25+D27+D29+D31+D33</f>
        <v>377</v>
      </c>
      <c r="E41" s="7">
        <f t="shared" ref="E41:J41" si="20">E23+E25+E27+E29+E31+E33</f>
        <v>77</v>
      </c>
      <c r="F41" s="7">
        <f t="shared" ref="F41:G41" si="21">F23+F25+F27+F29+F31+F33</f>
        <v>151</v>
      </c>
      <c r="G41" s="7">
        <f t="shared" si="21"/>
        <v>83</v>
      </c>
      <c r="H41" s="7">
        <f t="shared" si="20"/>
        <v>62</v>
      </c>
      <c r="I41" s="7">
        <f t="shared" si="20"/>
        <v>69</v>
      </c>
      <c r="J41" s="7">
        <f t="shared" si="20"/>
        <v>25</v>
      </c>
    </row>
    <row r="42" spans="2:10" x14ac:dyDescent="0.2">
      <c r="B42" s="45" t="s">
        <v>381</v>
      </c>
      <c r="E42" s="324">
        <f>E41/D41</f>
        <v>0.20424403183023873</v>
      </c>
      <c r="F42" s="324">
        <f t="shared" ref="F42:G42" si="22">F41/$D$41</f>
        <v>0.40053050397877982</v>
      </c>
      <c r="G42" s="324">
        <f t="shared" si="22"/>
        <v>0.22015915119363394</v>
      </c>
      <c r="H42" s="324">
        <f>H41/$D$41</f>
        <v>0.16445623342175067</v>
      </c>
      <c r="I42" s="324">
        <f>I41/D41</f>
        <v>0.1830238726790451</v>
      </c>
      <c r="J42" s="324">
        <f>J41/D41</f>
        <v>6.6312997347480113E-2</v>
      </c>
    </row>
    <row r="44" spans="2:10" x14ac:dyDescent="0.2">
      <c r="B44" s="1" t="s">
        <v>238</v>
      </c>
      <c r="D44" s="378">
        <f>D35+D33+D23</f>
        <v>377</v>
      </c>
      <c r="E44" s="378">
        <f t="shared" ref="E44:J44" si="23">E35+E33+E23</f>
        <v>77</v>
      </c>
      <c r="F44" s="378">
        <f t="shared" ref="F44:G44" si="24">F35+F33+F23</f>
        <v>151</v>
      </c>
      <c r="G44" s="378">
        <f t="shared" si="24"/>
        <v>83</v>
      </c>
      <c r="H44" s="378">
        <f t="shared" si="23"/>
        <v>62</v>
      </c>
      <c r="I44" s="378">
        <f t="shared" si="23"/>
        <v>69</v>
      </c>
      <c r="J44" s="378">
        <f t="shared" si="23"/>
        <v>25</v>
      </c>
    </row>
    <row r="45" spans="2:10" x14ac:dyDescent="0.2">
      <c r="B45" s="1"/>
      <c r="D45" s="378">
        <f>D37+D25+D23</f>
        <v>377</v>
      </c>
      <c r="E45" s="378">
        <f t="shared" ref="E45:J45" si="25">E37+E25+E23</f>
        <v>77</v>
      </c>
      <c r="F45" s="378">
        <f t="shared" ref="F45:G45" si="26">F37+F25+F23</f>
        <v>151</v>
      </c>
      <c r="G45" s="378">
        <f t="shared" si="26"/>
        <v>83</v>
      </c>
      <c r="H45" s="378">
        <f t="shared" si="25"/>
        <v>62</v>
      </c>
      <c r="I45" s="378">
        <f t="shared" si="25"/>
        <v>69</v>
      </c>
      <c r="J45" s="378">
        <f t="shared" si="25"/>
        <v>25</v>
      </c>
    </row>
    <row r="46" spans="2:10" x14ac:dyDescent="0.2">
      <c r="B46" s="1"/>
    </row>
    <row r="47" spans="2:10" x14ac:dyDescent="0.2">
      <c r="B47" s="367" t="s">
        <v>239</v>
      </c>
      <c r="D47" s="379">
        <f>D41-D9</f>
        <v>0</v>
      </c>
      <c r="E47" s="379">
        <f t="shared" ref="E47:J48" si="27">E41-E9</f>
        <v>0</v>
      </c>
      <c r="F47" s="379">
        <f t="shared" ref="F47:G47" si="28">F41-F9</f>
        <v>0</v>
      </c>
      <c r="G47" s="379">
        <f t="shared" si="28"/>
        <v>0</v>
      </c>
      <c r="H47" s="379">
        <f t="shared" si="27"/>
        <v>0</v>
      </c>
      <c r="I47" s="379">
        <f t="shared" si="27"/>
        <v>0</v>
      </c>
      <c r="J47" s="379">
        <f t="shared" si="27"/>
        <v>0</v>
      </c>
    </row>
    <row r="48" spans="2:10" x14ac:dyDescent="0.2">
      <c r="D48" s="379"/>
      <c r="E48" s="379">
        <f>E42-E10</f>
        <v>0</v>
      </c>
      <c r="F48" s="379">
        <f t="shared" ref="F48:G48" si="29">F42-F10</f>
        <v>0</v>
      </c>
      <c r="G48" s="379">
        <f t="shared" si="29"/>
        <v>0</v>
      </c>
      <c r="H48" s="379">
        <f t="shared" si="27"/>
        <v>0</v>
      </c>
      <c r="I48" s="379">
        <f t="shared" si="27"/>
        <v>0</v>
      </c>
      <c r="J48" s="379">
        <f t="shared" si="27"/>
        <v>0</v>
      </c>
    </row>
    <row r="49" spans="4:10" x14ac:dyDescent="0.2">
      <c r="D49" s="379"/>
      <c r="E49" s="379"/>
      <c r="F49" s="379"/>
      <c r="G49" s="379"/>
      <c r="H49" s="379"/>
      <c r="I49" s="379"/>
      <c r="J49" s="379"/>
    </row>
    <row r="50" spans="4:10" x14ac:dyDescent="0.2">
      <c r="D50" s="379">
        <f>D44-D41</f>
        <v>0</v>
      </c>
      <c r="E50" s="379">
        <f t="shared" ref="E50:J50" si="30">E44-E41</f>
        <v>0</v>
      </c>
      <c r="F50" s="379">
        <f t="shared" ref="F50:G50" si="31">F44-F41</f>
        <v>0</v>
      </c>
      <c r="G50" s="379">
        <f t="shared" si="31"/>
        <v>0</v>
      </c>
      <c r="H50" s="379">
        <f t="shared" si="30"/>
        <v>0</v>
      </c>
      <c r="I50" s="379">
        <f t="shared" si="30"/>
        <v>0</v>
      </c>
      <c r="J50" s="379">
        <f t="shared" si="30"/>
        <v>0</v>
      </c>
    </row>
    <row r="51" spans="4:10" x14ac:dyDescent="0.2">
      <c r="D51" s="379">
        <f>D45-D41</f>
        <v>0</v>
      </c>
      <c r="E51" s="379">
        <f t="shared" ref="E51:J51" si="32">E45-E41</f>
        <v>0</v>
      </c>
      <c r="F51" s="379">
        <f t="shared" ref="F51:G51" si="33">F45-F41</f>
        <v>0</v>
      </c>
      <c r="G51" s="379">
        <f t="shared" si="33"/>
        <v>0</v>
      </c>
      <c r="H51" s="379">
        <f t="shared" si="32"/>
        <v>0</v>
      </c>
      <c r="I51" s="379">
        <f t="shared" si="32"/>
        <v>0</v>
      </c>
      <c r="J51" s="379">
        <f t="shared" si="32"/>
        <v>0</v>
      </c>
    </row>
  </sheetData>
  <mergeCells count="23">
    <mergeCell ref="B23:B38"/>
    <mergeCell ref="C23:C24"/>
    <mergeCell ref="C25:C26"/>
    <mergeCell ref="C27:C28"/>
    <mergeCell ref="C29:C30"/>
    <mergeCell ref="C31:C32"/>
    <mergeCell ref="C33:C34"/>
    <mergeCell ref="B9:C10"/>
    <mergeCell ref="B11:B22"/>
    <mergeCell ref="C11:C12"/>
    <mergeCell ref="C13:C14"/>
    <mergeCell ref="C15:C16"/>
    <mergeCell ref="C17:C18"/>
    <mergeCell ref="C19:C20"/>
    <mergeCell ref="C21:C22"/>
    <mergeCell ref="J7:J8"/>
    <mergeCell ref="B7:C8"/>
    <mergeCell ref="D7:D8"/>
    <mergeCell ref="E7:E8"/>
    <mergeCell ref="H7:H8"/>
    <mergeCell ref="I7:I8"/>
    <mergeCell ref="F7:F8"/>
    <mergeCell ref="G7:G8"/>
  </mergeCells>
  <phoneticPr fontId="2"/>
  <pageMargins left="0.77" right="0.25" top="0.61" bottom="0.46" header="0.3" footer="0.3"/>
  <pageSetup paperSize="9" scale="65"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C1E2D-DC88-4001-96A3-1A8401D4923B}">
  <sheetPr codeName="Sheet61">
    <tabColor rgb="FF00B0F0"/>
    <pageSetUpPr fitToPage="1"/>
  </sheetPr>
  <dimension ref="B2:M54"/>
  <sheetViews>
    <sheetView view="pageBreakPreview" zoomScaleNormal="100" zoomScaleSheetLayoutView="100" workbookViewId="0">
      <selection activeCell="B2" sqref="B2"/>
    </sheetView>
  </sheetViews>
  <sheetFormatPr defaultColWidth="9" defaultRowHeight="13.2" x14ac:dyDescent="0.2"/>
  <cols>
    <col min="1" max="1" width="9" style="1"/>
    <col min="2" max="2" width="4.33203125" style="1" customWidth="1"/>
    <col min="3" max="3" width="16.6640625" style="1" customWidth="1"/>
    <col min="4" max="4" width="17.88671875" style="1" customWidth="1"/>
    <col min="5" max="7" width="19" style="1" customWidth="1"/>
    <col min="8" max="8" width="17.88671875" style="1" customWidth="1"/>
    <col min="9" max="10" width="8.33203125" style="1" customWidth="1"/>
    <col min="11" max="11" width="8.88671875" style="1" customWidth="1"/>
    <col min="12" max="13" width="8.33203125" style="1" customWidth="1"/>
    <col min="14" max="16384" width="9" style="1"/>
  </cols>
  <sheetData>
    <row r="2" spans="2:12" x14ac:dyDescent="0.2">
      <c r="B2" s="1" t="s">
        <v>802</v>
      </c>
    </row>
    <row r="4" spans="2:12" x14ac:dyDescent="0.2">
      <c r="C4" s="1101" t="s">
        <v>803</v>
      </c>
    </row>
    <row r="6" spans="2:12" x14ac:dyDescent="0.2">
      <c r="G6" s="1101" t="s">
        <v>167</v>
      </c>
    </row>
    <row r="7" spans="2:12" x14ac:dyDescent="0.2">
      <c r="G7" s="1101" t="s">
        <v>323</v>
      </c>
    </row>
    <row r="8" spans="2:12" ht="10.5" customHeight="1" x14ac:dyDescent="0.2"/>
    <row r="9" spans="2:12" ht="13.8" thickBot="1" x14ac:dyDescent="0.25">
      <c r="E9" s="1" t="s">
        <v>780</v>
      </c>
      <c r="H9" s="2" t="s">
        <v>170</v>
      </c>
      <c r="L9" s="2"/>
    </row>
    <row r="10" spans="2:12" ht="7.5" customHeight="1" x14ac:dyDescent="0.2">
      <c r="B10" s="8"/>
      <c r="C10" s="4"/>
      <c r="D10" s="1600" t="s">
        <v>762</v>
      </c>
      <c r="E10" s="1573" t="s">
        <v>804</v>
      </c>
      <c r="F10" s="1872" t="s">
        <v>805</v>
      </c>
      <c r="G10" s="1872" t="s">
        <v>806</v>
      </c>
      <c r="H10" s="1869" t="s">
        <v>326</v>
      </c>
    </row>
    <row r="11" spans="2:12" ht="7.5" customHeight="1" x14ac:dyDescent="0.2">
      <c r="B11" s="18"/>
      <c r="C11" s="11"/>
      <c r="D11" s="1623"/>
      <c r="E11" s="1870"/>
      <c r="F11" s="1873"/>
      <c r="G11" s="1873"/>
      <c r="H11" s="1623"/>
    </row>
    <row r="12" spans="2:12" ht="66.75" customHeight="1" x14ac:dyDescent="0.2">
      <c r="B12" s="36"/>
      <c r="C12" s="37"/>
      <c r="D12" s="1624"/>
      <c r="E12" s="1871"/>
      <c r="F12" s="1874"/>
      <c r="G12" s="1874"/>
      <c r="H12" s="1624"/>
      <c r="J12" s="1" t="s">
        <v>327</v>
      </c>
      <c r="K12" s="360" t="s">
        <v>328</v>
      </c>
    </row>
    <row r="13" spans="2:12" ht="20.100000000000001" customHeight="1" x14ac:dyDescent="0.2">
      <c r="B13" s="1603" t="s">
        <v>273</v>
      </c>
      <c r="C13" s="1628"/>
      <c r="D13" s="275">
        <f t="shared" ref="D13" si="0">D15+D17+D19+D21+D23+D25</f>
        <v>427</v>
      </c>
      <c r="E13" s="53">
        <f>E15+E17+E19+E21+E23+E25</f>
        <v>36</v>
      </c>
      <c r="F13" s="88">
        <f>F15+F17+F19+F21+F23+F25</f>
        <v>72</v>
      </c>
      <c r="G13" s="88">
        <f>G15+G17+G19+G21+G23+G25</f>
        <v>284</v>
      </c>
      <c r="H13" s="91">
        <f>H15+H17+H19+H21+H23+H25</f>
        <v>35</v>
      </c>
      <c r="J13" s="1">
        <f t="shared" ref="J13:J42" si="1">SUM(E13:H13)</f>
        <v>427</v>
      </c>
      <c r="K13" s="367">
        <f>J13-D13</f>
        <v>0</v>
      </c>
    </row>
    <row r="14" spans="2:12" ht="20.100000000000001" customHeight="1" thickBot="1" x14ac:dyDescent="0.25">
      <c r="B14" s="1605"/>
      <c r="C14" s="1629"/>
      <c r="D14" s="499"/>
      <c r="E14" s="145">
        <f>E13/D13</f>
        <v>8.4309133489461355E-2</v>
      </c>
      <c r="F14" s="349">
        <f>F13/$D$13</f>
        <v>0.16861826697892271</v>
      </c>
      <c r="G14" s="349">
        <f>G13/$D$13</f>
        <v>0.66510538641686179</v>
      </c>
      <c r="H14" s="144">
        <f>H13/D13</f>
        <v>8.1967213114754092E-2</v>
      </c>
      <c r="I14" s="45"/>
      <c r="J14" s="45">
        <f t="shared" si="1"/>
        <v>0.99999999999999989</v>
      </c>
      <c r="K14" s="367">
        <f>1-J14</f>
        <v>0</v>
      </c>
    </row>
    <row r="15" spans="2:12" ht="20.100000000000001" customHeight="1" thickTop="1" x14ac:dyDescent="0.2">
      <c r="B15" s="1503" t="s">
        <v>310</v>
      </c>
      <c r="C15" s="1609" t="s">
        <v>275</v>
      </c>
      <c r="D15" s="487">
        <f>'表5-1'!D14</f>
        <v>49</v>
      </c>
      <c r="E15" s="975">
        <v>2</v>
      </c>
      <c r="F15" s="90">
        <v>9</v>
      </c>
      <c r="G15" s="90">
        <v>31</v>
      </c>
      <c r="H15" s="93">
        <v>7</v>
      </c>
      <c r="J15" s="1">
        <f t="shared" si="1"/>
        <v>49</v>
      </c>
      <c r="K15" s="367">
        <f>J15-D15</f>
        <v>0</v>
      </c>
    </row>
    <row r="16" spans="2:12" ht="20.100000000000001" customHeight="1" x14ac:dyDescent="0.2">
      <c r="B16" s="1504"/>
      <c r="C16" s="1508"/>
      <c r="D16" s="500"/>
      <c r="E16" s="150">
        <f>E15/D15</f>
        <v>4.0816326530612242E-2</v>
      </c>
      <c r="F16" s="350">
        <f>F15/$D$15</f>
        <v>0.18367346938775511</v>
      </c>
      <c r="G16" s="350">
        <f>G15/$D$15</f>
        <v>0.63265306122448983</v>
      </c>
      <c r="H16" s="151">
        <f>H15/D15</f>
        <v>0.14285714285714285</v>
      </c>
      <c r="J16" s="45">
        <f t="shared" si="1"/>
        <v>1</v>
      </c>
      <c r="K16" s="367">
        <f t="shared" ref="K16" si="2">1-J16</f>
        <v>0</v>
      </c>
    </row>
    <row r="17" spans="2:11" ht="20.100000000000001" customHeight="1" x14ac:dyDescent="0.2">
      <c r="B17" s="1504"/>
      <c r="C17" s="1507" t="s">
        <v>276</v>
      </c>
      <c r="D17" s="480">
        <f>'表5-1'!D16</f>
        <v>87</v>
      </c>
      <c r="E17" s="53">
        <v>6</v>
      </c>
      <c r="F17" s="88">
        <v>14</v>
      </c>
      <c r="G17" s="88">
        <v>62</v>
      </c>
      <c r="H17" s="91">
        <v>5</v>
      </c>
      <c r="J17" s="1">
        <f t="shared" si="1"/>
        <v>87</v>
      </c>
      <c r="K17" s="367">
        <f>J17-D17</f>
        <v>0</v>
      </c>
    </row>
    <row r="18" spans="2:11" ht="20.100000000000001" customHeight="1" x14ac:dyDescent="0.2">
      <c r="B18" s="1504"/>
      <c r="C18" s="1508"/>
      <c r="D18" s="503"/>
      <c r="E18" s="150">
        <f>E17/D17</f>
        <v>6.8965517241379309E-2</v>
      </c>
      <c r="F18" s="350">
        <f>F17/$D$17</f>
        <v>0.16091954022988506</v>
      </c>
      <c r="G18" s="350">
        <f>G17/$D$17</f>
        <v>0.71264367816091956</v>
      </c>
      <c r="H18" s="151">
        <f>H17/D17</f>
        <v>5.7471264367816091E-2</v>
      </c>
      <c r="J18" s="45">
        <f t="shared" si="1"/>
        <v>1</v>
      </c>
      <c r="K18" s="367">
        <f t="shared" ref="K18" si="3">1-J18</f>
        <v>0</v>
      </c>
    </row>
    <row r="19" spans="2:11" ht="20.100000000000001" customHeight="1" x14ac:dyDescent="0.2">
      <c r="B19" s="1504"/>
      <c r="C19" s="1507" t="s">
        <v>311</v>
      </c>
      <c r="D19" s="480">
        <f>'表5-1'!D18</f>
        <v>25</v>
      </c>
      <c r="E19" s="53">
        <v>2</v>
      </c>
      <c r="F19" s="88">
        <v>3</v>
      </c>
      <c r="G19" s="88">
        <v>20</v>
      </c>
      <c r="H19" s="91">
        <v>0</v>
      </c>
      <c r="J19" s="1">
        <f t="shared" si="1"/>
        <v>25</v>
      </c>
      <c r="K19" s="367">
        <f>J19-D19</f>
        <v>0</v>
      </c>
    </row>
    <row r="20" spans="2:11" ht="20.100000000000001" customHeight="1" x14ac:dyDescent="0.2">
      <c r="B20" s="1504"/>
      <c r="C20" s="1508"/>
      <c r="D20" s="503"/>
      <c r="E20" s="150">
        <f>E19/D19</f>
        <v>0.08</v>
      </c>
      <c r="F20" s="350">
        <f>F19/$D$19</f>
        <v>0.12</v>
      </c>
      <c r="G20" s="350">
        <f>G19/$D$19</f>
        <v>0.8</v>
      </c>
      <c r="H20" s="151">
        <f>H19/D19</f>
        <v>0</v>
      </c>
      <c r="J20" s="45">
        <f t="shared" si="1"/>
        <v>1</v>
      </c>
      <c r="K20" s="367">
        <f t="shared" ref="K20" si="4">1-J20</f>
        <v>0</v>
      </c>
    </row>
    <row r="21" spans="2:11" ht="20.100000000000001" customHeight="1" x14ac:dyDescent="0.2">
      <c r="B21" s="1504"/>
      <c r="C21" s="1507" t="s">
        <v>278</v>
      </c>
      <c r="D21" s="480">
        <f>'表5-1'!D20</f>
        <v>82</v>
      </c>
      <c r="E21" s="53">
        <v>4</v>
      </c>
      <c r="F21" s="88">
        <v>11</v>
      </c>
      <c r="G21" s="88">
        <v>62</v>
      </c>
      <c r="H21" s="91">
        <v>5</v>
      </c>
      <c r="J21" s="1">
        <f t="shared" si="1"/>
        <v>82</v>
      </c>
      <c r="K21" s="367">
        <f>J21-D21</f>
        <v>0</v>
      </c>
    </row>
    <row r="22" spans="2:11" ht="20.100000000000001" customHeight="1" x14ac:dyDescent="0.2">
      <c r="B22" s="1504"/>
      <c r="C22" s="1508"/>
      <c r="D22" s="503"/>
      <c r="E22" s="150">
        <f>E21/D21</f>
        <v>4.878048780487805E-2</v>
      </c>
      <c r="F22" s="350">
        <f>F21/$D$21</f>
        <v>0.13414634146341464</v>
      </c>
      <c r="G22" s="350">
        <f>G21/$D$21</f>
        <v>0.75609756097560976</v>
      </c>
      <c r="H22" s="151">
        <f>H21/D21</f>
        <v>6.097560975609756E-2</v>
      </c>
      <c r="J22" s="45">
        <f t="shared" si="1"/>
        <v>1</v>
      </c>
      <c r="K22" s="367">
        <f t="shared" ref="K22" si="5">1-J22</f>
        <v>0</v>
      </c>
    </row>
    <row r="23" spans="2:11" ht="20.100000000000001" customHeight="1" x14ac:dyDescent="0.2">
      <c r="B23" s="1504"/>
      <c r="C23" s="1507" t="s">
        <v>279</v>
      </c>
      <c r="D23" s="480">
        <f>'表5-1'!D22</f>
        <v>8</v>
      </c>
      <c r="E23" s="53">
        <v>1</v>
      </c>
      <c r="F23" s="88">
        <v>0</v>
      </c>
      <c r="G23" s="88">
        <v>7</v>
      </c>
      <c r="H23" s="91">
        <v>0</v>
      </c>
      <c r="J23" s="1">
        <f t="shared" si="1"/>
        <v>8</v>
      </c>
      <c r="K23" s="367">
        <f>J23-D23</f>
        <v>0</v>
      </c>
    </row>
    <row r="24" spans="2:11" ht="20.100000000000001" customHeight="1" x14ac:dyDescent="0.2">
      <c r="B24" s="1504"/>
      <c r="C24" s="1508"/>
      <c r="D24" s="503"/>
      <c r="E24" s="150">
        <f>E23/D23</f>
        <v>0.125</v>
      </c>
      <c r="F24" s="350">
        <f>F23/$D$23</f>
        <v>0</v>
      </c>
      <c r="G24" s="350">
        <f>G23/$D$23</f>
        <v>0.875</v>
      </c>
      <c r="H24" s="151">
        <f>H23/D23</f>
        <v>0</v>
      </c>
      <c r="J24" s="45">
        <f t="shared" si="1"/>
        <v>1</v>
      </c>
      <c r="K24" s="367">
        <f t="shared" ref="K24" si="6">1-J24</f>
        <v>0</v>
      </c>
    </row>
    <row r="25" spans="2:11" ht="20.100000000000001" customHeight="1" x14ac:dyDescent="0.2">
      <c r="B25" s="1504"/>
      <c r="C25" s="1507" t="s">
        <v>280</v>
      </c>
      <c r="D25" s="480">
        <f>'表5-1'!D24</f>
        <v>176</v>
      </c>
      <c r="E25" s="55">
        <v>21</v>
      </c>
      <c r="F25" s="89">
        <v>35</v>
      </c>
      <c r="G25" s="89">
        <v>102</v>
      </c>
      <c r="H25" s="91">
        <v>18</v>
      </c>
      <c r="J25" s="1">
        <f t="shared" si="1"/>
        <v>176</v>
      </c>
      <c r="K25" s="367">
        <f>J25-D25</f>
        <v>0</v>
      </c>
    </row>
    <row r="26" spans="2:11" ht="20.100000000000001" customHeight="1" thickBot="1" x14ac:dyDescent="0.25">
      <c r="B26" s="1504"/>
      <c r="C26" s="1508"/>
      <c r="D26" s="500"/>
      <c r="E26" s="656">
        <f>E25/D25</f>
        <v>0.11931818181818182</v>
      </c>
      <c r="F26" s="979">
        <f>F25/$D$25</f>
        <v>0.19886363636363635</v>
      </c>
      <c r="G26" s="979">
        <f>G25/$D$25</f>
        <v>0.57954545454545459</v>
      </c>
      <c r="H26" s="1068">
        <f>H25/D25</f>
        <v>0.10227272727272728</v>
      </c>
      <c r="J26" s="45">
        <f t="shared" si="1"/>
        <v>1</v>
      </c>
      <c r="K26" s="367">
        <f t="shared" ref="K26" si="7">1-J26</f>
        <v>0</v>
      </c>
    </row>
    <row r="27" spans="2:11" ht="20.100000000000001" customHeight="1" thickTop="1" x14ac:dyDescent="0.2">
      <c r="B27" s="1503" t="s">
        <v>312</v>
      </c>
      <c r="C27" s="1761" t="s">
        <v>191</v>
      </c>
      <c r="D27" s="487">
        <f>'表5-1'!D26</f>
        <v>106</v>
      </c>
      <c r="E27" s="975">
        <v>5</v>
      </c>
      <c r="F27" s="90">
        <v>9</v>
      </c>
      <c r="G27" s="90">
        <v>76</v>
      </c>
      <c r="H27" s="92">
        <v>16</v>
      </c>
      <c r="J27" s="1">
        <f t="shared" si="1"/>
        <v>106</v>
      </c>
      <c r="K27" s="367">
        <f>J27-D27</f>
        <v>0</v>
      </c>
    </row>
    <row r="28" spans="2:11" ht="20.100000000000001" customHeight="1" x14ac:dyDescent="0.2">
      <c r="B28" s="1504"/>
      <c r="C28" s="1502"/>
      <c r="D28" s="503"/>
      <c r="E28" s="150">
        <f>E27/D27</f>
        <v>4.716981132075472E-2</v>
      </c>
      <c r="F28" s="350">
        <f>F27/$D$27</f>
        <v>8.4905660377358486E-2</v>
      </c>
      <c r="G28" s="350">
        <f>G27/$D$27</f>
        <v>0.71698113207547165</v>
      </c>
      <c r="H28" s="151">
        <f>H27/D27</f>
        <v>0.15094339622641509</v>
      </c>
      <c r="J28" s="45">
        <f t="shared" si="1"/>
        <v>0.99999999999999989</v>
      </c>
      <c r="K28" s="367">
        <f t="shared" ref="K28" si="8">1-J28</f>
        <v>0</v>
      </c>
    </row>
    <row r="29" spans="2:11" ht="20.100000000000001" customHeight="1" x14ac:dyDescent="0.2">
      <c r="B29" s="1504"/>
      <c r="C29" s="1502" t="s">
        <v>192</v>
      </c>
      <c r="D29" s="491">
        <f>'表5-1'!D28</f>
        <v>171</v>
      </c>
      <c r="E29" s="55">
        <v>11</v>
      </c>
      <c r="F29" s="89">
        <v>31</v>
      </c>
      <c r="G29" s="89">
        <v>119</v>
      </c>
      <c r="H29" s="91">
        <v>10</v>
      </c>
      <c r="J29" s="1">
        <f t="shared" si="1"/>
        <v>171</v>
      </c>
      <c r="K29" s="367">
        <f>J29-D29</f>
        <v>0</v>
      </c>
    </row>
    <row r="30" spans="2:11" ht="20.100000000000001" customHeight="1" x14ac:dyDescent="0.2">
      <c r="B30" s="1504"/>
      <c r="C30" s="1745"/>
      <c r="D30" s="503"/>
      <c r="E30" s="150">
        <f>E29/D29</f>
        <v>6.4327485380116955E-2</v>
      </c>
      <c r="F30" s="350">
        <f>F29/$D$29</f>
        <v>0.18128654970760233</v>
      </c>
      <c r="G30" s="350">
        <f>G29/$D$29</f>
        <v>0.69590643274853803</v>
      </c>
      <c r="H30" s="151">
        <f>H29/D29</f>
        <v>5.8479532163742687E-2</v>
      </c>
      <c r="J30" s="45">
        <f t="shared" si="1"/>
        <v>1</v>
      </c>
      <c r="K30" s="367">
        <f t="shared" ref="K30" si="9">1-J30</f>
        <v>0</v>
      </c>
    </row>
    <row r="31" spans="2:11" ht="20.100000000000001" customHeight="1" x14ac:dyDescent="0.2">
      <c r="B31" s="1504"/>
      <c r="C31" s="1502" t="s">
        <v>193</v>
      </c>
      <c r="D31" s="500">
        <f>'表5-1'!D30</f>
        <v>49</v>
      </c>
      <c r="E31" s="55">
        <v>4</v>
      </c>
      <c r="F31" s="89">
        <v>13</v>
      </c>
      <c r="G31" s="89">
        <v>25</v>
      </c>
      <c r="H31" s="91">
        <v>7</v>
      </c>
      <c r="J31" s="1">
        <f t="shared" si="1"/>
        <v>49</v>
      </c>
      <c r="K31" s="367">
        <f>J31-D31</f>
        <v>0</v>
      </c>
    </row>
    <row r="32" spans="2:11" ht="20.100000000000001" customHeight="1" x14ac:dyDescent="0.2">
      <c r="B32" s="1504"/>
      <c r="C32" s="1745"/>
      <c r="D32" s="503"/>
      <c r="E32" s="150">
        <f>E31/D31</f>
        <v>8.1632653061224483E-2</v>
      </c>
      <c r="F32" s="350">
        <f>F31/$D$31</f>
        <v>0.26530612244897961</v>
      </c>
      <c r="G32" s="350">
        <f>G31/$D$31</f>
        <v>0.51020408163265307</v>
      </c>
      <c r="H32" s="151">
        <f>H31/D31</f>
        <v>0.14285714285714285</v>
      </c>
      <c r="J32" s="45">
        <f t="shared" si="1"/>
        <v>1</v>
      </c>
      <c r="K32" s="367">
        <f t="shared" ref="K32" si="10">1-J32</f>
        <v>0</v>
      </c>
    </row>
    <row r="33" spans="2:13" ht="20.100000000000001" customHeight="1" x14ac:dyDescent="0.2">
      <c r="B33" s="1504"/>
      <c r="C33" s="1502" t="s">
        <v>194</v>
      </c>
      <c r="D33" s="500">
        <f>'表5-1'!D32</f>
        <v>38</v>
      </c>
      <c r="E33" s="55">
        <v>2</v>
      </c>
      <c r="F33" s="89">
        <v>9</v>
      </c>
      <c r="G33" s="89">
        <v>26</v>
      </c>
      <c r="H33" s="91">
        <v>1</v>
      </c>
      <c r="J33" s="1">
        <f t="shared" si="1"/>
        <v>38</v>
      </c>
      <c r="K33" s="367">
        <f>J33-D33</f>
        <v>0</v>
      </c>
    </row>
    <row r="34" spans="2:13" ht="20.100000000000001" customHeight="1" x14ac:dyDescent="0.2">
      <c r="B34" s="1504"/>
      <c r="C34" s="1745"/>
      <c r="D34" s="503"/>
      <c r="E34" s="150">
        <f>E33/D33</f>
        <v>5.2631578947368418E-2</v>
      </c>
      <c r="F34" s="350">
        <f>F33/$D$33</f>
        <v>0.23684210526315788</v>
      </c>
      <c r="G34" s="350">
        <f>G33/$D$33</f>
        <v>0.68421052631578949</v>
      </c>
      <c r="H34" s="151">
        <f>H33/D33</f>
        <v>2.6315789473684209E-2</v>
      </c>
      <c r="J34" s="45">
        <f t="shared" si="1"/>
        <v>1</v>
      </c>
      <c r="K34" s="367">
        <f t="shared" ref="K34" si="11">1-J34</f>
        <v>0</v>
      </c>
    </row>
    <row r="35" spans="2:13" ht="20.100000000000001" customHeight="1" x14ac:dyDescent="0.2">
      <c r="B35" s="1504"/>
      <c r="C35" s="1502" t="s">
        <v>195</v>
      </c>
      <c r="D35" s="500">
        <f>'表5-1'!D34</f>
        <v>33</v>
      </c>
      <c r="E35" s="55">
        <v>5</v>
      </c>
      <c r="F35" s="89">
        <v>7</v>
      </c>
      <c r="G35" s="89">
        <v>20</v>
      </c>
      <c r="H35" s="91">
        <v>1</v>
      </c>
      <c r="J35" s="1">
        <f t="shared" si="1"/>
        <v>33</v>
      </c>
      <c r="K35" s="367">
        <f>J35-D35</f>
        <v>0</v>
      </c>
    </row>
    <row r="36" spans="2:13" ht="20.100000000000001" customHeight="1" x14ac:dyDescent="0.2">
      <c r="B36" s="1504"/>
      <c r="C36" s="1745"/>
      <c r="D36" s="503"/>
      <c r="E36" s="150">
        <f>E35/D35</f>
        <v>0.15151515151515152</v>
      </c>
      <c r="F36" s="350">
        <f>F35/$D$35</f>
        <v>0.21212121212121213</v>
      </c>
      <c r="G36" s="350">
        <f>G35/$D$35</f>
        <v>0.60606060606060608</v>
      </c>
      <c r="H36" s="151">
        <f>H35/D35</f>
        <v>3.0303030303030304E-2</v>
      </c>
      <c r="J36" s="45">
        <f t="shared" si="1"/>
        <v>1</v>
      </c>
      <c r="K36" s="367">
        <f>1-J36</f>
        <v>0</v>
      </c>
    </row>
    <row r="37" spans="2:13" ht="20.100000000000001" customHeight="1" x14ac:dyDescent="0.2">
      <c r="B37" s="1504"/>
      <c r="C37" s="1502" t="s">
        <v>196</v>
      </c>
      <c r="D37" s="491">
        <f>'表5-1'!D36</f>
        <v>30</v>
      </c>
      <c r="E37" s="55">
        <v>9</v>
      </c>
      <c r="F37" s="89">
        <v>3</v>
      </c>
      <c r="G37" s="89">
        <v>18</v>
      </c>
      <c r="H37" s="91">
        <v>0</v>
      </c>
      <c r="J37" s="1">
        <f t="shared" si="1"/>
        <v>30</v>
      </c>
      <c r="K37" s="367">
        <f>J37-D37</f>
        <v>0</v>
      </c>
    </row>
    <row r="38" spans="2:13" ht="20.100000000000001" customHeight="1" thickBot="1" x14ac:dyDescent="0.25">
      <c r="B38" s="1504"/>
      <c r="C38" s="1760"/>
      <c r="D38" s="500"/>
      <c r="E38" s="1065">
        <f>E37/D37</f>
        <v>0.3</v>
      </c>
      <c r="F38" s="1066">
        <f>F37/$D$37</f>
        <v>0.1</v>
      </c>
      <c r="G38" s="1066">
        <f>G37/$D$37</f>
        <v>0.6</v>
      </c>
      <c r="H38" s="1068">
        <f>H37/D37</f>
        <v>0</v>
      </c>
      <c r="J38" s="45">
        <f t="shared" si="1"/>
        <v>1</v>
      </c>
      <c r="K38" s="367">
        <f t="shared" ref="K38" si="12">1-J38</f>
        <v>0</v>
      </c>
    </row>
    <row r="39" spans="2:13" ht="20.100000000000001" customHeight="1" thickTop="1" x14ac:dyDescent="0.2">
      <c r="B39" s="1504"/>
      <c r="C39" s="5" t="s">
        <v>197</v>
      </c>
      <c r="D39" s="58">
        <f>D29+D31+D33+D35</f>
        <v>291</v>
      </c>
      <c r="E39" s="352">
        <f>E29+E31+E33+E35</f>
        <v>22</v>
      </c>
      <c r="F39" s="90">
        <f>F29+F31+F33+F35</f>
        <v>60</v>
      </c>
      <c r="G39" s="90">
        <f>G29+G31+G33+G35</f>
        <v>190</v>
      </c>
      <c r="H39" s="93">
        <f>H29+H31+H33+H35</f>
        <v>19</v>
      </c>
      <c r="J39" s="1">
        <f t="shared" si="1"/>
        <v>291</v>
      </c>
      <c r="K39" s="367">
        <f>J39-D39</f>
        <v>0</v>
      </c>
    </row>
    <row r="40" spans="2:13" ht="20.100000000000001" customHeight="1" x14ac:dyDescent="0.2">
      <c r="B40" s="1504"/>
      <c r="C40" s="6" t="s">
        <v>198</v>
      </c>
      <c r="D40" s="503"/>
      <c r="E40" s="150">
        <f>E39/D39</f>
        <v>7.560137457044673E-2</v>
      </c>
      <c r="F40" s="350">
        <f>F39/$D$39</f>
        <v>0.20618556701030927</v>
      </c>
      <c r="G40" s="350">
        <f>G39/$D$39</f>
        <v>0.65292096219931273</v>
      </c>
      <c r="H40" s="151">
        <f>H39/D39</f>
        <v>6.5292096219931275E-2</v>
      </c>
      <c r="J40" s="45">
        <f t="shared" si="1"/>
        <v>1</v>
      </c>
      <c r="K40" s="367">
        <f t="shared" ref="K40" si="13">1-J40</f>
        <v>0</v>
      </c>
    </row>
    <row r="41" spans="2:13" ht="20.100000000000001" customHeight="1" x14ac:dyDescent="0.2">
      <c r="B41" s="1504"/>
      <c r="C41" s="5" t="s">
        <v>197</v>
      </c>
      <c r="D41" s="60">
        <f>D31+D33+D35+D37</f>
        <v>150</v>
      </c>
      <c r="E41" s="55">
        <f>E31+E33+E35+E37</f>
        <v>20</v>
      </c>
      <c r="F41" s="89">
        <f>F31+F33+F35+F37</f>
        <v>32</v>
      </c>
      <c r="G41" s="89">
        <f>G31+G33+G35+G37</f>
        <v>89</v>
      </c>
      <c r="H41" s="92">
        <f>H31+H33+H35+H37</f>
        <v>9</v>
      </c>
      <c r="J41" s="1">
        <f t="shared" si="1"/>
        <v>150</v>
      </c>
      <c r="K41" s="367">
        <f>J41-D41</f>
        <v>0</v>
      </c>
    </row>
    <row r="42" spans="2:13" ht="20.100000000000001" customHeight="1" thickBot="1" x14ac:dyDescent="0.25">
      <c r="B42" s="1510"/>
      <c r="C42" s="6" t="s">
        <v>199</v>
      </c>
      <c r="D42" s="503"/>
      <c r="E42" s="146">
        <f>E41/D41</f>
        <v>0.13333333333333333</v>
      </c>
      <c r="F42" s="351">
        <f>F41/$D$41</f>
        <v>0.21333333333333335</v>
      </c>
      <c r="G42" s="351">
        <f>G41/$D$41</f>
        <v>0.59333333333333338</v>
      </c>
      <c r="H42" s="147">
        <f>H41/D41</f>
        <v>0.06</v>
      </c>
      <c r="J42" s="45">
        <f t="shared" si="1"/>
        <v>1</v>
      </c>
      <c r="K42" s="367">
        <f t="shared" ref="K42" si="14">1-J42</f>
        <v>0</v>
      </c>
    </row>
    <row r="43" spans="2:13" ht="19.5" customHeight="1" x14ac:dyDescent="0.2">
      <c r="C43" s="15"/>
      <c r="D43" s="16"/>
      <c r="E43" s="12"/>
      <c r="F43" s="12"/>
      <c r="G43" s="12"/>
      <c r="H43" s="12"/>
    </row>
    <row r="44" spans="2:13" x14ac:dyDescent="0.2">
      <c r="B44" s="1" t="s">
        <v>556</v>
      </c>
      <c r="D44" s="1">
        <f>D27+D29+D31+D33+D35+D37</f>
        <v>427</v>
      </c>
      <c r="E44" s="1">
        <f t="shared" ref="E44:G44" si="15">E27+E29+E31+E33+E35+E37</f>
        <v>36</v>
      </c>
      <c r="F44" s="1">
        <f t="shared" ref="F44" si="16">F27+F29+F31+F33+F35+F37</f>
        <v>72</v>
      </c>
      <c r="G44" s="1">
        <f t="shared" si="15"/>
        <v>284</v>
      </c>
      <c r="H44" s="1">
        <f>H27+H29+H31+H33+H35+H37</f>
        <v>35</v>
      </c>
    </row>
    <row r="45" spans="2:13" x14ac:dyDescent="0.2">
      <c r="B45" t="s">
        <v>557</v>
      </c>
      <c r="E45" s="94">
        <f>E44/D44</f>
        <v>8.4309133489461355E-2</v>
      </c>
      <c r="F45" s="94">
        <f>F44/$D$44</f>
        <v>0.16861826697892271</v>
      </c>
      <c r="G45" s="94">
        <f>G44/$D$44</f>
        <v>0.66510538641686179</v>
      </c>
      <c r="H45" s="94">
        <f>H44/D44</f>
        <v>8.1967213114754092E-2</v>
      </c>
      <c r="I45" s="94"/>
      <c r="J45" s="94"/>
      <c r="K45" s="94"/>
      <c r="L45" s="94"/>
      <c r="M45" s="94"/>
    </row>
    <row r="46" spans="2:13" x14ac:dyDescent="0.2">
      <c r="B46"/>
      <c r="E46" s="94"/>
      <c r="F46" s="94"/>
      <c r="G46" s="94"/>
      <c r="H46" s="94"/>
      <c r="I46" s="94"/>
      <c r="J46" s="94"/>
      <c r="K46" s="94"/>
      <c r="L46" s="94"/>
      <c r="M46" s="94"/>
    </row>
    <row r="47" spans="2:13" x14ac:dyDescent="0.2">
      <c r="B47" t="s">
        <v>395</v>
      </c>
      <c r="D47" s="96">
        <f>D39+D27+D37</f>
        <v>427</v>
      </c>
      <c r="E47" s="96">
        <f>E39+E27+E37</f>
        <v>36</v>
      </c>
      <c r="F47" s="96">
        <f t="shared" ref="F47" si="17">F39+F27+F37</f>
        <v>72</v>
      </c>
      <c r="G47" s="96">
        <f t="shared" ref="G47:H47" si="18">G39+G27+G37</f>
        <v>284</v>
      </c>
      <c r="H47" s="96">
        <f t="shared" si="18"/>
        <v>35</v>
      </c>
    </row>
    <row r="48" spans="2:13" x14ac:dyDescent="0.2">
      <c r="B48"/>
      <c r="D48" s="7">
        <f>D41+D27+D29</f>
        <v>427</v>
      </c>
      <c r="E48" s="7">
        <f>E41+E27+E29</f>
        <v>36</v>
      </c>
      <c r="F48" s="7">
        <f t="shared" ref="F48" si="19">F41+F27+F29</f>
        <v>72</v>
      </c>
      <c r="G48" s="7">
        <f t="shared" ref="G48:H48" si="20">G41+G27+G29</f>
        <v>284</v>
      </c>
      <c r="H48" s="7">
        <f t="shared" si="20"/>
        <v>35</v>
      </c>
    </row>
    <row r="49" spans="2:13" x14ac:dyDescent="0.2">
      <c r="B49"/>
    </row>
    <row r="50" spans="2:13" x14ac:dyDescent="0.2">
      <c r="B50" s="380" t="s">
        <v>239</v>
      </c>
      <c r="D50" s="367">
        <f>D44-D13</f>
        <v>0</v>
      </c>
      <c r="E50" s="367">
        <f t="shared" ref="E50:H51" si="21">E44-E13</f>
        <v>0</v>
      </c>
      <c r="F50" s="367">
        <f t="shared" ref="F50" si="22">F44-F13</f>
        <v>0</v>
      </c>
      <c r="G50" s="367">
        <f t="shared" si="21"/>
        <v>0</v>
      </c>
      <c r="H50" s="367">
        <f>H44-H13</f>
        <v>0</v>
      </c>
      <c r="I50" s="96"/>
      <c r="J50" s="96"/>
      <c r="K50" s="96"/>
      <c r="L50" s="96"/>
      <c r="M50" s="96"/>
    </row>
    <row r="51" spans="2:13" x14ac:dyDescent="0.2">
      <c r="D51" s="367"/>
      <c r="E51" s="367">
        <f t="shared" si="21"/>
        <v>0</v>
      </c>
      <c r="F51" s="367">
        <f t="shared" ref="F51" si="23">F45-F14</f>
        <v>0</v>
      </c>
      <c r="G51" s="367">
        <f t="shared" si="21"/>
        <v>0</v>
      </c>
      <c r="H51" s="367">
        <f t="shared" si="21"/>
        <v>0</v>
      </c>
      <c r="I51" s="7"/>
      <c r="J51" s="7"/>
      <c r="K51" s="7"/>
      <c r="L51" s="7"/>
      <c r="M51" s="7"/>
    </row>
    <row r="52" spans="2:13" x14ac:dyDescent="0.2">
      <c r="D52" s="367"/>
      <c r="E52" s="367"/>
      <c r="F52" s="367"/>
      <c r="G52" s="367"/>
      <c r="H52" s="367"/>
    </row>
    <row r="53" spans="2:13" x14ac:dyDescent="0.2">
      <c r="D53" s="367">
        <f>D47-D44</f>
        <v>0</v>
      </c>
      <c r="E53" s="367">
        <f t="shared" ref="E53:H53" si="24">E47-E44</f>
        <v>0</v>
      </c>
      <c r="F53" s="367">
        <f t="shared" ref="F53" si="25">F47-F44</f>
        <v>0</v>
      </c>
      <c r="G53" s="367">
        <f t="shared" si="24"/>
        <v>0</v>
      </c>
      <c r="H53" s="367">
        <f t="shared" si="24"/>
        <v>0</v>
      </c>
    </row>
    <row r="54" spans="2:13" x14ac:dyDescent="0.2">
      <c r="D54" s="367">
        <f>D48-D44</f>
        <v>0</v>
      </c>
      <c r="E54" s="367">
        <f t="shared" ref="E54:H54" si="26">E48-E44</f>
        <v>0</v>
      </c>
      <c r="F54" s="367">
        <f t="shared" ref="F54" si="27">F48-F44</f>
        <v>0</v>
      </c>
      <c r="G54" s="367">
        <f t="shared" si="26"/>
        <v>0</v>
      </c>
      <c r="H54" s="367">
        <f t="shared" si="26"/>
        <v>0</v>
      </c>
    </row>
  </sheetData>
  <mergeCells count="20">
    <mergeCell ref="G10:G12"/>
    <mergeCell ref="H10:H12"/>
    <mergeCell ref="B13:C14"/>
    <mergeCell ref="B15:B26"/>
    <mergeCell ref="C15:C16"/>
    <mergeCell ref="C17:C18"/>
    <mergeCell ref="C19:C20"/>
    <mergeCell ref="C21:C22"/>
    <mergeCell ref="F10:F12"/>
    <mergeCell ref="C23:C24"/>
    <mergeCell ref="C25:C26"/>
    <mergeCell ref="D10:D12"/>
    <mergeCell ref="E10:E12"/>
    <mergeCell ref="B27:B42"/>
    <mergeCell ref="C27:C28"/>
    <mergeCell ref="C29:C30"/>
    <mergeCell ref="C31:C32"/>
    <mergeCell ref="C33:C34"/>
    <mergeCell ref="C35:C36"/>
    <mergeCell ref="C37:C38"/>
  </mergeCells>
  <phoneticPr fontId="2"/>
  <pageMargins left="0.94488188976377963" right="0.6692913385826772" top="0.78740157480314965" bottom="0.35433070866141736" header="0.19685039370078741" footer="0.19685039370078741"/>
  <pageSetup paperSize="9" scale="76" firstPageNumber="2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19E9D-08DF-4A1B-B252-EFE1B6FAB9BD}">
  <sheetPr codeName="Sheet62">
    <tabColor rgb="FF00B0F0"/>
  </sheetPr>
  <dimension ref="A2:M97"/>
  <sheetViews>
    <sheetView view="pageBreakPreview" zoomScaleNormal="100" zoomScaleSheetLayoutView="100" workbookViewId="0">
      <selection activeCell="B2" sqref="B2"/>
    </sheetView>
  </sheetViews>
  <sheetFormatPr defaultColWidth="9" defaultRowHeight="13.2" x14ac:dyDescent="0.2"/>
  <cols>
    <col min="1" max="1" width="8.6640625" style="19" customWidth="1"/>
    <col min="2" max="2" width="4.6640625" style="19" customWidth="1"/>
    <col min="3" max="3" width="11.44140625" style="1" customWidth="1"/>
    <col min="4" max="5" width="15.6640625" style="1" customWidth="1"/>
    <col min="6" max="10" width="16.109375" style="1" customWidth="1"/>
    <col min="11" max="16" width="8.6640625" style="1" customWidth="1"/>
    <col min="17" max="36" width="4.6640625" style="1" customWidth="1"/>
    <col min="37" max="16384" width="9" style="1"/>
  </cols>
  <sheetData>
    <row r="2" spans="2:13" ht="17.100000000000001" customHeight="1" x14ac:dyDescent="0.2">
      <c r="B2" s="1159" t="s">
        <v>807</v>
      </c>
    </row>
    <row r="3" spans="2:13" ht="18" customHeight="1" x14ac:dyDescent="0.2">
      <c r="B3" s="1"/>
    </row>
    <row r="4" spans="2:13" ht="15" customHeight="1" x14ac:dyDescent="0.2">
      <c r="B4" s="1"/>
      <c r="H4" s="49" t="s">
        <v>167</v>
      </c>
    </row>
    <row r="5" spans="2:13" ht="15" customHeight="1" x14ac:dyDescent="0.2">
      <c r="B5" s="1"/>
      <c r="H5" s="49" t="s">
        <v>323</v>
      </c>
    </row>
    <row r="6" spans="2:13" ht="15" customHeight="1" x14ac:dyDescent="0.2">
      <c r="B6" s="1"/>
      <c r="H6" s="49" t="s">
        <v>808</v>
      </c>
    </row>
    <row r="7" spans="2:13" ht="15" customHeight="1" x14ac:dyDescent="0.2">
      <c r="B7" s="1"/>
      <c r="H7" s="49" t="s">
        <v>809</v>
      </c>
    </row>
    <row r="8" spans="2:13" ht="13.8" thickBot="1" x14ac:dyDescent="0.25">
      <c r="J8" s="2" t="s">
        <v>170</v>
      </c>
    </row>
    <row r="9" spans="2:13" ht="15" customHeight="1" x14ac:dyDescent="0.2">
      <c r="B9" s="1619"/>
      <c r="C9" s="1619"/>
      <c r="D9" s="1600" t="s">
        <v>266</v>
      </c>
      <c r="E9" s="1676" t="s">
        <v>810</v>
      </c>
      <c r="F9" s="237"/>
      <c r="G9" s="238"/>
      <c r="H9" s="237"/>
      <c r="I9" s="237"/>
      <c r="J9" s="1155"/>
    </row>
    <row r="10" spans="2:13" ht="15" customHeight="1" x14ac:dyDescent="0.2">
      <c r="B10" s="1619"/>
      <c r="C10" s="1619"/>
      <c r="D10" s="1623"/>
      <c r="E10" s="1677"/>
      <c r="F10" s="1591" t="s">
        <v>811</v>
      </c>
      <c r="G10" s="1507" t="s">
        <v>812</v>
      </c>
      <c r="H10" s="1591" t="s">
        <v>813</v>
      </c>
      <c r="I10" s="1591" t="s">
        <v>814</v>
      </c>
      <c r="J10" s="1600" t="s">
        <v>815</v>
      </c>
    </row>
    <row r="11" spans="2:13" ht="10.5" customHeight="1" x14ac:dyDescent="0.2">
      <c r="B11" s="1619"/>
      <c r="C11" s="1619"/>
      <c r="D11" s="1623"/>
      <c r="E11" s="1677"/>
      <c r="F11" s="1551"/>
      <c r="G11" s="1508"/>
      <c r="H11" s="1551"/>
      <c r="I11" s="1551"/>
      <c r="J11" s="1623"/>
    </row>
    <row r="12" spans="2:13" ht="68.25" customHeight="1" x14ac:dyDescent="0.2">
      <c r="B12" s="1619"/>
      <c r="C12" s="1619"/>
      <c r="D12" s="1624"/>
      <c r="E12" s="1678"/>
      <c r="F12" s="1552"/>
      <c r="G12" s="1610"/>
      <c r="H12" s="1552"/>
      <c r="I12" s="1552"/>
      <c r="J12" s="1624"/>
      <c r="L12" s="1" t="s">
        <v>327</v>
      </c>
      <c r="M12" s="360" t="s">
        <v>328</v>
      </c>
    </row>
    <row r="13" spans="2:13" ht="18.899999999999999" customHeight="1" x14ac:dyDescent="0.2">
      <c r="B13" s="1603" t="s">
        <v>273</v>
      </c>
      <c r="C13" s="1628"/>
      <c r="D13" s="234">
        <f t="shared" ref="D13:J13" si="0">D16+D19+D22+D25+D28+D31</f>
        <v>427</v>
      </c>
      <c r="E13" s="63">
        <f>E16+E19+E22+E25+E28+E31</f>
        <v>108</v>
      </c>
      <c r="F13" s="9">
        <f>F16+F19+F22+F25+F28+F31</f>
        <v>42</v>
      </c>
      <c r="G13" s="9">
        <f t="shared" si="0"/>
        <v>64</v>
      </c>
      <c r="H13" s="9">
        <f t="shared" si="0"/>
        <v>15</v>
      </c>
      <c r="I13" s="9">
        <f t="shared" si="0"/>
        <v>20</v>
      </c>
      <c r="J13" s="141">
        <f t="shared" si="0"/>
        <v>6</v>
      </c>
      <c r="L13" s="1">
        <f>E13</f>
        <v>108</v>
      </c>
      <c r="M13" s="367">
        <f>E13-L13</f>
        <v>0</v>
      </c>
    </row>
    <row r="14" spans="2:13" ht="18.899999999999999" customHeight="1" x14ac:dyDescent="0.2">
      <c r="B14" s="1605"/>
      <c r="C14" s="1629"/>
      <c r="D14" s="600"/>
      <c r="E14" s="601">
        <f>E13/D13</f>
        <v>0.25292740046838408</v>
      </c>
      <c r="F14" s="483">
        <f>F13/D13</f>
        <v>9.8360655737704916E-2</v>
      </c>
      <c r="G14" s="483">
        <f>G13/D13</f>
        <v>0.14988290398126464</v>
      </c>
      <c r="H14" s="483">
        <f>H13/D13</f>
        <v>3.5128805620608897E-2</v>
      </c>
      <c r="I14" s="483">
        <f>I13/D13</f>
        <v>4.6838407494145202E-2</v>
      </c>
      <c r="J14" s="484">
        <f>J13/D13</f>
        <v>1.405152224824356E-2</v>
      </c>
      <c r="L14" s="45">
        <f>SUM(E14)</f>
        <v>0.25292740046838408</v>
      </c>
      <c r="M14" s="367"/>
    </row>
    <row r="15" spans="2:13" ht="18.899999999999999" customHeight="1" thickBot="1" x14ac:dyDescent="0.25">
      <c r="B15" s="1607"/>
      <c r="C15" s="1669"/>
      <c r="D15" s="604"/>
      <c r="E15" s="605"/>
      <c r="F15" s="485">
        <f>F13/$E13</f>
        <v>0.3888888888888889</v>
      </c>
      <c r="G15" s="485">
        <f t="shared" ref="G15:J15" si="1">G13/$E13</f>
        <v>0.59259259259259256</v>
      </c>
      <c r="H15" s="485">
        <f t="shared" si="1"/>
        <v>0.1388888888888889</v>
      </c>
      <c r="I15" s="485">
        <f t="shared" si="1"/>
        <v>0.18518518518518517</v>
      </c>
      <c r="J15" s="486">
        <f t="shared" si="1"/>
        <v>5.5555555555555552E-2</v>
      </c>
      <c r="L15" s="45"/>
    </row>
    <row r="16" spans="2:13" ht="18.899999999999999" customHeight="1" thickTop="1" x14ac:dyDescent="0.2">
      <c r="B16" s="1503" t="s">
        <v>274</v>
      </c>
      <c r="C16" s="1649" t="s">
        <v>275</v>
      </c>
      <c r="D16" s="487">
        <f>表1!D14</f>
        <v>49</v>
      </c>
      <c r="E16" s="65">
        <f>'表31-1'!E15+'表31-1'!F15</f>
        <v>11</v>
      </c>
      <c r="F16" s="74">
        <v>3</v>
      </c>
      <c r="G16" s="74">
        <v>8</v>
      </c>
      <c r="H16" s="74">
        <v>2</v>
      </c>
      <c r="I16" s="74">
        <v>1</v>
      </c>
      <c r="J16" s="139">
        <v>0</v>
      </c>
      <c r="L16" s="1">
        <f>E16</f>
        <v>11</v>
      </c>
      <c r="M16" s="367">
        <f>E16-L16</f>
        <v>0</v>
      </c>
    </row>
    <row r="17" spans="2:13" ht="18.899999999999999" customHeight="1" x14ac:dyDescent="0.2">
      <c r="B17" s="1504"/>
      <c r="C17" s="1551"/>
      <c r="D17" s="499"/>
      <c r="E17" s="601">
        <f>E16/D16</f>
        <v>0.22448979591836735</v>
      </c>
      <c r="F17" s="483">
        <f>F16/D16</f>
        <v>6.1224489795918366E-2</v>
      </c>
      <c r="G17" s="483">
        <f>G16/D16</f>
        <v>0.16326530612244897</v>
      </c>
      <c r="H17" s="483">
        <f>H16/D16</f>
        <v>4.0816326530612242E-2</v>
      </c>
      <c r="I17" s="483">
        <f>I16/D16</f>
        <v>2.0408163265306121E-2</v>
      </c>
      <c r="J17" s="484">
        <f>J16/D16</f>
        <v>0</v>
      </c>
      <c r="L17" s="45">
        <f>SUM(E17)</f>
        <v>0.22448979591836735</v>
      </c>
      <c r="M17" s="367"/>
    </row>
    <row r="18" spans="2:13" ht="18.899999999999999" customHeight="1" x14ac:dyDescent="0.2">
      <c r="B18" s="1504"/>
      <c r="C18" s="1552"/>
      <c r="D18" s="307"/>
      <c r="E18" s="608"/>
      <c r="F18" s="489">
        <f>F16/$E16</f>
        <v>0.27272727272727271</v>
      </c>
      <c r="G18" s="489">
        <f t="shared" ref="G18:J18" si="2">G16/$E16</f>
        <v>0.72727272727272729</v>
      </c>
      <c r="H18" s="489">
        <f t="shared" si="2"/>
        <v>0.18181818181818182</v>
      </c>
      <c r="I18" s="489">
        <f t="shared" si="2"/>
        <v>9.0909090909090912E-2</v>
      </c>
      <c r="J18" s="490">
        <f t="shared" si="2"/>
        <v>0</v>
      </c>
      <c r="L18" s="45"/>
    </row>
    <row r="19" spans="2:13" ht="18.899999999999999" customHeight="1" x14ac:dyDescent="0.2">
      <c r="B19" s="1504"/>
      <c r="C19" s="1591" t="s">
        <v>276</v>
      </c>
      <c r="D19" s="480">
        <f>表1!D17</f>
        <v>87</v>
      </c>
      <c r="E19" s="64">
        <f>'表31-1'!E17+'表31-1'!F17</f>
        <v>20</v>
      </c>
      <c r="F19" s="35">
        <v>10</v>
      </c>
      <c r="G19" s="35">
        <v>12</v>
      </c>
      <c r="H19" s="35">
        <v>5</v>
      </c>
      <c r="I19" s="35">
        <v>4</v>
      </c>
      <c r="J19" s="140">
        <v>0</v>
      </c>
      <c r="L19" s="1">
        <f>E19</f>
        <v>20</v>
      </c>
      <c r="M19" s="367">
        <f>E19-L19</f>
        <v>0</v>
      </c>
    </row>
    <row r="20" spans="2:13" ht="18.899999999999999" customHeight="1" x14ac:dyDescent="0.2">
      <c r="B20" s="1504"/>
      <c r="C20" s="1551"/>
      <c r="D20" s="499"/>
      <c r="E20" s="601">
        <f>E19/D19</f>
        <v>0.22988505747126436</v>
      </c>
      <c r="F20" s="483">
        <f>F19/D19</f>
        <v>0.11494252873563218</v>
      </c>
      <c r="G20" s="483">
        <f>G19/D19</f>
        <v>0.13793103448275862</v>
      </c>
      <c r="H20" s="483">
        <f>H19/D19</f>
        <v>5.7471264367816091E-2</v>
      </c>
      <c r="I20" s="483">
        <f>I19/D19</f>
        <v>4.5977011494252873E-2</v>
      </c>
      <c r="J20" s="484">
        <f>J19/D19</f>
        <v>0</v>
      </c>
      <c r="L20" s="45">
        <f>SUM(E20)</f>
        <v>0.22988505747126436</v>
      </c>
      <c r="M20" s="367"/>
    </row>
    <row r="21" spans="2:13" ht="18.899999999999999" customHeight="1" x14ac:dyDescent="0.2">
      <c r="B21" s="1504"/>
      <c r="C21" s="1552"/>
      <c r="D21" s="1123"/>
      <c r="E21" s="608"/>
      <c r="F21" s="489">
        <f>F19/$E19</f>
        <v>0.5</v>
      </c>
      <c r="G21" s="489">
        <f t="shared" ref="G21:J21" si="3">G19/$E19</f>
        <v>0.6</v>
      </c>
      <c r="H21" s="489">
        <f t="shared" si="3"/>
        <v>0.25</v>
      </c>
      <c r="I21" s="489">
        <f t="shared" si="3"/>
        <v>0.2</v>
      </c>
      <c r="J21" s="490">
        <f t="shared" si="3"/>
        <v>0</v>
      </c>
      <c r="L21" s="45"/>
    </row>
    <row r="22" spans="2:13" ht="18.899999999999999" customHeight="1" x14ac:dyDescent="0.2">
      <c r="B22" s="1504"/>
      <c r="C22" s="1591" t="s">
        <v>277</v>
      </c>
      <c r="D22" s="491">
        <f>表1!D20</f>
        <v>25</v>
      </c>
      <c r="E22" s="64">
        <f>'表31-1'!E19+'表31-1'!F19</f>
        <v>5</v>
      </c>
      <c r="F22" s="35">
        <v>2</v>
      </c>
      <c r="G22" s="35">
        <v>3</v>
      </c>
      <c r="H22" s="35">
        <v>2</v>
      </c>
      <c r="I22" s="35">
        <v>2</v>
      </c>
      <c r="J22" s="140">
        <v>0</v>
      </c>
      <c r="L22" s="1">
        <f>E22</f>
        <v>5</v>
      </c>
      <c r="M22" s="367">
        <f>E22-L22</f>
        <v>0</v>
      </c>
    </row>
    <row r="23" spans="2:13" ht="18.899999999999999" customHeight="1" x14ac:dyDescent="0.2">
      <c r="B23" s="1504"/>
      <c r="C23" s="1551"/>
      <c r="D23" s="499"/>
      <c r="E23" s="601">
        <f>E22/D22</f>
        <v>0.2</v>
      </c>
      <c r="F23" s="483">
        <f>F22/D22</f>
        <v>0.08</v>
      </c>
      <c r="G23" s="483">
        <f>G22/D22</f>
        <v>0.12</v>
      </c>
      <c r="H23" s="483">
        <f>H22/D22</f>
        <v>0.08</v>
      </c>
      <c r="I23" s="483">
        <f>I22/D22</f>
        <v>0.08</v>
      </c>
      <c r="J23" s="484">
        <f>J22/D22</f>
        <v>0</v>
      </c>
      <c r="L23" s="45">
        <f>SUM(E23)</f>
        <v>0.2</v>
      </c>
      <c r="M23" s="367"/>
    </row>
    <row r="24" spans="2:13" ht="18.899999999999999" customHeight="1" x14ac:dyDescent="0.2">
      <c r="B24" s="1504"/>
      <c r="C24" s="1552"/>
      <c r="D24" s="1123"/>
      <c r="E24" s="608"/>
      <c r="F24" s="489">
        <f>F22/$E22</f>
        <v>0.4</v>
      </c>
      <c r="G24" s="489">
        <f t="shared" ref="G24:J24" si="4">G22/$E22</f>
        <v>0.6</v>
      </c>
      <c r="H24" s="489">
        <f t="shared" si="4"/>
        <v>0.4</v>
      </c>
      <c r="I24" s="489">
        <f t="shared" si="4"/>
        <v>0.4</v>
      </c>
      <c r="J24" s="490">
        <f t="shared" si="4"/>
        <v>0</v>
      </c>
      <c r="L24" s="45"/>
    </row>
    <row r="25" spans="2:13" ht="18.899999999999999" customHeight="1" x14ac:dyDescent="0.2">
      <c r="B25" s="1504"/>
      <c r="C25" s="1591" t="s">
        <v>278</v>
      </c>
      <c r="D25" s="491">
        <f>表1!D23</f>
        <v>82</v>
      </c>
      <c r="E25" s="64">
        <f>'表31-1'!E21+'表31-1'!F21</f>
        <v>15</v>
      </c>
      <c r="F25" s="35">
        <v>8</v>
      </c>
      <c r="G25" s="35">
        <v>9</v>
      </c>
      <c r="H25" s="35">
        <v>2</v>
      </c>
      <c r="I25" s="35">
        <v>3</v>
      </c>
      <c r="J25" s="140">
        <v>0</v>
      </c>
      <c r="L25" s="1">
        <f>E25</f>
        <v>15</v>
      </c>
      <c r="M25" s="367">
        <f>E25-L25</f>
        <v>0</v>
      </c>
    </row>
    <row r="26" spans="2:13" ht="18.899999999999999" customHeight="1" x14ac:dyDescent="0.2">
      <c r="B26" s="1504"/>
      <c r="C26" s="1551"/>
      <c r="D26" s="499"/>
      <c r="E26" s="601">
        <f>E25/D25</f>
        <v>0.18292682926829268</v>
      </c>
      <c r="F26" s="483">
        <f>F25/D25</f>
        <v>9.7560975609756101E-2</v>
      </c>
      <c r="G26" s="483">
        <f>G25/D25</f>
        <v>0.10975609756097561</v>
      </c>
      <c r="H26" s="483">
        <f>H25/D25</f>
        <v>2.4390243902439025E-2</v>
      </c>
      <c r="I26" s="483">
        <f>I25/D25</f>
        <v>3.6585365853658534E-2</v>
      </c>
      <c r="J26" s="484">
        <f>J25/D25</f>
        <v>0</v>
      </c>
      <c r="L26" s="45">
        <f>SUM(E26)</f>
        <v>0.18292682926829268</v>
      </c>
      <c r="M26" s="367"/>
    </row>
    <row r="27" spans="2:13" ht="18.899999999999999" customHeight="1" x14ac:dyDescent="0.2">
      <c r="B27" s="1504"/>
      <c r="C27" s="1552"/>
      <c r="D27" s="1123"/>
      <c r="E27" s="608"/>
      <c r="F27" s="489">
        <f>F25/$E25</f>
        <v>0.53333333333333333</v>
      </c>
      <c r="G27" s="489">
        <f t="shared" ref="G27:J27" si="5">G25/$E25</f>
        <v>0.6</v>
      </c>
      <c r="H27" s="489">
        <f t="shared" si="5"/>
        <v>0.13333333333333333</v>
      </c>
      <c r="I27" s="489">
        <f t="shared" si="5"/>
        <v>0.2</v>
      </c>
      <c r="J27" s="490">
        <f t="shared" si="5"/>
        <v>0</v>
      </c>
      <c r="L27" s="45"/>
    </row>
    <row r="28" spans="2:13" ht="18.899999999999999" customHeight="1" x14ac:dyDescent="0.2">
      <c r="B28" s="1504"/>
      <c r="C28" s="1591" t="s">
        <v>279</v>
      </c>
      <c r="D28" s="491">
        <f>表1!D26</f>
        <v>8</v>
      </c>
      <c r="E28" s="64">
        <f>'表31-1'!E23+'表31-1'!F23</f>
        <v>1</v>
      </c>
      <c r="F28" s="9">
        <v>0</v>
      </c>
      <c r="G28" s="9">
        <v>1</v>
      </c>
      <c r="H28" s="9">
        <v>0</v>
      </c>
      <c r="I28" s="9">
        <v>0</v>
      </c>
      <c r="J28" s="141">
        <v>0</v>
      </c>
      <c r="L28" s="1">
        <f>E28</f>
        <v>1</v>
      </c>
      <c r="M28" s="367">
        <f>E28-L28</f>
        <v>0</v>
      </c>
    </row>
    <row r="29" spans="2:13" ht="18.899999999999999" customHeight="1" x14ac:dyDescent="0.2">
      <c r="B29" s="1504"/>
      <c r="C29" s="1551"/>
      <c r="D29" s="499"/>
      <c r="E29" s="601">
        <f>E28/D28</f>
        <v>0.125</v>
      </c>
      <c r="F29" s="483">
        <f>F28/D28</f>
        <v>0</v>
      </c>
      <c r="G29" s="483">
        <f>G28/D28</f>
        <v>0.125</v>
      </c>
      <c r="H29" s="483">
        <f>H28/D28</f>
        <v>0</v>
      </c>
      <c r="I29" s="483">
        <f>I28/D28</f>
        <v>0</v>
      </c>
      <c r="J29" s="484">
        <f>J28/D28</f>
        <v>0</v>
      </c>
      <c r="L29" s="45">
        <f>SUM(E29)</f>
        <v>0.125</v>
      </c>
      <c r="M29" s="367"/>
    </row>
    <row r="30" spans="2:13" ht="18.899999999999999" customHeight="1" x14ac:dyDescent="0.2">
      <c r="B30" s="1504"/>
      <c r="C30" s="1552"/>
      <c r="D30" s="1123"/>
      <c r="E30" s="608"/>
      <c r="F30" s="489">
        <f>F28/$E28</f>
        <v>0</v>
      </c>
      <c r="G30" s="489">
        <f t="shared" ref="G30:J30" si="6">G28/$E28</f>
        <v>1</v>
      </c>
      <c r="H30" s="489">
        <f t="shared" si="6"/>
        <v>0</v>
      </c>
      <c r="I30" s="489">
        <f t="shared" si="6"/>
        <v>0</v>
      </c>
      <c r="J30" s="1156">
        <f t="shared" si="6"/>
        <v>0</v>
      </c>
      <c r="L30" s="45"/>
    </row>
    <row r="31" spans="2:13" ht="18.899999999999999" customHeight="1" x14ac:dyDescent="0.2">
      <c r="B31" s="1504"/>
      <c r="C31" s="1591" t="s">
        <v>280</v>
      </c>
      <c r="D31" s="491">
        <f>表1!D29</f>
        <v>176</v>
      </c>
      <c r="E31" s="64">
        <f>'表31-1'!E25+'表31-1'!F25</f>
        <v>56</v>
      </c>
      <c r="F31" s="35">
        <v>19</v>
      </c>
      <c r="G31" s="35">
        <v>31</v>
      </c>
      <c r="H31" s="35">
        <v>4</v>
      </c>
      <c r="I31" s="35">
        <v>10</v>
      </c>
      <c r="J31" s="140">
        <v>6</v>
      </c>
      <c r="L31" s="1">
        <f>E31</f>
        <v>56</v>
      </c>
      <c r="M31" s="367">
        <f>E31-L31</f>
        <v>0</v>
      </c>
    </row>
    <row r="32" spans="2:13" ht="18.899999999999999" customHeight="1" x14ac:dyDescent="0.2">
      <c r="B32" s="1504"/>
      <c r="C32" s="1551"/>
      <c r="D32" s="499"/>
      <c r="E32" s="601">
        <f>E31/D31</f>
        <v>0.31818181818181818</v>
      </c>
      <c r="F32" s="483">
        <f>F31/D31</f>
        <v>0.10795454545454546</v>
      </c>
      <c r="G32" s="483">
        <f>G31/D31</f>
        <v>0.17613636363636365</v>
      </c>
      <c r="H32" s="483">
        <f>H31/D31</f>
        <v>2.2727272727272728E-2</v>
      </c>
      <c r="I32" s="483">
        <f>I31/D31</f>
        <v>5.6818181818181816E-2</v>
      </c>
      <c r="J32" s="484">
        <f>J31/D31</f>
        <v>3.4090909090909088E-2</v>
      </c>
      <c r="L32" s="45">
        <f>SUM(E32)</f>
        <v>0.31818181818181818</v>
      </c>
      <c r="M32" s="367"/>
    </row>
    <row r="33" spans="2:13" ht="18.899999999999999" customHeight="1" thickBot="1" x14ac:dyDescent="0.25">
      <c r="B33" s="1505"/>
      <c r="C33" s="1655"/>
      <c r="D33" s="1124"/>
      <c r="E33" s="610"/>
      <c r="F33" s="493">
        <f>F31/$E31</f>
        <v>0.3392857142857143</v>
      </c>
      <c r="G33" s="493">
        <f t="shared" ref="G33:J33" si="7">G31/$E31</f>
        <v>0.5535714285714286</v>
      </c>
      <c r="H33" s="493">
        <f t="shared" si="7"/>
        <v>7.1428571428571425E-2</v>
      </c>
      <c r="I33" s="493">
        <f t="shared" si="7"/>
        <v>0.17857142857142858</v>
      </c>
      <c r="J33" s="494">
        <f t="shared" si="7"/>
        <v>0.10714285714285714</v>
      </c>
      <c r="L33" s="45"/>
    </row>
    <row r="34" spans="2:13" ht="18.899999999999999" customHeight="1" thickTop="1" x14ac:dyDescent="0.2">
      <c r="B34" s="1503" t="s">
        <v>281</v>
      </c>
      <c r="C34" s="1649" t="s">
        <v>282</v>
      </c>
      <c r="D34" s="491">
        <f>表1!D32</f>
        <v>106</v>
      </c>
      <c r="E34" s="1161">
        <f>'表31-1'!E27+'表31-1'!F27</f>
        <v>14</v>
      </c>
      <c r="F34" s="35">
        <v>2</v>
      </c>
      <c r="G34" s="35">
        <v>9</v>
      </c>
      <c r="H34" s="35">
        <v>0</v>
      </c>
      <c r="I34" s="35">
        <v>1</v>
      </c>
      <c r="J34" s="140">
        <v>1</v>
      </c>
      <c r="L34" s="1">
        <f>E34</f>
        <v>14</v>
      </c>
      <c r="M34" s="367">
        <f>E34-L34</f>
        <v>0</v>
      </c>
    </row>
    <row r="35" spans="2:13" ht="18.899999999999999" customHeight="1" x14ac:dyDescent="0.2">
      <c r="B35" s="1504"/>
      <c r="C35" s="1551"/>
      <c r="D35" s="499"/>
      <c r="E35" s="601">
        <f>E34/D34</f>
        <v>0.13207547169811321</v>
      </c>
      <c r="F35" s="483">
        <f>F34/D34</f>
        <v>1.8867924528301886E-2</v>
      </c>
      <c r="G35" s="483">
        <f>G34/D34</f>
        <v>8.4905660377358486E-2</v>
      </c>
      <c r="H35" s="483">
        <f>H34/D34</f>
        <v>0</v>
      </c>
      <c r="I35" s="483">
        <f>I34/D34</f>
        <v>9.433962264150943E-3</v>
      </c>
      <c r="J35" s="484">
        <f>J34/D34</f>
        <v>9.433962264150943E-3</v>
      </c>
      <c r="L35" s="45">
        <f>SUM(E35)</f>
        <v>0.13207547169811321</v>
      </c>
      <c r="M35" s="367"/>
    </row>
    <row r="36" spans="2:13" ht="18.899999999999999" customHeight="1" x14ac:dyDescent="0.2">
      <c r="B36" s="1504"/>
      <c r="C36" s="1552"/>
      <c r="D36" s="1123"/>
      <c r="E36" s="1163"/>
      <c r="F36" s="489">
        <f>F34/$E34</f>
        <v>0.14285714285714285</v>
      </c>
      <c r="G36" s="489">
        <f t="shared" ref="G36:J36" si="8">G34/$E34</f>
        <v>0.6428571428571429</v>
      </c>
      <c r="H36" s="489">
        <f t="shared" si="8"/>
        <v>0</v>
      </c>
      <c r="I36" s="489">
        <f t="shared" si="8"/>
        <v>7.1428571428571425E-2</v>
      </c>
      <c r="J36" s="490">
        <f t="shared" si="8"/>
        <v>7.1428571428571425E-2</v>
      </c>
      <c r="L36" s="45"/>
    </row>
    <row r="37" spans="2:13" ht="18.899999999999999" customHeight="1" x14ac:dyDescent="0.2">
      <c r="B37" s="1504"/>
      <c r="C37" s="1591" t="s">
        <v>283</v>
      </c>
      <c r="D37" s="491">
        <f>表1!D35</f>
        <v>171</v>
      </c>
      <c r="E37" s="1162">
        <f>'表31-1'!E29+'表31-1'!F29</f>
        <v>42</v>
      </c>
      <c r="F37" s="35">
        <v>15</v>
      </c>
      <c r="G37" s="35">
        <v>27</v>
      </c>
      <c r="H37" s="35">
        <v>5</v>
      </c>
      <c r="I37" s="35">
        <v>3</v>
      </c>
      <c r="J37" s="140">
        <v>1</v>
      </c>
      <c r="L37" s="1">
        <f>E37</f>
        <v>42</v>
      </c>
      <c r="M37" s="367">
        <f>E37-L37</f>
        <v>0</v>
      </c>
    </row>
    <row r="38" spans="2:13" ht="18.899999999999999" customHeight="1" x14ac:dyDescent="0.2">
      <c r="B38" s="1504"/>
      <c r="C38" s="1551"/>
      <c r="D38" s="499"/>
      <c r="E38" s="601">
        <f>E37/D37</f>
        <v>0.24561403508771928</v>
      </c>
      <c r="F38" s="483">
        <f>F37/D37</f>
        <v>8.771929824561403E-2</v>
      </c>
      <c r="G38" s="483">
        <f>G37/D37</f>
        <v>0.15789473684210525</v>
      </c>
      <c r="H38" s="483">
        <f>H37/D37</f>
        <v>2.9239766081871343E-2</v>
      </c>
      <c r="I38" s="483">
        <f>I37/D37</f>
        <v>1.7543859649122806E-2</v>
      </c>
      <c r="J38" s="484">
        <f>J37/D37</f>
        <v>5.8479532163742687E-3</v>
      </c>
      <c r="L38" s="45">
        <f>SUM(E38)</f>
        <v>0.24561403508771928</v>
      </c>
      <c r="M38" s="367"/>
    </row>
    <row r="39" spans="2:13" ht="18.899999999999999" customHeight="1" x14ac:dyDescent="0.2">
      <c r="B39" s="1504"/>
      <c r="C39" s="1552"/>
      <c r="D39" s="1123"/>
      <c r="E39" s="608"/>
      <c r="F39" s="489">
        <f>F37/$E37</f>
        <v>0.35714285714285715</v>
      </c>
      <c r="G39" s="489">
        <f t="shared" ref="G39:J39" si="9">G37/$E37</f>
        <v>0.6428571428571429</v>
      </c>
      <c r="H39" s="489">
        <f t="shared" si="9"/>
        <v>0.11904761904761904</v>
      </c>
      <c r="I39" s="489">
        <f t="shared" si="9"/>
        <v>7.1428571428571425E-2</v>
      </c>
      <c r="J39" s="490">
        <f t="shared" si="9"/>
        <v>2.3809523809523808E-2</v>
      </c>
      <c r="L39" s="45"/>
    </row>
    <row r="40" spans="2:13" ht="18.899999999999999" customHeight="1" x14ac:dyDescent="0.2">
      <c r="B40" s="1504"/>
      <c r="C40" s="1591" t="s">
        <v>284</v>
      </c>
      <c r="D40" s="491">
        <f>表1!D38</f>
        <v>49</v>
      </c>
      <c r="E40" s="1162">
        <f>'表31-1'!E31+'表31-1'!F31</f>
        <v>17</v>
      </c>
      <c r="F40" s="9">
        <v>6</v>
      </c>
      <c r="G40" s="9">
        <v>9</v>
      </c>
      <c r="H40" s="9">
        <v>2</v>
      </c>
      <c r="I40" s="9">
        <v>4</v>
      </c>
      <c r="J40" s="141">
        <v>2</v>
      </c>
      <c r="L40" s="1">
        <f>E40</f>
        <v>17</v>
      </c>
      <c r="M40" s="367">
        <f>E40-L40</f>
        <v>0</v>
      </c>
    </row>
    <row r="41" spans="2:13" ht="18.899999999999999" customHeight="1" x14ac:dyDescent="0.2">
      <c r="B41" s="1504"/>
      <c r="C41" s="1551"/>
      <c r="D41" s="499"/>
      <c r="E41" s="601">
        <f>E40/D40</f>
        <v>0.34693877551020408</v>
      </c>
      <c r="F41" s="483">
        <f>F40/D40</f>
        <v>0.12244897959183673</v>
      </c>
      <c r="G41" s="483">
        <f>G40/D40</f>
        <v>0.18367346938775511</v>
      </c>
      <c r="H41" s="483">
        <f>H40/D40</f>
        <v>4.0816326530612242E-2</v>
      </c>
      <c r="I41" s="483">
        <f>I40/D40</f>
        <v>8.1632653061224483E-2</v>
      </c>
      <c r="J41" s="484">
        <f>J40/D40</f>
        <v>4.0816326530612242E-2</v>
      </c>
      <c r="L41" s="45">
        <f>SUM(E41)</f>
        <v>0.34693877551020408</v>
      </c>
      <c r="M41" s="367"/>
    </row>
    <row r="42" spans="2:13" ht="18.899999999999999" customHeight="1" x14ac:dyDescent="0.2">
      <c r="B42" s="1504"/>
      <c r="C42" s="1552"/>
      <c r="D42" s="1123"/>
      <c r="E42" s="608"/>
      <c r="F42" s="489">
        <f>F40/$E40</f>
        <v>0.35294117647058826</v>
      </c>
      <c r="G42" s="489">
        <f t="shared" ref="G42:J42" si="10">G40/$E40</f>
        <v>0.52941176470588236</v>
      </c>
      <c r="H42" s="489">
        <f t="shared" si="10"/>
        <v>0.11764705882352941</v>
      </c>
      <c r="I42" s="489">
        <f t="shared" si="10"/>
        <v>0.23529411764705882</v>
      </c>
      <c r="J42" s="490">
        <f t="shared" si="10"/>
        <v>0.11764705882352941</v>
      </c>
      <c r="L42" s="45"/>
    </row>
    <row r="43" spans="2:13" ht="18.899999999999999" customHeight="1" x14ac:dyDescent="0.2">
      <c r="B43" s="1504"/>
      <c r="C43" s="1591" t="s">
        <v>285</v>
      </c>
      <c r="D43" s="491">
        <f>表1!D41</f>
        <v>38</v>
      </c>
      <c r="E43" s="1162">
        <f>'表31-1'!E33+'表31-1'!F33</f>
        <v>11</v>
      </c>
      <c r="F43" s="9">
        <v>6</v>
      </c>
      <c r="G43" s="9">
        <v>4</v>
      </c>
      <c r="H43" s="9">
        <v>5</v>
      </c>
      <c r="I43" s="9">
        <v>5</v>
      </c>
      <c r="J43" s="141">
        <v>0</v>
      </c>
      <c r="L43" s="1">
        <f>E43</f>
        <v>11</v>
      </c>
      <c r="M43" s="367">
        <f>E43-L43</f>
        <v>0</v>
      </c>
    </row>
    <row r="44" spans="2:13" ht="18.899999999999999" customHeight="1" x14ac:dyDescent="0.2">
      <c r="B44" s="1504"/>
      <c r="C44" s="1551"/>
      <c r="D44" s="499"/>
      <c r="E44" s="601">
        <f>E43/D43</f>
        <v>0.28947368421052633</v>
      </c>
      <c r="F44" s="483">
        <f>F43/D43</f>
        <v>0.15789473684210525</v>
      </c>
      <c r="G44" s="483">
        <f>G43/D43</f>
        <v>0.10526315789473684</v>
      </c>
      <c r="H44" s="483">
        <f>H43/D43</f>
        <v>0.13157894736842105</v>
      </c>
      <c r="I44" s="483">
        <f>I43/D43</f>
        <v>0.13157894736842105</v>
      </c>
      <c r="J44" s="484">
        <f>J43/D43</f>
        <v>0</v>
      </c>
      <c r="L44" s="45">
        <f>SUM(E44)</f>
        <v>0.28947368421052633</v>
      </c>
      <c r="M44" s="367"/>
    </row>
    <row r="45" spans="2:13" ht="18.899999999999999" customHeight="1" x14ac:dyDescent="0.2">
      <c r="B45" s="1504"/>
      <c r="C45" s="1552"/>
      <c r="D45" s="1123"/>
      <c r="E45" s="608"/>
      <c r="F45" s="489">
        <f>F43/$E43</f>
        <v>0.54545454545454541</v>
      </c>
      <c r="G45" s="489">
        <f t="shared" ref="G45:J45" si="11">G43/$E43</f>
        <v>0.36363636363636365</v>
      </c>
      <c r="H45" s="489">
        <f t="shared" si="11"/>
        <v>0.45454545454545453</v>
      </c>
      <c r="I45" s="489">
        <f t="shared" si="11"/>
        <v>0.45454545454545453</v>
      </c>
      <c r="J45" s="490">
        <f t="shared" si="11"/>
        <v>0</v>
      </c>
      <c r="L45" s="45"/>
    </row>
    <row r="46" spans="2:13" ht="18.899999999999999" customHeight="1" x14ac:dyDescent="0.2">
      <c r="B46" s="1504"/>
      <c r="C46" s="1591" t="s">
        <v>286</v>
      </c>
      <c r="D46" s="491">
        <f>表1!D44</f>
        <v>33</v>
      </c>
      <c r="E46" s="1162">
        <f>'表31-1'!E35+'表31-1'!F35</f>
        <v>12</v>
      </c>
      <c r="F46" s="9">
        <v>8</v>
      </c>
      <c r="G46" s="9">
        <v>6</v>
      </c>
      <c r="H46" s="9">
        <v>1</v>
      </c>
      <c r="I46" s="9">
        <v>3</v>
      </c>
      <c r="J46" s="141">
        <v>0</v>
      </c>
      <c r="L46" s="1">
        <f>E46</f>
        <v>12</v>
      </c>
      <c r="M46" s="367">
        <f>E46-L46</f>
        <v>0</v>
      </c>
    </row>
    <row r="47" spans="2:13" ht="18.899999999999999" customHeight="1" x14ac:dyDescent="0.2">
      <c r="B47" s="1504"/>
      <c r="C47" s="1551"/>
      <c r="D47" s="499"/>
      <c r="E47" s="601">
        <f>E46/D46</f>
        <v>0.36363636363636365</v>
      </c>
      <c r="F47" s="483">
        <f>F46/D46</f>
        <v>0.24242424242424243</v>
      </c>
      <c r="G47" s="483">
        <f>G46/D46</f>
        <v>0.18181818181818182</v>
      </c>
      <c r="H47" s="483">
        <f>H46/D46</f>
        <v>3.0303030303030304E-2</v>
      </c>
      <c r="I47" s="483">
        <f>I46/D46</f>
        <v>9.0909090909090912E-2</v>
      </c>
      <c r="J47" s="484">
        <f>J46/D46</f>
        <v>0</v>
      </c>
      <c r="L47" s="45">
        <f>SUM(E47)</f>
        <v>0.36363636363636365</v>
      </c>
      <c r="M47" s="367"/>
    </row>
    <row r="48" spans="2:13" ht="18.899999999999999" customHeight="1" x14ac:dyDescent="0.2">
      <c r="B48" s="1504"/>
      <c r="C48" s="1552"/>
      <c r="D48" s="1123"/>
      <c r="E48" s="608"/>
      <c r="F48" s="489">
        <f>F46/$E46</f>
        <v>0.66666666666666663</v>
      </c>
      <c r="G48" s="489">
        <f t="shared" ref="G48:J48" si="12">G46/$E46</f>
        <v>0.5</v>
      </c>
      <c r="H48" s="489">
        <f t="shared" si="12"/>
        <v>8.3333333333333329E-2</v>
      </c>
      <c r="I48" s="489">
        <f t="shared" si="12"/>
        <v>0.25</v>
      </c>
      <c r="J48" s="490">
        <f t="shared" si="12"/>
        <v>0</v>
      </c>
      <c r="L48" s="45"/>
    </row>
    <row r="49" spans="2:13" ht="18.899999999999999" customHeight="1" x14ac:dyDescent="0.2">
      <c r="B49" s="1504"/>
      <c r="C49" s="1591" t="s">
        <v>287</v>
      </c>
      <c r="D49" s="491">
        <f>表1!D47</f>
        <v>30</v>
      </c>
      <c r="E49" s="1162">
        <f>'表31-1'!E37+'表31-1'!F37</f>
        <v>12</v>
      </c>
      <c r="F49" s="9">
        <v>5</v>
      </c>
      <c r="G49" s="9">
        <v>9</v>
      </c>
      <c r="H49" s="9">
        <v>2</v>
      </c>
      <c r="I49" s="9">
        <v>4</v>
      </c>
      <c r="J49" s="141">
        <v>2</v>
      </c>
      <c r="L49" s="1">
        <f>E49</f>
        <v>12</v>
      </c>
      <c r="M49" s="367">
        <f>E49-L49</f>
        <v>0</v>
      </c>
    </row>
    <row r="50" spans="2:13" ht="18.899999999999999" customHeight="1" x14ac:dyDescent="0.2">
      <c r="B50" s="1504"/>
      <c r="C50" s="1551"/>
      <c r="D50" s="499"/>
      <c r="E50" s="601">
        <f>E49/D49</f>
        <v>0.4</v>
      </c>
      <c r="F50" s="483">
        <f>F49/D49</f>
        <v>0.16666666666666666</v>
      </c>
      <c r="G50" s="483">
        <f>G49/D49</f>
        <v>0.3</v>
      </c>
      <c r="H50" s="483">
        <f>H49/D49</f>
        <v>6.6666666666666666E-2</v>
      </c>
      <c r="I50" s="483">
        <f>I49/D49</f>
        <v>0.13333333333333333</v>
      </c>
      <c r="J50" s="484">
        <f>J49/D49</f>
        <v>6.6666666666666666E-2</v>
      </c>
      <c r="L50" s="45">
        <f>SUM(E50)</f>
        <v>0.4</v>
      </c>
      <c r="M50" s="367"/>
    </row>
    <row r="51" spans="2:13" ht="18.899999999999999" customHeight="1" thickBot="1" x14ac:dyDescent="0.25">
      <c r="B51" s="1504"/>
      <c r="C51" s="1655"/>
      <c r="D51" s="1124"/>
      <c r="E51" s="610"/>
      <c r="F51" s="493">
        <f>F49/$E49</f>
        <v>0.41666666666666669</v>
      </c>
      <c r="G51" s="493">
        <f t="shared" ref="G51:J51" si="13">G49/$E49</f>
        <v>0.75</v>
      </c>
      <c r="H51" s="493">
        <f t="shared" si="13"/>
        <v>0.16666666666666666</v>
      </c>
      <c r="I51" s="493">
        <f t="shared" si="13"/>
        <v>0.33333333333333331</v>
      </c>
      <c r="J51" s="494">
        <f t="shared" si="13"/>
        <v>0.16666666666666666</v>
      </c>
      <c r="L51" s="45"/>
    </row>
    <row r="52" spans="2:13" ht="18.899999999999999" customHeight="1" thickTop="1" x14ac:dyDescent="0.2">
      <c r="B52" s="1504"/>
      <c r="C52" s="38" t="s">
        <v>288</v>
      </c>
      <c r="D52" s="613">
        <f t="shared" ref="D52:J52" si="14">D37+D40+D43+D46</f>
        <v>291</v>
      </c>
      <c r="E52" s="64">
        <f t="shared" si="14"/>
        <v>82</v>
      </c>
      <c r="F52" s="35">
        <f t="shared" si="14"/>
        <v>35</v>
      </c>
      <c r="G52" s="35">
        <f t="shared" si="14"/>
        <v>46</v>
      </c>
      <c r="H52" s="35">
        <f t="shared" si="14"/>
        <v>13</v>
      </c>
      <c r="I52" s="35">
        <f t="shared" si="14"/>
        <v>15</v>
      </c>
      <c r="J52" s="140">
        <f t="shared" si="14"/>
        <v>3</v>
      </c>
      <c r="L52" s="1">
        <f>E52</f>
        <v>82</v>
      </c>
      <c r="M52" s="367">
        <f>E52-L52</f>
        <v>0</v>
      </c>
    </row>
    <row r="53" spans="2:13" ht="18.899999999999999" customHeight="1" x14ac:dyDescent="0.2">
      <c r="B53" s="1504"/>
      <c r="C53" s="46" t="s">
        <v>289</v>
      </c>
      <c r="D53" s="235"/>
      <c r="E53" s="601">
        <f>E52/D52</f>
        <v>0.28178694158075601</v>
      </c>
      <c r="F53" s="483">
        <f>F52/D52</f>
        <v>0.12027491408934708</v>
      </c>
      <c r="G53" s="483">
        <f>G52/D52</f>
        <v>0.15807560137457044</v>
      </c>
      <c r="H53" s="483">
        <f>H52/D52</f>
        <v>4.4673539518900345E-2</v>
      </c>
      <c r="I53" s="483">
        <f>I52/D52</f>
        <v>5.1546391752577317E-2</v>
      </c>
      <c r="J53" s="484">
        <f>J52/D52</f>
        <v>1.0309278350515464E-2</v>
      </c>
      <c r="L53" s="45">
        <f>SUM(E53)</f>
        <v>0.28178694158075601</v>
      </c>
      <c r="M53" s="367"/>
    </row>
    <row r="54" spans="2:13" ht="18.899999999999999" customHeight="1" x14ac:dyDescent="0.2">
      <c r="B54" s="1504"/>
      <c r="C54" s="39"/>
      <c r="D54" s="236"/>
      <c r="E54" s="608"/>
      <c r="F54" s="489">
        <f>F52/$E52</f>
        <v>0.42682926829268292</v>
      </c>
      <c r="G54" s="489">
        <f t="shared" ref="G54:J54" si="15">G52/$E52</f>
        <v>0.56097560975609762</v>
      </c>
      <c r="H54" s="489">
        <f t="shared" si="15"/>
        <v>0.15853658536585366</v>
      </c>
      <c r="I54" s="489">
        <f t="shared" si="15"/>
        <v>0.18292682926829268</v>
      </c>
      <c r="J54" s="490">
        <f t="shared" si="15"/>
        <v>3.6585365853658534E-2</v>
      </c>
      <c r="L54" s="45"/>
    </row>
    <row r="55" spans="2:13" ht="18.899999999999999" customHeight="1" x14ac:dyDescent="0.2">
      <c r="B55" s="1504"/>
      <c r="C55" s="41" t="s">
        <v>288</v>
      </c>
      <c r="D55" s="1160">
        <f>SUM(D40:D49)</f>
        <v>150</v>
      </c>
      <c r="E55" s="63">
        <f t="shared" ref="E55:J55" si="16">E40+E43+E46+E49</f>
        <v>52</v>
      </c>
      <c r="F55" s="9">
        <f t="shared" si="16"/>
        <v>25</v>
      </c>
      <c r="G55" s="9">
        <f t="shared" si="16"/>
        <v>28</v>
      </c>
      <c r="H55" s="9">
        <f t="shared" si="16"/>
        <v>10</v>
      </c>
      <c r="I55" s="9">
        <f t="shared" si="16"/>
        <v>16</v>
      </c>
      <c r="J55" s="141">
        <f t="shared" si="16"/>
        <v>4</v>
      </c>
      <c r="L55" s="1">
        <f>E55</f>
        <v>52</v>
      </c>
      <c r="M55" s="367">
        <f>E55-L55</f>
        <v>0</v>
      </c>
    </row>
    <row r="56" spans="2:13" ht="18.899999999999999" customHeight="1" x14ac:dyDescent="0.2">
      <c r="B56" s="1504"/>
      <c r="C56" s="46" t="s">
        <v>290</v>
      </c>
      <c r="D56" s="615"/>
      <c r="E56" s="601">
        <f>E55/D55</f>
        <v>0.34666666666666668</v>
      </c>
      <c r="F56" s="483">
        <f>F55/D55</f>
        <v>0.16666666666666666</v>
      </c>
      <c r="G56" s="483">
        <f>G55/D55</f>
        <v>0.18666666666666668</v>
      </c>
      <c r="H56" s="483">
        <f>H55/D55</f>
        <v>6.6666666666666666E-2</v>
      </c>
      <c r="I56" s="483">
        <f>I55/D55</f>
        <v>0.10666666666666667</v>
      </c>
      <c r="J56" s="484">
        <f>J55/D55</f>
        <v>2.6666666666666668E-2</v>
      </c>
      <c r="L56" s="45">
        <f>SUM(E56)</f>
        <v>0.34666666666666668</v>
      </c>
      <c r="M56" s="367"/>
    </row>
    <row r="57" spans="2:13" ht="18.899999999999999" customHeight="1" thickBot="1" x14ac:dyDescent="0.25">
      <c r="B57" s="1510"/>
      <c r="C57" s="39"/>
      <c r="D57" s="236"/>
      <c r="E57" s="616"/>
      <c r="F57" s="496">
        <f>F55/$E55</f>
        <v>0.48076923076923078</v>
      </c>
      <c r="G57" s="496">
        <f t="shared" ref="G57:J57" si="17">G55/$E55</f>
        <v>0.53846153846153844</v>
      </c>
      <c r="H57" s="496">
        <f t="shared" si="17"/>
        <v>0.19230769230769232</v>
      </c>
      <c r="I57" s="496">
        <f t="shared" si="17"/>
        <v>0.30769230769230771</v>
      </c>
      <c r="J57" s="497">
        <f t="shared" si="17"/>
        <v>7.6923076923076927E-2</v>
      </c>
      <c r="L57" s="45"/>
    </row>
    <row r="58" spans="2:13" ht="18.899999999999999" customHeight="1" x14ac:dyDescent="0.2">
      <c r="B58" s="104"/>
      <c r="C58" s="1668"/>
      <c r="D58" s="1668"/>
      <c r="E58" s="1668"/>
      <c r="F58" s="1668"/>
      <c r="G58" s="1157"/>
      <c r="H58" s="1157"/>
      <c r="I58" s="1157"/>
      <c r="J58" s="1157"/>
      <c r="L58" s="45"/>
    </row>
    <row r="59" spans="2:13" x14ac:dyDescent="0.2">
      <c r="B59" s="22"/>
      <c r="C59" s="27"/>
      <c r="D59" s="23"/>
      <c r="E59" s="24"/>
      <c r="F59" s="28"/>
      <c r="G59" s="28"/>
      <c r="H59" s="28"/>
      <c r="I59" s="28"/>
    </row>
    <row r="60" spans="2:13" x14ac:dyDescent="0.2">
      <c r="B60" s="1" t="s">
        <v>321</v>
      </c>
      <c r="C60" s="27"/>
      <c r="D60" s="1">
        <f>D34+D37+D40+D43+D46+D49</f>
        <v>427</v>
      </c>
      <c r="E60" s="1">
        <f t="shared" ref="E60:J60" si="18">E34+E37+E40+E43+E46+E49</f>
        <v>108</v>
      </c>
      <c r="F60" s="1">
        <f t="shared" si="18"/>
        <v>42</v>
      </c>
      <c r="G60" s="1">
        <f t="shared" si="18"/>
        <v>64</v>
      </c>
      <c r="H60" s="1">
        <f t="shared" si="18"/>
        <v>15</v>
      </c>
      <c r="I60" s="1">
        <f t="shared" si="18"/>
        <v>20</v>
      </c>
      <c r="J60" s="1">
        <f t="shared" si="18"/>
        <v>6</v>
      </c>
    </row>
    <row r="61" spans="2:13" x14ac:dyDescent="0.2">
      <c r="B61" s="45" t="s">
        <v>381</v>
      </c>
      <c r="E61" s="94">
        <f>E60/D60</f>
        <v>0.25292740046838408</v>
      </c>
      <c r="F61" s="94">
        <f>F60/D60</f>
        <v>9.8360655737704916E-2</v>
      </c>
      <c r="G61" s="94">
        <f>G60/D60</f>
        <v>0.14988290398126464</v>
      </c>
      <c r="H61" s="94">
        <f>H60/D60</f>
        <v>3.5128805620608897E-2</v>
      </c>
      <c r="I61" s="94">
        <f>I60/D60</f>
        <v>4.6838407494145202E-2</v>
      </c>
      <c r="J61" s="94">
        <f>J60/D60</f>
        <v>1.405152224824356E-2</v>
      </c>
    </row>
    <row r="62" spans="2:13" x14ac:dyDescent="0.2">
      <c r="B62" s="45" t="s">
        <v>632</v>
      </c>
      <c r="E62" s="94"/>
      <c r="F62" s="94">
        <f>F60/E60</f>
        <v>0.3888888888888889</v>
      </c>
      <c r="G62" s="94">
        <f>G60/E60</f>
        <v>0.59259259259259256</v>
      </c>
      <c r="H62" s="94">
        <f>H60/E60</f>
        <v>0.1388888888888889</v>
      </c>
      <c r="I62" s="94">
        <f>I60/E60</f>
        <v>0.18518518518518517</v>
      </c>
      <c r="J62" s="94">
        <f>J60/E60</f>
        <v>5.5555555555555552E-2</v>
      </c>
    </row>
    <row r="63" spans="2:13" ht="9.75" customHeight="1" x14ac:dyDescent="0.2">
      <c r="E63" s="94"/>
      <c r="F63" s="94"/>
      <c r="G63" s="94"/>
      <c r="H63" s="94"/>
      <c r="I63" s="94"/>
      <c r="J63" s="94"/>
    </row>
    <row r="64" spans="2:13" x14ac:dyDescent="0.2">
      <c r="B64" s="1" t="s">
        <v>238</v>
      </c>
      <c r="D64" s="96">
        <f t="shared" ref="D64:J64" si="19">D52+D34+D49</f>
        <v>427</v>
      </c>
      <c r="E64" s="96">
        <f t="shared" si="19"/>
        <v>108</v>
      </c>
      <c r="F64" s="96">
        <f t="shared" si="19"/>
        <v>42</v>
      </c>
      <c r="G64" s="96">
        <f t="shared" si="19"/>
        <v>64</v>
      </c>
      <c r="H64" s="96">
        <f t="shared" si="19"/>
        <v>15</v>
      </c>
      <c r="I64" s="96">
        <f t="shared" si="19"/>
        <v>20</v>
      </c>
      <c r="J64" s="96">
        <f t="shared" si="19"/>
        <v>6</v>
      </c>
    </row>
    <row r="65" spans="2:10" x14ac:dyDescent="0.2">
      <c r="B65" s="1"/>
      <c r="C65" s="19"/>
      <c r="D65" s="7">
        <f t="shared" ref="D65:J65" si="20">D55+D34+D37</f>
        <v>427</v>
      </c>
      <c r="E65" s="7">
        <f t="shared" si="20"/>
        <v>108</v>
      </c>
      <c r="F65" s="7">
        <f t="shared" si="20"/>
        <v>42</v>
      </c>
      <c r="G65" s="7">
        <f t="shared" si="20"/>
        <v>64</v>
      </c>
      <c r="H65" s="7">
        <f t="shared" si="20"/>
        <v>15</v>
      </c>
      <c r="I65" s="7">
        <f t="shared" si="20"/>
        <v>20</v>
      </c>
      <c r="J65" s="7">
        <f t="shared" si="20"/>
        <v>6</v>
      </c>
    </row>
    <row r="66" spans="2:10" ht="13.5" customHeight="1" x14ac:dyDescent="0.2">
      <c r="B66" s="1"/>
      <c r="C66" s="19"/>
    </row>
    <row r="67" spans="2:10" ht="13.5" customHeight="1" x14ac:dyDescent="0.2">
      <c r="B67" s="367" t="s">
        <v>239</v>
      </c>
      <c r="C67" s="19"/>
      <c r="D67" s="367">
        <f>D13-D60</f>
        <v>0</v>
      </c>
      <c r="E67" s="367">
        <f t="shared" ref="E67:J69" si="21">E13-E60</f>
        <v>0</v>
      </c>
      <c r="F67" s="367">
        <f t="shared" si="21"/>
        <v>0</v>
      </c>
      <c r="G67" s="367">
        <f t="shared" si="21"/>
        <v>0</v>
      </c>
      <c r="H67" s="367">
        <f t="shared" si="21"/>
        <v>0</v>
      </c>
      <c r="I67" s="367">
        <f t="shared" si="21"/>
        <v>0</v>
      </c>
      <c r="J67" s="367">
        <f t="shared" si="21"/>
        <v>0</v>
      </c>
    </row>
    <row r="68" spans="2:10" ht="11.25" customHeight="1" x14ac:dyDescent="0.2">
      <c r="C68" s="19"/>
      <c r="D68" s="367"/>
      <c r="E68" s="367">
        <f t="shared" si="21"/>
        <v>0</v>
      </c>
      <c r="F68" s="367">
        <f t="shared" si="21"/>
        <v>0</v>
      </c>
      <c r="G68" s="367">
        <f t="shared" si="21"/>
        <v>0</v>
      </c>
      <c r="H68" s="367">
        <f>H14-H61</f>
        <v>0</v>
      </c>
      <c r="I68" s="367">
        <f t="shared" si="21"/>
        <v>0</v>
      </c>
      <c r="J68" s="367">
        <f t="shared" si="21"/>
        <v>0</v>
      </c>
    </row>
    <row r="69" spans="2:10" x14ac:dyDescent="0.2">
      <c r="C69" s="19"/>
      <c r="D69" s="367"/>
      <c r="E69" s="367"/>
      <c r="F69" s="367">
        <f>F15-F62</f>
        <v>0</v>
      </c>
      <c r="G69" s="367">
        <f t="shared" si="21"/>
        <v>0</v>
      </c>
      <c r="H69" s="367">
        <f>H15-H62</f>
        <v>0</v>
      </c>
      <c r="I69" s="367">
        <f t="shared" si="21"/>
        <v>0</v>
      </c>
      <c r="J69" s="367">
        <f t="shared" si="21"/>
        <v>0</v>
      </c>
    </row>
    <row r="70" spans="2:10" x14ac:dyDescent="0.2">
      <c r="C70" s="19"/>
      <c r="D70" s="367"/>
      <c r="E70" s="367"/>
      <c r="F70" s="367"/>
      <c r="G70" s="367"/>
      <c r="H70" s="367"/>
      <c r="I70" s="367"/>
      <c r="J70" s="367"/>
    </row>
    <row r="71" spans="2:10" x14ac:dyDescent="0.2">
      <c r="C71" s="19"/>
      <c r="D71" s="367">
        <f>D64-D60</f>
        <v>0</v>
      </c>
      <c r="E71" s="367">
        <f t="shared" ref="E71:J71" si="22">E64-E60</f>
        <v>0</v>
      </c>
      <c r="F71" s="367">
        <f t="shared" si="22"/>
        <v>0</v>
      </c>
      <c r="G71" s="367">
        <f t="shared" si="22"/>
        <v>0</v>
      </c>
      <c r="H71" s="367">
        <f t="shared" si="22"/>
        <v>0</v>
      </c>
      <c r="I71" s="367">
        <f t="shared" si="22"/>
        <v>0</v>
      </c>
      <c r="J71" s="367">
        <f t="shared" si="22"/>
        <v>0</v>
      </c>
    </row>
    <row r="72" spans="2:10" x14ac:dyDescent="0.2">
      <c r="C72" s="19"/>
      <c r="D72" s="367">
        <f>D65-D60</f>
        <v>0</v>
      </c>
      <c r="E72" s="367">
        <f t="shared" ref="E72:J72" si="23">E65-E60</f>
        <v>0</v>
      </c>
      <c r="F72" s="367">
        <f t="shared" si="23"/>
        <v>0</v>
      </c>
      <c r="G72" s="367">
        <f t="shared" si="23"/>
        <v>0</v>
      </c>
      <c r="H72" s="367">
        <f t="shared" si="23"/>
        <v>0</v>
      </c>
      <c r="I72" s="367">
        <f t="shared" si="23"/>
        <v>0</v>
      </c>
      <c r="J72" s="367">
        <f t="shared" si="23"/>
        <v>0</v>
      </c>
    </row>
    <row r="73" spans="2:10" x14ac:dyDescent="0.2">
      <c r="C73" s="19"/>
      <c r="D73" s="19"/>
      <c r="F73" s="45"/>
      <c r="H73" s="45"/>
    </row>
    <row r="74" spans="2:10" x14ac:dyDescent="0.2">
      <c r="C74" s="19"/>
      <c r="D74" s="19"/>
    </row>
    <row r="75" spans="2:10" x14ac:dyDescent="0.2">
      <c r="C75" s="19"/>
      <c r="D75" s="19"/>
    </row>
    <row r="76" spans="2:10" x14ac:dyDescent="0.2">
      <c r="C76" s="19"/>
      <c r="D76" s="19"/>
    </row>
    <row r="77" spans="2:10" x14ac:dyDescent="0.2">
      <c r="C77" s="19"/>
      <c r="D77" s="19"/>
    </row>
    <row r="78" spans="2:10" x14ac:dyDescent="0.2">
      <c r="C78" s="19"/>
      <c r="D78" s="19"/>
    </row>
    <row r="79" spans="2:10" x14ac:dyDescent="0.2">
      <c r="C79" s="19"/>
      <c r="D79" s="19"/>
    </row>
    <row r="80" spans="2:10" x14ac:dyDescent="0.2">
      <c r="C80" s="19"/>
      <c r="D80" s="19"/>
    </row>
    <row r="81" spans="1:4" x14ac:dyDescent="0.2">
      <c r="C81" s="19"/>
      <c r="D81" s="19"/>
    </row>
    <row r="82" spans="1:4" x14ac:dyDescent="0.2">
      <c r="C82" s="19"/>
      <c r="D82" s="19"/>
    </row>
    <row r="83" spans="1:4" x14ac:dyDescent="0.2">
      <c r="C83" s="19"/>
      <c r="D83" s="19"/>
    </row>
    <row r="84" spans="1:4" x14ac:dyDescent="0.2">
      <c r="C84" s="19"/>
      <c r="D84" s="19"/>
    </row>
    <row r="85" spans="1:4" x14ac:dyDescent="0.2">
      <c r="C85" s="19"/>
      <c r="D85" s="19"/>
    </row>
    <row r="86" spans="1:4" x14ac:dyDescent="0.2">
      <c r="C86" s="19"/>
      <c r="D86" s="19"/>
    </row>
    <row r="87" spans="1:4" x14ac:dyDescent="0.2">
      <c r="C87" s="19"/>
      <c r="D87" s="19"/>
    </row>
    <row r="88" spans="1:4" x14ac:dyDescent="0.2">
      <c r="C88" s="19"/>
      <c r="D88" s="19"/>
    </row>
    <row r="89" spans="1:4" x14ac:dyDescent="0.2">
      <c r="C89" s="19"/>
      <c r="D89" s="19"/>
    </row>
    <row r="90" spans="1:4" x14ac:dyDescent="0.2">
      <c r="C90" s="19"/>
      <c r="D90" s="19"/>
    </row>
    <row r="91" spans="1:4" x14ac:dyDescent="0.2">
      <c r="C91" s="19"/>
      <c r="D91" s="19"/>
    </row>
    <row r="92" spans="1:4" x14ac:dyDescent="0.2">
      <c r="C92" s="19"/>
      <c r="D92" s="19"/>
    </row>
    <row r="93" spans="1:4" x14ac:dyDescent="0.2">
      <c r="C93" s="19"/>
      <c r="D93" s="19"/>
    </row>
    <row r="94" spans="1:4" x14ac:dyDescent="0.2">
      <c r="C94" s="19"/>
      <c r="D94" s="19"/>
    </row>
    <row r="95" spans="1:4" x14ac:dyDescent="0.2">
      <c r="C95" s="19"/>
      <c r="D95" s="19"/>
    </row>
    <row r="96" spans="1:4" x14ac:dyDescent="0.2">
      <c r="A96" s="1"/>
      <c r="B96" s="1"/>
      <c r="C96" s="19"/>
      <c r="D96" s="19"/>
    </row>
    <row r="97" spans="1:4" x14ac:dyDescent="0.2">
      <c r="A97" s="1" t="e">
        <f>SUM(#REF!)</f>
        <v>#REF!</v>
      </c>
      <c r="B97" s="1" t="e">
        <f>SUM(#REF!)</f>
        <v>#REF!</v>
      </c>
      <c r="C97" s="19"/>
      <c r="D97" s="19"/>
    </row>
  </sheetData>
  <mergeCells count="24">
    <mergeCell ref="I10:I12"/>
    <mergeCell ref="J10:J12"/>
    <mergeCell ref="B13:C15"/>
    <mergeCell ref="B16:B33"/>
    <mergeCell ref="C16:C18"/>
    <mergeCell ref="C19:C21"/>
    <mergeCell ref="C22:C24"/>
    <mergeCell ref="C25:C27"/>
    <mergeCell ref="C28:C30"/>
    <mergeCell ref="C31:C33"/>
    <mergeCell ref="B9:C12"/>
    <mergeCell ref="D9:D12"/>
    <mergeCell ref="E9:E12"/>
    <mergeCell ref="F10:F12"/>
    <mergeCell ref="G10:G12"/>
    <mergeCell ref="H10:H12"/>
    <mergeCell ref="C58:F58"/>
    <mergeCell ref="B34:B57"/>
    <mergeCell ref="C34:C36"/>
    <mergeCell ref="C37:C39"/>
    <mergeCell ref="C40:C42"/>
    <mergeCell ref="C43:C45"/>
    <mergeCell ref="C46:C48"/>
    <mergeCell ref="C49:C51"/>
  </mergeCells>
  <phoneticPr fontId="2"/>
  <pageMargins left="0.70866141732283472" right="0.70866141732283472" top="0.74803149606299213" bottom="0.74803149606299213" header="0.31496062992125984" footer="0.31496062992125984"/>
  <pageSetup scale="6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A35CF-90ED-45CA-ACEE-D2CDD72C6278}">
  <sheetPr codeName="Sheet63">
    <tabColor rgb="FF00B0F0"/>
  </sheetPr>
  <dimension ref="A2:P97"/>
  <sheetViews>
    <sheetView view="pageBreakPreview" zoomScaleNormal="100" zoomScaleSheetLayoutView="100" workbookViewId="0">
      <selection activeCell="B2" sqref="B2"/>
    </sheetView>
  </sheetViews>
  <sheetFormatPr defaultColWidth="9" defaultRowHeight="13.2" outlineLevelCol="1" x14ac:dyDescent="0.2"/>
  <cols>
    <col min="1" max="1" width="8.6640625" style="19" customWidth="1"/>
    <col min="2" max="2" width="4.6640625" style="19" customWidth="1"/>
    <col min="3" max="3" width="11.44140625" style="1" customWidth="1"/>
    <col min="4" max="5" width="11" style="1" customWidth="1"/>
    <col min="6" max="11" width="11" style="1" customWidth="1" outlineLevel="1"/>
    <col min="12" max="13" width="11" style="1" customWidth="1"/>
    <col min="14" max="19" width="8.6640625" style="1" customWidth="1"/>
    <col min="20" max="39" width="4.6640625" style="1" customWidth="1"/>
    <col min="40" max="16384" width="9" style="1"/>
  </cols>
  <sheetData>
    <row r="2" spans="2:16" ht="17.100000000000001" customHeight="1" x14ac:dyDescent="0.2">
      <c r="B2" s="26" t="s">
        <v>816</v>
      </c>
    </row>
    <row r="3" spans="2:16" ht="18" customHeight="1" x14ac:dyDescent="0.2">
      <c r="B3" s="1"/>
    </row>
    <row r="4" spans="2:16" ht="15" customHeight="1" x14ac:dyDescent="0.2">
      <c r="B4" s="1"/>
      <c r="J4" s="49" t="s">
        <v>167</v>
      </c>
      <c r="K4" s="49"/>
    </row>
    <row r="5" spans="2:16" ht="15" customHeight="1" x14ac:dyDescent="0.2">
      <c r="B5" s="1"/>
      <c r="J5" s="49" t="s">
        <v>323</v>
      </c>
      <c r="K5" s="49"/>
    </row>
    <row r="6" spans="2:16" ht="15" customHeight="1" x14ac:dyDescent="0.2">
      <c r="B6" s="1"/>
      <c r="J6" s="49" t="s">
        <v>817</v>
      </c>
      <c r="K6" s="49"/>
    </row>
    <row r="7" spans="2:16" ht="15" customHeight="1" x14ac:dyDescent="0.2">
      <c r="B7" s="1"/>
      <c r="J7" s="49" t="s">
        <v>818</v>
      </c>
      <c r="K7" s="49"/>
    </row>
    <row r="8" spans="2:16" ht="13.8" thickBot="1" x14ac:dyDescent="0.25">
      <c r="M8" s="2" t="s">
        <v>348</v>
      </c>
    </row>
    <row r="9" spans="2:16" ht="15" customHeight="1" x14ac:dyDescent="0.2">
      <c r="B9" s="1619"/>
      <c r="C9" s="1619"/>
      <c r="D9" s="1670" t="s">
        <v>266</v>
      </c>
      <c r="E9" s="1945" t="s">
        <v>819</v>
      </c>
      <c r="F9" s="237"/>
      <c r="G9" s="237"/>
      <c r="H9" s="237"/>
      <c r="I9" s="237"/>
      <c r="J9" s="238"/>
      <c r="K9" s="238"/>
      <c r="L9" s="2021" t="s">
        <v>820</v>
      </c>
      <c r="M9" s="2021" t="s">
        <v>623</v>
      </c>
    </row>
    <row r="10" spans="2:16" ht="15" customHeight="1" x14ac:dyDescent="0.2">
      <c r="B10" s="1619"/>
      <c r="C10" s="1619"/>
      <c r="D10" s="1671"/>
      <c r="E10" s="1866"/>
      <c r="F10" s="1588" t="s">
        <v>821</v>
      </c>
      <c r="G10" s="1588" t="s">
        <v>822</v>
      </c>
      <c r="H10" s="1588" t="s">
        <v>823</v>
      </c>
      <c r="I10" s="1588" t="s">
        <v>824</v>
      </c>
      <c r="J10" s="1588" t="s">
        <v>825</v>
      </c>
      <c r="K10" s="1621" t="s">
        <v>396</v>
      </c>
      <c r="L10" s="2022"/>
      <c r="M10" s="2022"/>
    </row>
    <row r="11" spans="2:16" ht="10.5" customHeight="1" x14ac:dyDescent="0.2">
      <c r="B11" s="1619"/>
      <c r="C11" s="1619"/>
      <c r="D11" s="1671"/>
      <c r="E11" s="1866"/>
      <c r="F11" s="1594"/>
      <c r="G11" s="1594"/>
      <c r="H11" s="1594"/>
      <c r="I11" s="1594"/>
      <c r="J11" s="1594"/>
      <c r="K11" s="1593"/>
      <c r="L11" s="2022"/>
      <c r="M11" s="2022"/>
    </row>
    <row r="12" spans="2:16" ht="68.25" customHeight="1" x14ac:dyDescent="0.2">
      <c r="B12" s="1619"/>
      <c r="C12" s="1619"/>
      <c r="D12" s="1672"/>
      <c r="E12" s="1946"/>
      <c r="F12" s="1595"/>
      <c r="G12" s="1595"/>
      <c r="H12" s="1595"/>
      <c r="I12" s="1595"/>
      <c r="J12" s="1595"/>
      <c r="K12" s="1622"/>
      <c r="L12" s="2023"/>
      <c r="M12" s="2023"/>
      <c r="O12" s="1" t="s">
        <v>327</v>
      </c>
      <c r="P12" s="360" t="s">
        <v>328</v>
      </c>
    </row>
    <row r="13" spans="2:16" ht="19.2" customHeight="1" x14ac:dyDescent="0.2">
      <c r="B13" s="1603" t="s">
        <v>273</v>
      </c>
      <c r="C13" s="1628"/>
      <c r="D13" s="234">
        <f t="shared" ref="D13:M13" si="0">D16+D19+D22+D25+D28+D31</f>
        <v>427</v>
      </c>
      <c r="E13" s="63">
        <f t="shared" si="0"/>
        <v>82</v>
      </c>
      <c r="F13" s="9">
        <f t="shared" si="0"/>
        <v>36</v>
      </c>
      <c r="G13" s="9">
        <f t="shared" si="0"/>
        <v>40</v>
      </c>
      <c r="H13" s="9">
        <f t="shared" si="0"/>
        <v>23</v>
      </c>
      <c r="I13" s="9">
        <f t="shared" si="0"/>
        <v>6</v>
      </c>
      <c r="J13" s="9">
        <f t="shared" si="0"/>
        <v>12</v>
      </c>
      <c r="K13" s="8">
        <f t="shared" si="0"/>
        <v>7</v>
      </c>
      <c r="L13" s="245">
        <f t="shared" si="0"/>
        <v>336</v>
      </c>
      <c r="M13" s="245">
        <f t="shared" si="0"/>
        <v>9</v>
      </c>
      <c r="O13" s="1">
        <f>E13+L13+M13</f>
        <v>427</v>
      </c>
      <c r="P13" s="367">
        <f>D13-O13</f>
        <v>0</v>
      </c>
    </row>
    <row r="14" spans="2:16" ht="19.2" customHeight="1" x14ac:dyDescent="0.2">
      <c r="B14" s="1605"/>
      <c r="C14" s="1629"/>
      <c r="D14" s="600"/>
      <c r="E14" s="601">
        <f>E13/$D13</f>
        <v>0.19203747072599531</v>
      </c>
      <c r="F14" s="483">
        <f>F13/$D13</f>
        <v>8.4309133489461355E-2</v>
      </c>
      <c r="G14" s="483">
        <f t="shared" ref="G14:K14" si="1">G13/$D13</f>
        <v>9.3676814988290405E-2</v>
      </c>
      <c r="H14" s="483">
        <f t="shared" si="1"/>
        <v>5.3864168618266976E-2</v>
      </c>
      <c r="I14" s="483">
        <f t="shared" si="1"/>
        <v>1.405152224824356E-2</v>
      </c>
      <c r="J14" s="483">
        <f t="shared" si="1"/>
        <v>2.8103044496487119E-2</v>
      </c>
      <c r="K14" s="602">
        <f t="shared" si="1"/>
        <v>1.6393442622950821E-2</v>
      </c>
      <c r="L14" s="603">
        <f>L13/$D13</f>
        <v>0.78688524590163933</v>
      </c>
      <c r="M14" s="603">
        <f>M13/$D13</f>
        <v>2.1077283372365339E-2</v>
      </c>
      <c r="O14" s="45">
        <f>E14+L14+M14</f>
        <v>1</v>
      </c>
      <c r="P14" s="367">
        <f>1-O14</f>
        <v>0</v>
      </c>
    </row>
    <row r="15" spans="2:16" ht="19.2" customHeight="1" thickBot="1" x14ac:dyDescent="0.25">
      <c r="B15" s="1607"/>
      <c r="C15" s="1669"/>
      <c r="D15" s="604"/>
      <c r="E15" s="605"/>
      <c r="F15" s="485">
        <f>F13/$E13</f>
        <v>0.43902439024390244</v>
      </c>
      <c r="G15" s="485">
        <f t="shared" ref="G15:K15" si="2">G13/$E13</f>
        <v>0.48780487804878048</v>
      </c>
      <c r="H15" s="485">
        <f t="shared" si="2"/>
        <v>0.28048780487804881</v>
      </c>
      <c r="I15" s="485">
        <f t="shared" si="2"/>
        <v>7.3170731707317069E-2</v>
      </c>
      <c r="J15" s="485">
        <f t="shared" si="2"/>
        <v>0.14634146341463414</v>
      </c>
      <c r="K15" s="635">
        <f t="shared" si="2"/>
        <v>8.5365853658536592E-2</v>
      </c>
      <c r="L15" s="607"/>
      <c r="M15" s="607"/>
      <c r="O15" s="45"/>
    </row>
    <row r="16" spans="2:16" ht="19.2" customHeight="1" thickTop="1" x14ac:dyDescent="0.2">
      <c r="B16" s="1503" t="s">
        <v>274</v>
      </c>
      <c r="C16" s="1649" t="s">
        <v>275</v>
      </c>
      <c r="D16" s="487">
        <f>表1!D14</f>
        <v>49</v>
      </c>
      <c r="E16" s="65">
        <v>11</v>
      </c>
      <c r="F16" s="74">
        <v>3</v>
      </c>
      <c r="G16" s="74">
        <v>9</v>
      </c>
      <c r="H16" s="74">
        <v>4</v>
      </c>
      <c r="I16" s="74">
        <v>0</v>
      </c>
      <c r="J16" s="74">
        <v>0</v>
      </c>
      <c r="K16" s="76">
        <v>0</v>
      </c>
      <c r="L16" s="248">
        <v>34</v>
      </c>
      <c r="M16" s="248">
        <v>4</v>
      </c>
      <c r="O16" s="1">
        <f>E16+L16+M16</f>
        <v>49</v>
      </c>
      <c r="P16" s="367">
        <f>D16-O16</f>
        <v>0</v>
      </c>
    </row>
    <row r="17" spans="2:16" ht="19.2" customHeight="1" x14ac:dyDescent="0.2">
      <c r="B17" s="1504"/>
      <c r="C17" s="1551"/>
      <c r="D17" s="499"/>
      <c r="E17" s="601">
        <f>E16/$D16</f>
        <v>0.22448979591836735</v>
      </c>
      <c r="F17" s="483">
        <f>F16/$D16</f>
        <v>6.1224489795918366E-2</v>
      </c>
      <c r="G17" s="483">
        <f t="shared" ref="G17" si="3">G16/$D16</f>
        <v>0.18367346938775511</v>
      </c>
      <c r="H17" s="483">
        <f t="shared" ref="H17" si="4">H16/$D16</f>
        <v>8.1632653061224483E-2</v>
      </c>
      <c r="I17" s="483">
        <f t="shared" ref="I17" si="5">I16/$D16</f>
        <v>0</v>
      </c>
      <c r="J17" s="483">
        <f t="shared" ref="J17" si="6">J16/$D16</f>
        <v>0</v>
      </c>
      <c r="K17" s="602">
        <f t="shared" ref="K17" si="7">K16/$D16</f>
        <v>0</v>
      </c>
      <c r="L17" s="603">
        <f>L16/$D16</f>
        <v>0.69387755102040816</v>
      </c>
      <c r="M17" s="603">
        <f>M16/$D16</f>
        <v>8.1632653061224483E-2</v>
      </c>
      <c r="O17" s="45">
        <f>E17+L17+M17</f>
        <v>1</v>
      </c>
      <c r="P17" s="367">
        <f>1-O17</f>
        <v>0</v>
      </c>
    </row>
    <row r="18" spans="2:16" ht="19.2" customHeight="1" x14ac:dyDescent="0.2">
      <c r="B18" s="1504"/>
      <c r="C18" s="1552"/>
      <c r="D18" s="307"/>
      <c r="E18" s="608"/>
      <c r="F18" s="489">
        <f t="shared" ref="F18:K18" si="8">F16/$E16</f>
        <v>0.27272727272727271</v>
      </c>
      <c r="G18" s="489">
        <f t="shared" si="8"/>
        <v>0.81818181818181823</v>
      </c>
      <c r="H18" s="489">
        <f t="shared" si="8"/>
        <v>0.36363636363636365</v>
      </c>
      <c r="I18" s="489">
        <f t="shared" si="8"/>
        <v>0</v>
      </c>
      <c r="J18" s="489">
        <f t="shared" si="8"/>
        <v>0</v>
      </c>
      <c r="K18" s="636">
        <f t="shared" si="8"/>
        <v>0</v>
      </c>
      <c r="L18" s="609"/>
      <c r="M18" s="609"/>
      <c r="O18" s="45"/>
    </row>
    <row r="19" spans="2:16" ht="19.2" customHeight="1" x14ac:dyDescent="0.2">
      <c r="B19" s="1504"/>
      <c r="C19" s="1591" t="s">
        <v>276</v>
      </c>
      <c r="D19" s="480">
        <f>表1!D17</f>
        <v>87</v>
      </c>
      <c r="E19" s="64">
        <v>33</v>
      </c>
      <c r="F19" s="35">
        <v>12</v>
      </c>
      <c r="G19" s="35">
        <v>21</v>
      </c>
      <c r="H19" s="35">
        <v>11</v>
      </c>
      <c r="I19" s="35">
        <v>1</v>
      </c>
      <c r="J19" s="35">
        <v>7</v>
      </c>
      <c r="K19" s="18">
        <v>3</v>
      </c>
      <c r="L19" s="249">
        <v>54</v>
      </c>
      <c r="M19" s="249">
        <v>0</v>
      </c>
      <c r="O19" s="1">
        <f>E19+L19+M19</f>
        <v>87</v>
      </c>
      <c r="P19" s="367">
        <f>D19-O19</f>
        <v>0</v>
      </c>
    </row>
    <row r="20" spans="2:16" ht="19.2" customHeight="1" x14ac:dyDescent="0.2">
      <c r="B20" s="1504"/>
      <c r="C20" s="1551"/>
      <c r="D20" s="499"/>
      <c r="E20" s="601">
        <f>E19/$D19</f>
        <v>0.37931034482758619</v>
      </c>
      <c r="F20" s="483">
        <f>F19/$D19</f>
        <v>0.13793103448275862</v>
      </c>
      <c r="G20" s="483">
        <f t="shared" ref="G20" si="9">G19/$D19</f>
        <v>0.2413793103448276</v>
      </c>
      <c r="H20" s="483">
        <f t="shared" ref="H20" si="10">H19/$D19</f>
        <v>0.12643678160919541</v>
      </c>
      <c r="I20" s="483">
        <f t="shared" ref="I20" si="11">I19/$D19</f>
        <v>1.1494252873563218E-2</v>
      </c>
      <c r="J20" s="483">
        <f t="shared" ref="J20" si="12">J19/$D19</f>
        <v>8.0459770114942528E-2</v>
      </c>
      <c r="K20" s="602">
        <f t="shared" ref="K20" si="13">K19/$D19</f>
        <v>3.4482758620689655E-2</v>
      </c>
      <c r="L20" s="603">
        <f>L19/$D19</f>
        <v>0.62068965517241381</v>
      </c>
      <c r="M20" s="603">
        <f>M19/$D19</f>
        <v>0</v>
      </c>
      <c r="O20" s="45">
        <f>E20+L20+M20</f>
        <v>1</v>
      </c>
      <c r="P20" s="367">
        <f>1-O20</f>
        <v>0</v>
      </c>
    </row>
    <row r="21" spans="2:16" ht="19.2" customHeight="1" x14ac:dyDescent="0.2">
      <c r="B21" s="1504"/>
      <c r="C21" s="1552"/>
      <c r="D21" s="1123"/>
      <c r="E21" s="608"/>
      <c r="F21" s="489">
        <f>F19/$E19</f>
        <v>0.36363636363636365</v>
      </c>
      <c r="G21" s="489">
        <f t="shared" ref="G21:K21" si="14">G19/$E19</f>
        <v>0.63636363636363635</v>
      </c>
      <c r="H21" s="489">
        <f t="shared" si="14"/>
        <v>0.33333333333333331</v>
      </c>
      <c r="I21" s="489">
        <f t="shared" si="14"/>
        <v>3.0303030303030304E-2</v>
      </c>
      <c r="J21" s="489">
        <f t="shared" si="14"/>
        <v>0.21212121212121213</v>
      </c>
      <c r="K21" s="636">
        <f t="shared" si="14"/>
        <v>9.0909090909090912E-2</v>
      </c>
      <c r="L21" s="609"/>
      <c r="M21" s="609"/>
      <c r="O21" s="45"/>
    </row>
    <row r="22" spans="2:16" ht="19.2" customHeight="1" x14ac:dyDescent="0.2">
      <c r="B22" s="1504"/>
      <c r="C22" s="1591" t="s">
        <v>277</v>
      </c>
      <c r="D22" s="491">
        <f>表1!D20</f>
        <v>25</v>
      </c>
      <c r="E22" s="64">
        <v>0</v>
      </c>
      <c r="F22" s="35">
        <v>0</v>
      </c>
      <c r="G22" s="35">
        <v>0</v>
      </c>
      <c r="H22" s="35">
        <v>0</v>
      </c>
      <c r="I22" s="35">
        <v>0</v>
      </c>
      <c r="J22" s="35">
        <v>0</v>
      </c>
      <c r="K22" s="18">
        <v>0</v>
      </c>
      <c r="L22" s="249">
        <v>24</v>
      </c>
      <c r="M22" s="249">
        <v>1</v>
      </c>
      <c r="O22" s="1">
        <f>E22+L22+M22</f>
        <v>25</v>
      </c>
      <c r="P22" s="367">
        <f>D22-O22</f>
        <v>0</v>
      </c>
    </row>
    <row r="23" spans="2:16" ht="19.2" customHeight="1" x14ac:dyDescent="0.2">
      <c r="B23" s="1504"/>
      <c r="C23" s="1551"/>
      <c r="D23" s="499"/>
      <c r="E23" s="601">
        <f>E22/$D22</f>
        <v>0</v>
      </c>
      <c r="F23" s="483">
        <f>F22/$D22</f>
        <v>0</v>
      </c>
      <c r="G23" s="483">
        <f t="shared" ref="G23" si="15">G22/$D22</f>
        <v>0</v>
      </c>
      <c r="H23" s="483">
        <f t="shared" ref="H23" si="16">H22/$D22</f>
        <v>0</v>
      </c>
      <c r="I23" s="483">
        <f t="shared" ref="I23" si="17">I22/$D22</f>
        <v>0</v>
      </c>
      <c r="J23" s="483">
        <f t="shared" ref="J23" si="18">J22/$D22</f>
        <v>0</v>
      </c>
      <c r="K23" s="602">
        <f t="shared" ref="K23" si="19">K22/$D22</f>
        <v>0</v>
      </c>
      <c r="L23" s="603">
        <f>L22/$D22</f>
        <v>0.96</v>
      </c>
      <c r="M23" s="603">
        <f>M22/$D22</f>
        <v>0.04</v>
      </c>
      <c r="O23" s="45">
        <f>E23+L23+M23</f>
        <v>1</v>
      </c>
      <c r="P23" s="367">
        <f>1-O23</f>
        <v>0</v>
      </c>
    </row>
    <row r="24" spans="2:16" ht="19.2" customHeight="1" x14ac:dyDescent="0.2">
      <c r="B24" s="1504"/>
      <c r="C24" s="1552"/>
      <c r="D24" s="1123"/>
      <c r="E24" s="608"/>
      <c r="F24" s="489">
        <f>IF(F22,F22/$E22,0)</f>
        <v>0</v>
      </c>
      <c r="G24" s="489">
        <f t="shared" ref="G24:J24" si="20">IF(G22,G22/$E22,0)</f>
        <v>0</v>
      </c>
      <c r="H24" s="489">
        <f t="shared" si="20"/>
        <v>0</v>
      </c>
      <c r="I24" s="489">
        <f t="shared" si="20"/>
        <v>0</v>
      </c>
      <c r="J24" s="489">
        <f t="shared" si="20"/>
        <v>0</v>
      </c>
      <c r="K24" s="636">
        <f>IF(K22,K22/$E22,0)</f>
        <v>0</v>
      </c>
      <c r="L24" s="609"/>
      <c r="M24" s="609"/>
      <c r="O24" s="45"/>
    </row>
    <row r="25" spans="2:16" ht="19.2" customHeight="1" x14ac:dyDescent="0.2">
      <c r="B25" s="1504"/>
      <c r="C25" s="1591" t="s">
        <v>278</v>
      </c>
      <c r="D25" s="491">
        <f>表1!D23</f>
        <v>82</v>
      </c>
      <c r="E25" s="64">
        <v>10</v>
      </c>
      <c r="F25" s="35">
        <v>5</v>
      </c>
      <c r="G25" s="35">
        <v>2</v>
      </c>
      <c r="H25" s="35">
        <v>1</v>
      </c>
      <c r="I25" s="35">
        <v>2</v>
      </c>
      <c r="J25" s="35">
        <v>0</v>
      </c>
      <c r="K25" s="18">
        <v>1</v>
      </c>
      <c r="L25" s="249">
        <v>72</v>
      </c>
      <c r="M25" s="249">
        <v>0</v>
      </c>
      <c r="O25" s="1">
        <f>E25+L25+M25</f>
        <v>82</v>
      </c>
      <c r="P25" s="367">
        <f>D25-O25</f>
        <v>0</v>
      </c>
    </row>
    <row r="26" spans="2:16" ht="19.2" customHeight="1" x14ac:dyDescent="0.2">
      <c r="B26" s="1504"/>
      <c r="C26" s="1551"/>
      <c r="D26" s="499"/>
      <c r="E26" s="601">
        <f>E25/$D25</f>
        <v>0.12195121951219512</v>
      </c>
      <c r="F26" s="483">
        <f>F25/$D25</f>
        <v>6.097560975609756E-2</v>
      </c>
      <c r="G26" s="483">
        <f t="shared" ref="G26" si="21">G25/$D25</f>
        <v>2.4390243902439025E-2</v>
      </c>
      <c r="H26" s="483">
        <f t="shared" ref="H26" si="22">H25/$D25</f>
        <v>1.2195121951219513E-2</v>
      </c>
      <c r="I26" s="483">
        <f t="shared" ref="I26" si="23">I25/$D25</f>
        <v>2.4390243902439025E-2</v>
      </c>
      <c r="J26" s="483">
        <f t="shared" ref="J26" si="24">J25/$D25</f>
        <v>0</v>
      </c>
      <c r="K26" s="602">
        <f t="shared" ref="K26" si="25">K25/$D25</f>
        <v>1.2195121951219513E-2</v>
      </c>
      <c r="L26" s="603">
        <f>L25/$D25</f>
        <v>0.87804878048780488</v>
      </c>
      <c r="M26" s="603">
        <f>M25/$D25</f>
        <v>0</v>
      </c>
      <c r="O26" s="45">
        <f>E26+L26+M26</f>
        <v>1</v>
      </c>
      <c r="P26" s="367">
        <f>1-O26</f>
        <v>0</v>
      </c>
    </row>
    <row r="27" spans="2:16" ht="19.2" customHeight="1" x14ac:dyDescent="0.2">
      <c r="B27" s="1504"/>
      <c r="C27" s="1552"/>
      <c r="D27" s="1123"/>
      <c r="E27" s="608"/>
      <c r="F27" s="489">
        <f>F25/$E25</f>
        <v>0.5</v>
      </c>
      <c r="G27" s="489">
        <f t="shared" ref="G27:K27" si="26">G25/$E25</f>
        <v>0.2</v>
      </c>
      <c r="H27" s="489">
        <f t="shared" si="26"/>
        <v>0.1</v>
      </c>
      <c r="I27" s="489">
        <f t="shared" si="26"/>
        <v>0.2</v>
      </c>
      <c r="J27" s="489">
        <f t="shared" si="26"/>
        <v>0</v>
      </c>
      <c r="K27" s="636">
        <f t="shared" si="26"/>
        <v>0.1</v>
      </c>
      <c r="L27" s="609"/>
      <c r="M27" s="609"/>
      <c r="O27" s="45"/>
    </row>
    <row r="28" spans="2:16" ht="19.2" customHeight="1" x14ac:dyDescent="0.2">
      <c r="B28" s="1504"/>
      <c r="C28" s="1591" t="s">
        <v>279</v>
      </c>
      <c r="D28" s="491">
        <f>表1!D26</f>
        <v>8</v>
      </c>
      <c r="E28" s="64">
        <v>1</v>
      </c>
      <c r="F28" s="9">
        <v>0</v>
      </c>
      <c r="G28" s="9">
        <v>0</v>
      </c>
      <c r="H28" s="9">
        <v>0</v>
      </c>
      <c r="I28" s="9">
        <v>0</v>
      </c>
      <c r="J28" s="9">
        <v>1</v>
      </c>
      <c r="K28" s="8">
        <v>0</v>
      </c>
      <c r="L28" s="245">
        <v>7</v>
      </c>
      <c r="M28" s="245">
        <v>0</v>
      </c>
      <c r="O28" s="1">
        <f>E28+L28+M28</f>
        <v>8</v>
      </c>
      <c r="P28" s="367">
        <f>D28-O28</f>
        <v>0</v>
      </c>
    </row>
    <row r="29" spans="2:16" ht="19.2" customHeight="1" x14ac:dyDescent="0.2">
      <c r="B29" s="1504"/>
      <c r="C29" s="1551"/>
      <c r="D29" s="499"/>
      <c r="E29" s="601">
        <f>E28/$D28</f>
        <v>0.125</v>
      </c>
      <c r="F29" s="483">
        <f>F28/$D28</f>
        <v>0</v>
      </c>
      <c r="G29" s="483">
        <f t="shared" ref="G29" si="27">G28/$D28</f>
        <v>0</v>
      </c>
      <c r="H29" s="483">
        <f t="shared" ref="H29" si="28">H28/$D28</f>
        <v>0</v>
      </c>
      <c r="I29" s="483">
        <f t="shared" ref="I29" si="29">I28/$D28</f>
        <v>0</v>
      </c>
      <c r="J29" s="483">
        <f t="shared" ref="J29" si="30">J28/$D28</f>
        <v>0.125</v>
      </c>
      <c r="K29" s="602">
        <f t="shared" ref="K29" si="31">K28/$D28</f>
        <v>0</v>
      </c>
      <c r="L29" s="603">
        <f>L28/$D28</f>
        <v>0.875</v>
      </c>
      <c r="M29" s="603">
        <f>M28/$D28</f>
        <v>0</v>
      </c>
      <c r="O29" s="45">
        <f>E29+L29+M29</f>
        <v>1</v>
      </c>
      <c r="P29" s="367">
        <f>1-O29</f>
        <v>0</v>
      </c>
    </row>
    <row r="30" spans="2:16" ht="19.2" customHeight="1" x14ac:dyDescent="0.2">
      <c r="B30" s="1504"/>
      <c r="C30" s="1552"/>
      <c r="D30" s="1123"/>
      <c r="E30" s="608"/>
      <c r="F30" s="489">
        <f>F28/$E28</f>
        <v>0</v>
      </c>
      <c r="G30" s="489">
        <f t="shared" ref="G30:K30" si="32">G28/$E28</f>
        <v>0</v>
      </c>
      <c r="H30" s="489">
        <f t="shared" si="32"/>
        <v>0</v>
      </c>
      <c r="I30" s="489">
        <f t="shared" si="32"/>
        <v>0</v>
      </c>
      <c r="J30" s="489">
        <f t="shared" si="32"/>
        <v>1</v>
      </c>
      <c r="K30" s="489">
        <f t="shared" si="32"/>
        <v>0</v>
      </c>
      <c r="L30" s="609"/>
      <c r="M30" s="609"/>
      <c r="O30" s="45"/>
    </row>
    <row r="31" spans="2:16" ht="19.2" customHeight="1" x14ac:dyDescent="0.2">
      <c r="B31" s="1504"/>
      <c r="C31" s="1591" t="s">
        <v>280</v>
      </c>
      <c r="D31" s="491">
        <f>表1!D29</f>
        <v>176</v>
      </c>
      <c r="E31" s="64">
        <v>27</v>
      </c>
      <c r="F31" s="35">
        <v>16</v>
      </c>
      <c r="G31" s="35">
        <v>8</v>
      </c>
      <c r="H31" s="35">
        <v>7</v>
      </c>
      <c r="I31" s="35">
        <v>3</v>
      </c>
      <c r="J31" s="35">
        <v>4</v>
      </c>
      <c r="K31" s="18">
        <v>3</v>
      </c>
      <c r="L31" s="249">
        <v>145</v>
      </c>
      <c r="M31" s="249">
        <v>4</v>
      </c>
      <c r="O31" s="1">
        <f>E31+L31+M31</f>
        <v>176</v>
      </c>
      <c r="P31" s="367">
        <f>D31-O31</f>
        <v>0</v>
      </c>
    </row>
    <row r="32" spans="2:16" ht="19.2" customHeight="1" x14ac:dyDescent="0.2">
      <c r="B32" s="1504"/>
      <c r="C32" s="1551"/>
      <c r="D32" s="499"/>
      <c r="E32" s="601">
        <f>E31/$D31</f>
        <v>0.15340909090909091</v>
      </c>
      <c r="F32" s="483">
        <f>F31/$D31</f>
        <v>9.0909090909090912E-2</v>
      </c>
      <c r="G32" s="483">
        <f t="shared" ref="G32" si="33">G31/$D31</f>
        <v>4.5454545454545456E-2</v>
      </c>
      <c r="H32" s="483">
        <f t="shared" ref="H32" si="34">H31/$D31</f>
        <v>3.9772727272727272E-2</v>
      </c>
      <c r="I32" s="483">
        <f t="shared" ref="I32" si="35">I31/$D31</f>
        <v>1.7045454545454544E-2</v>
      </c>
      <c r="J32" s="483">
        <f t="shared" ref="J32" si="36">J31/$D31</f>
        <v>2.2727272727272728E-2</v>
      </c>
      <c r="K32" s="602">
        <f t="shared" ref="K32" si="37">K31/$D31</f>
        <v>1.7045454545454544E-2</v>
      </c>
      <c r="L32" s="603">
        <f>L31/$D31</f>
        <v>0.82386363636363635</v>
      </c>
      <c r="M32" s="603">
        <f>M31/$D31</f>
        <v>2.2727272727272728E-2</v>
      </c>
      <c r="O32" s="45">
        <f>E32+L32+M32</f>
        <v>1</v>
      </c>
      <c r="P32" s="367">
        <f>1-O32</f>
        <v>0</v>
      </c>
    </row>
    <row r="33" spans="2:16" ht="19.2" customHeight="1" thickBot="1" x14ac:dyDescent="0.25">
      <c r="B33" s="1505"/>
      <c r="C33" s="1655"/>
      <c r="D33" s="1124"/>
      <c r="E33" s="610"/>
      <c r="F33" s="493">
        <f>F31/$E31</f>
        <v>0.59259259259259256</v>
      </c>
      <c r="G33" s="493">
        <f t="shared" ref="G33:K33" si="38">G31/$E31</f>
        <v>0.29629629629629628</v>
      </c>
      <c r="H33" s="493">
        <f t="shared" si="38"/>
        <v>0.25925925925925924</v>
      </c>
      <c r="I33" s="493">
        <f t="shared" si="38"/>
        <v>0.1111111111111111</v>
      </c>
      <c r="J33" s="493">
        <f t="shared" si="38"/>
        <v>0.14814814814814814</v>
      </c>
      <c r="K33" s="611">
        <f t="shared" si="38"/>
        <v>0.1111111111111111</v>
      </c>
      <c r="L33" s="612"/>
      <c r="M33" s="612"/>
      <c r="O33" s="45"/>
    </row>
    <row r="34" spans="2:16" ht="19.2" customHeight="1" thickTop="1" x14ac:dyDescent="0.2">
      <c r="B34" s="1503" t="s">
        <v>281</v>
      </c>
      <c r="C34" s="1649" t="s">
        <v>282</v>
      </c>
      <c r="D34" s="491">
        <f>表1!D32</f>
        <v>106</v>
      </c>
      <c r="E34" s="64">
        <v>2</v>
      </c>
      <c r="F34" s="35">
        <v>1</v>
      </c>
      <c r="G34" s="35">
        <v>1</v>
      </c>
      <c r="H34" s="35">
        <v>1</v>
      </c>
      <c r="I34" s="35">
        <v>0</v>
      </c>
      <c r="J34" s="35">
        <v>0</v>
      </c>
      <c r="K34" s="18">
        <v>0</v>
      </c>
      <c r="L34" s="249">
        <v>100</v>
      </c>
      <c r="M34" s="249">
        <v>4</v>
      </c>
      <c r="O34" s="1">
        <f>E34+L34+M34</f>
        <v>106</v>
      </c>
      <c r="P34" s="367">
        <f>D34-O34</f>
        <v>0</v>
      </c>
    </row>
    <row r="35" spans="2:16" ht="19.2" customHeight="1" x14ac:dyDescent="0.2">
      <c r="B35" s="1504"/>
      <c r="C35" s="1551"/>
      <c r="D35" s="499"/>
      <c r="E35" s="601">
        <f>E34/$D34</f>
        <v>1.8867924528301886E-2</v>
      </c>
      <c r="F35" s="483">
        <f>F34/$D34</f>
        <v>9.433962264150943E-3</v>
      </c>
      <c r="G35" s="483">
        <f t="shared" ref="G35" si="39">G34/$D34</f>
        <v>9.433962264150943E-3</v>
      </c>
      <c r="H35" s="483">
        <f t="shared" ref="H35" si="40">H34/$D34</f>
        <v>9.433962264150943E-3</v>
      </c>
      <c r="I35" s="483">
        <f t="shared" ref="I35" si="41">I34/$D34</f>
        <v>0</v>
      </c>
      <c r="J35" s="483">
        <f t="shared" ref="J35" si="42">J34/$D34</f>
        <v>0</v>
      </c>
      <c r="K35" s="602">
        <f t="shared" ref="K35" si="43">K34/$D34</f>
        <v>0</v>
      </c>
      <c r="L35" s="603">
        <f>L34/$D34</f>
        <v>0.94339622641509435</v>
      </c>
      <c r="M35" s="603">
        <f>M34/$D34</f>
        <v>3.7735849056603772E-2</v>
      </c>
      <c r="O35" s="45">
        <f>E35+L35+M35</f>
        <v>1</v>
      </c>
      <c r="P35" s="367">
        <f>1-O35</f>
        <v>0</v>
      </c>
    </row>
    <row r="36" spans="2:16" ht="19.2" customHeight="1" x14ac:dyDescent="0.2">
      <c r="B36" s="1504"/>
      <c r="C36" s="1552"/>
      <c r="D36" s="1123"/>
      <c r="E36" s="608"/>
      <c r="F36" s="489">
        <f>F34/$E34</f>
        <v>0.5</v>
      </c>
      <c r="G36" s="489">
        <f t="shared" ref="G36:K36" si="44">G34/$E34</f>
        <v>0.5</v>
      </c>
      <c r="H36" s="489">
        <f t="shared" si="44"/>
        <v>0.5</v>
      </c>
      <c r="I36" s="489">
        <f t="shared" si="44"/>
        <v>0</v>
      </c>
      <c r="J36" s="489">
        <f t="shared" si="44"/>
        <v>0</v>
      </c>
      <c r="K36" s="636">
        <f t="shared" si="44"/>
        <v>0</v>
      </c>
      <c r="L36" s="609"/>
      <c r="M36" s="609"/>
      <c r="O36" s="45"/>
    </row>
    <row r="37" spans="2:16" ht="19.2" customHeight="1" x14ac:dyDescent="0.2">
      <c r="B37" s="1504"/>
      <c r="C37" s="1591" t="s">
        <v>283</v>
      </c>
      <c r="D37" s="491">
        <f>表1!D35</f>
        <v>171</v>
      </c>
      <c r="E37" s="64">
        <v>31</v>
      </c>
      <c r="F37" s="35">
        <v>10</v>
      </c>
      <c r="G37" s="35">
        <v>17</v>
      </c>
      <c r="H37" s="35">
        <v>7</v>
      </c>
      <c r="I37" s="35">
        <v>0</v>
      </c>
      <c r="J37" s="35">
        <v>3</v>
      </c>
      <c r="K37" s="18">
        <v>1</v>
      </c>
      <c r="L37" s="249">
        <v>139</v>
      </c>
      <c r="M37" s="249">
        <v>1</v>
      </c>
      <c r="O37" s="1">
        <f>E37+L37+M37</f>
        <v>171</v>
      </c>
      <c r="P37" s="367">
        <f>D37-O37</f>
        <v>0</v>
      </c>
    </row>
    <row r="38" spans="2:16" ht="19.2" customHeight="1" x14ac:dyDescent="0.2">
      <c r="B38" s="1504"/>
      <c r="C38" s="1551"/>
      <c r="D38" s="499"/>
      <c r="E38" s="601">
        <f>E37/$D37</f>
        <v>0.18128654970760233</v>
      </c>
      <c r="F38" s="483">
        <f>F37/$D37</f>
        <v>5.8479532163742687E-2</v>
      </c>
      <c r="G38" s="483">
        <f t="shared" ref="G38" si="45">G37/$D37</f>
        <v>9.9415204678362568E-2</v>
      </c>
      <c r="H38" s="483">
        <f t="shared" ref="H38" si="46">H37/$D37</f>
        <v>4.0935672514619881E-2</v>
      </c>
      <c r="I38" s="483">
        <f t="shared" ref="I38" si="47">I37/$D37</f>
        <v>0</v>
      </c>
      <c r="J38" s="483">
        <f t="shared" ref="J38" si="48">J37/$D37</f>
        <v>1.7543859649122806E-2</v>
      </c>
      <c r="K38" s="602">
        <f t="shared" ref="K38" si="49">K37/$D37</f>
        <v>5.8479532163742687E-3</v>
      </c>
      <c r="L38" s="603">
        <f>L37/$D37</f>
        <v>0.8128654970760234</v>
      </c>
      <c r="M38" s="603">
        <f>M37/$D37</f>
        <v>5.8479532163742687E-3</v>
      </c>
      <c r="O38" s="45">
        <f>E38+L38+M38</f>
        <v>1</v>
      </c>
      <c r="P38" s="367">
        <f>1-O38</f>
        <v>0</v>
      </c>
    </row>
    <row r="39" spans="2:16" ht="19.2" customHeight="1" x14ac:dyDescent="0.2">
      <c r="B39" s="1504"/>
      <c r="C39" s="1552"/>
      <c r="D39" s="1123"/>
      <c r="E39" s="608"/>
      <c r="F39" s="489">
        <f>F37/$E37</f>
        <v>0.32258064516129031</v>
      </c>
      <c r="G39" s="489">
        <f t="shared" ref="G39:K39" si="50">G37/$E37</f>
        <v>0.54838709677419351</v>
      </c>
      <c r="H39" s="489">
        <f t="shared" si="50"/>
        <v>0.22580645161290322</v>
      </c>
      <c r="I39" s="489">
        <f t="shared" si="50"/>
        <v>0</v>
      </c>
      <c r="J39" s="489">
        <f t="shared" si="50"/>
        <v>9.6774193548387094E-2</v>
      </c>
      <c r="K39" s="636">
        <f t="shared" si="50"/>
        <v>3.2258064516129031E-2</v>
      </c>
      <c r="L39" s="609"/>
      <c r="M39" s="609"/>
      <c r="O39" s="45"/>
    </row>
    <row r="40" spans="2:16" ht="19.2" customHeight="1" x14ac:dyDescent="0.2">
      <c r="B40" s="1504"/>
      <c r="C40" s="1591" t="s">
        <v>284</v>
      </c>
      <c r="D40" s="491">
        <f>表1!D38</f>
        <v>49</v>
      </c>
      <c r="E40" s="63">
        <v>7</v>
      </c>
      <c r="F40" s="9">
        <v>4</v>
      </c>
      <c r="G40" s="9">
        <v>4</v>
      </c>
      <c r="H40" s="9">
        <v>0</v>
      </c>
      <c r="I40" s="9">
        <v>0</v>
      </c>
      <c r="J40" s="9">
        <v>0</v>
      </c>
      <c r="K40" s="8">
        <v>2</v>
      </c>
      <c r="L40" s="245">
        <v>39</v>
      </c>
      <c r="M40" s="245">
        <v>3</v>
      </c>
      <c r="O40" s="1">
        <f>E40+L40+M40</f>
        <v>49</v>
      </c>
      <c r="P40" s="367">
        <f>D40-O40</f>
        <v>0</v>
      </c>
    </row>
    <row r="41" spans="2:16" ht="19.2" customHeight="1" x14ac:dyDescent="0.2">
      <c r="B41" s="1504"/>
      <c r="C41" s="1551"/>
      <c r="D41" s="499"/>
      <c r="E41" s="601">
        <f>E40/$D40</f>
        <v>0.14285714285714285</v>
      </c>
      <c r="F41" s="483">
        <f>F40/$D40</f>
        <v>8.1632653061224483E-2</v>
      </c>
      <c r="G41" s="483">
        <f t="shared" ref="G41" si="51">G40/$D40</f>
        <v>8.1632653061224483E-2</v>
      </c>
      <c r="H41" s="483">
        <f t="shared" ref="H41" si="52">H40/$D40</f>
        <v>0</v>
      </c>
      <c r="I41" s="483">
        <f t="shared" ref="I41" si="53">I40/$D40</f>
        <v>0</v>
      </c>
      <c r="J41" s="483">
        <f t="shared" ref="J41" si="54">J40/$D40</f>
        <v>0</v>
      </c>
      <c r="K41" s="602">
        <f t="shared" ref="K41" si="55">K40/$D40</f>
        <v>4.0816326530612242E-2</v>
      </c>
      <c r="L41" s="603">
        <f>L40/$D40</f>
        <v>0.79591836734693877</v>
      </c>
      <c r="M41" s="603">
        <v>0.03</v>
      </c>
      <c r="O41" s="45">
        <f>E41+L41+M41</f>
        <v>0.96877551020408159</v>
      </c>
      <c r="P41" s="367">
        <f>1-O41</f>
        <v>3.1224489795918409E-2</v>
      </c>
    </row>
    <row r="42" spans="2:16" ht="19.2" customHeight="1" x14ac:dyDescent="0.2">
      <c r="B42" s="1504"/>
      <c r="C42" s="1552"/>
      <c r="D42" s="1123"/>
      <c r="E42" s="608"/>
      <c r="F42" s="489">
        <f>F40/$E40</f>
        <v>0.5714285714285714</v>
      </c>
      <c r="G42" s="489">
        <f t="shared" ref="G42:K42" si="56">G40/$E40</f>
        <v>0.5714285714285714</v>
      </c>
      <c r="H42" s="489">
        <f t="shared" si="56"/>
        <v>0</v>
      </c>
      <c r="I42" s="489">
        <f t="shared" si="56"/>
        <v>0</v>
      </c>
      <c r="J42" s="489">
        <f t="shared" si="56"/>
        <v>0</v>
      </c>
      <c r="K42" s="636">
        <f t="shared" si="56"/>
        <v>0.2857142857142857</v>
      </c>
      <c r="L42" s="609"/>
      <c r="M42" s="609"/>
      <c r="O42" s="45"/>
    </row>
    <row r="43" spans="2:16" ht="19.2" customHeight="1" x14ac:dyDescent="0.2">
      <c r="B43" s="1504"/>
      <c r="C43" s="1591" t="s">
        <v>285</v>
      </c>
      <c r="D43" s="491">
        <f>表1!D41</f>
        <v>38</v>
      </c>
      <c r="E43" s="63">
        <v>14</v>
      </c>
      <c r="F43" s="9">
        <v>3</v>
      </c>
      <c r="G43" s="9">
        <v>7</v>
      </c>
      <c r="H43" s="9">
        <v>4</v>
      </c>
      <c r="I43" s="9">
        <v>1</v>
      </c>
      <c r="J43" s="9">
        <v>3</v>
      </c>
      <c r="K43" s="8">
        <v>1</v>
      </c>
      <c r="L43" s="245">
        <v>24</v>
      </c>
      <c r="M43" s="245">
        <v>0</v>
      </c>
      <c r="O43" s="1">
        <f>E43+L43+M43</f>
        <v>38</v>
      </c>
      <c r="P43" s="367">
        <f>D43-O43</f>
        <v>0</v>
      </c>
    </row>
    <row r="44" spans="2:16" ht="19.2" customHeight="1" x14ac:dyDescent="0.2">
      <c r="B44" s="1504"/>
      <c r="C44" s="1551"/>
      <c r="D44" s="499"/>
      <c r="E44" s="601">
        <f>E43/$D43</f>
        <v>0.36842105263157893</v>
      </c>
      <c r="F44" s="483">
        <f>F43/$D43</f>
        <v>7.8947368421052627E-2</v>
      </c>
      <c r="G44" s="483">
        <f t="shared" ref="G44" si="57">G43/$D43</f>
        <v>0.18421052631578946</v>
      </c>
      <c r="H44" s="483">
        <f t="shared" ref="H44" si="58">H43/$D43</f>
        <v>0.10526315789473684</v>
      </c>
      <c r="I44" s="483">
        <f t="shared" ref="I44" si="59">I43/$D43</f>
        <v>2.6315789473684209E-2</v>
      </c>
      <c r="J44" s="483">
        <f t="shared" ref="J44" si="60">J43/$D43</f>
        <v>7.8947368421052627E-2</v>
      </c>
      <c r="K44" s="602">
        <f t="shared" ref="K44" si="61">K43/$D43</f>
        <v>2.6315789473684209E-2</v>
      </c>
      <c r="L44" s="603">
        <f>L43/$D43</f>
        <v>0.63157894736842102</v>
      </c>
      <c r="M44" s="603">
        <f>M43/$D43</f>
        <v>0</v>
      </c>
      <c r="O44" s="45">
        <f>E44+L44+M44</f>
        <v>1</v>
      </c>
      <c r="P44" s="367">
        <f>1-O44</f>
        <v>0</v>
      </c>
    </row>
    <row r="45" spans="2:16" ht="19.2" customHeight="1" x14ac:dyDescent="0.2">
      <c r="B45" s="1504"/>
      <c r="C45" s="1552"/>
      <c r="D45" s="1123"/>
      <c r="E45" s="608"/>
      <c r="F45" s="489">
        <f>F43/$E43</f>
        <v>0.21428571428571427</v>
      </c>
      <c r="G45" s="489">
        <f t="shared" ref="G45:K45" si="62">G43/$E43</f>
        <v>0.5</v>
      </c>
      <c r="H45" s="489">
        <f t="shared" si="62"/>
        <v>0.2857142857142857</v>
      </c>
      <c r="I45" s="489">
        <f t="shared" si="62"/>
        <v>7.1428571428571425E-2</v>
      </c>
      <c r="J45" s="489">
        <f t="shared" si="62"/>
        <v>0.21428571428571427</v>
      </c>
      <c r="K45" s="636">
        <f t="shared" si="62"/>
        <v>7.1428571428571425E-2</v>
      </c>
      <c r="L45" s="609"/>
      <c r="M45" s="609"/>
      <c r="O45" s="45"/>
    </row>
    <row r="46" spans="2:16" ht="19.2" customHeight="1" x14ac:dyDescent="0.2">
      <c r="B46" s="1504"/>
      <c r="C46" s="1591" t="s">
        <v>286</v>
      </c>
      <c r="D46" s="491">
        <f>表1!D44</f>
        <v>33</v>
      </c>
      <c r="E46" s="63">
        <v>12</v>
      </c>
      <c r="F46" s="9">
        <v>6</v>
      </c>
      <c r="G46" s="9">
        <v>5</v>
      </c>
      <c r="H46" s="9">
        <v>4</v>
      </c>
      <c r="I46" s="9">
        <v>1</v>
      </c>
      <c r="J46" s="9">
        <v>2</v>
      </c>
      <c r="K46" s="8">
        <v>0</v>
      </c>
      <c r="L46" s="245">
        <v>21</v>
      </c>
      <c r="M46" s="245">
        <v>0</v>
      </c>
      <c r="O46" s="1">
        <f>E46+L46+M46</f>
        <v>33</v>
      </c>
      <c r="P46" s="367">
        <f>D46-O46</f>
        <v>0</v>
      </c>
    </row>
    <row r="47" spans="2:16" ht="19.2" customHeight="1" x14ac:dyDescent="0.2">
      <c r="B47" s="1504"/>
      <c r="C47" s="1551"/>
      <c r="D47" s="499"/>
      <c r="E47" s="601">
        <f>E46/$D46</f>
        <v>0.36363636363636365</v>
      </c>
      <c r="F47" s="483">
        <f>F46/$D46</f>
        <v>0.18181818181818182</v>
      </c>
      <c r="G47" s="483">
        <f t="shared" ref="G47" si="63">G46/$D46</f>
        <v>0.15151515151515152</v>
      </c>
      <c r="H47" s="483">
        <f t="shared" ref="H47" si="64">H46/$D46</f>
        <v>0.12121212121212122</v>
      </c>
      <c r="I47" s="483">
        <f t="shared" ref="I47" si="65">I46/$D46</f>
        <v>3.0303030303030304E-2</v>
      </c>
      <c r="J47" s="483">
        <f t="shared" ref="J47" si="66">J46/$D46</f>
        <v>6.0606060606060608E-2</v>
      </c>
      <c r="K47" s="602">
        <f t="shared" ref="K47" si="67">K46/$D46</f>
        <v>0</v>
      </c>
      <c r="L47" s="603">
        <f>L46/$D46</f>
        <v>0.63636363636363635</v>
      </c>
      <c r="M47" s="603">
        <f>M46/$D46</f>
        <v>0</v>
      </c>
      <c r="O47" s="45">
        <f>E47+L47+M47</f>
        <v>1</v>
      </c>
      <c r="P47" s="367">
        <f>1-O47</f>
        <v>0</v>
      </c>
    </row>
    <row r="48" spans="2:16" ht="19.2" customHeight="1" x14ac:dyDescent="0.2">
      <c r="B48" s="1504"/>
      <c r="C48" s="1552"/>
      <c r="D48" s="1123"/>
      <c r="E48" s="608"/>
      <c r="F48" s="489">
        <f>F46/$E46</f>
        <v>0.5</v>
      </c>
      <c r="G48" s="489">
        <f t="shared" ref="G48:K48" si="68">G46/$E46</f>
        <v>0.41666666666666669</v>
      </c>
      <c r="H48" s="489">
        <f t="shared" si="68"/>
        <v>0.33333333333333331</v>
      </c>
      <c r="I48" s="489">
        <f t="shared" si="68"/>
        <v>8.3333333333333329E-2</v>
      </c>
      <c r="J48" s="489">
        <f t="shared" si="68"/>
        <v>0.16666666666666666</v>
      </c>
      <c r="K48" s="636">
        <f t="shared" si="68"/>
        <v>0</v>
      </c>
      <c r="L48" s="609"/>
      <c r="M48" s="609"/>
      <c r="O48" s="45"/>
    </row>
    <row r="49" spans="2:16" ht="19.2" customHeight="1" x14ac:dyDescent="0.2">
      <c r="B49" s="1504"/>
      <c r="C49" s="1591" t="s">
        <v>287</v>
      </c>
      <c r="D49" s="491">
        <f>表1!D47</f>
        <v>30</v>
      </c>
      <c r="E49" s="63">
        <v>16</v>
      </c>
      <c r="F49" s="9">
        <v>12</v>
      </c>
      <c r="G49" s="9">
        <v>6</v>
      </c>
      <c r="H49" s="9">
        <v>7</v>
      </c>
      <c r="I49" s="9">
        <v>4</v>
      </c>
      <c r="J49" s="9">
        <v>4</v>
      </c>
      <c r="K49" s="8">
        <v>3</v>
      </c>
      <c r="L49" s="245">
        <v>13</v>
      </c>
      <c r="M49" s="245">
        <v>1</v>
      </c>
      <c r="O49" s="1">
        <f>E49+L49+M49</f>
        <v>30</v>
      </c>
      <c r="P49" s="367">
        <f>D49-O49</f>
        <v>0</v>
      </c>
    </row>
    <row r="50" spans="2:16" ht="19.2" customHeight="1" x14ac:dyDescent="0.2">
      <c r="B50" s="1504"/>
      <c r="C50" s="1551"/>
      <c r="D50" s="499"/>
      <c r="E50" s="601">
        <f>E49/$D49</f>
        <v>0.53333333333333333</v>
      </c>
      <c r="F50" s="483">
        <f>F49/$D49</f>
        <v>0.4</v>
      </c>
      <c r="G50" s="483">
        <f t="shared" ref="G50" si="69">G49/$D49</f>
        <v>0.2</v>
      </c>
      <c r="H50" s="483">
        <f t="shared" ref="H50" si="70">H49/$D49</f>
        <v>0.23333333333333334</v>
      </c>
      <c r="I50" s="483">
        <f t="shared" ref="I50" si="71">I49/$D49</f>
        <v>0.13333333333333333</v>
      </c>
      <c r="J50" s="483">
        <f t="shared" ref="J50" si="72">J49/$D49</f>
        <v>0.13333333333333333</v>
      </c>
      <c r="K50" s="602">
        <f t="shared" ref="K50" si="73">K49/$D49</f>
        <v>0.1</v>
      </c>
      <c r="L50" s="603">
        <f>L49/$D49</f>
        <v>0.43333333333333335</v>
      </c>
      <c r="M50" s="603">
        <f>M49/$D49</f>
        <v>3.3333333333333333E-2</v>
      </c>
      <c r="O50" s="45">
        <f>E50+L50+M50</f>
        <v>1</v>
      </c>
      <c r="P50" s="367">
        <f>1-O50</f>
        <v>0</v>
      </c>
    </row>
    <row r="51" spans="2:16" ht="19.2" customHeight="1" thickBot="1" x14ac:dyDescent="0.25">
      <c r="B51" s="1504"/>
      <c r="C51" s="1655"/>
      <c r="D51" s="1124"/>
      <c r="E51" s="610"/>
      <c r="F51" s="493">
        <f>F49/$E49</f>
        <v>0.75</v>
      </c>
      <c r="G51" s="493">
        <f t="shared" ref="G51:K51" si="74">G49/$E49</f>
        <v>0.375</v>
      </c>
      <c r="H51" s="493">
        <f t="shared" si="74"/>
        <v>0.4375</v>
      </c>
      <c r="I51" s="493">
        <f t="shared" si="74"/>
        <v>0.25</v>
      </c>
      <c r="J51" s="493">
        <f t="shared" si="74"/>
        <v>0.25</v>
      </c>
      <c r="K51" s="611">
        <f t="shared" si="74"/>
        <v>0.1875</v>
      </c>
      <c r="L51" s="612"/>
      <c r="M51" s="612"/>
      <c r="O51" s="45"/>
    </row>
    <row r="52" spans="2:16" ht="19.2" customHeight="1" thickTop="1" x14ac:dyDescent="0.2">
      <c r="B52" s="1504"/>
      <c r="C52" s="38" t="s">
        <v>288</v>
      </c>
      <c r="D52" s="613">
        <f t="shared" ref="D52:M52" si="75">D37+D40+D43+D46</f>
        <v>291</v>
      </c>
      <c r="E52" s="64">
        <f t="shared" si="75"/>
        <v>64</v>
      </c>
      <c r="F52" s="35">
        <f t="shared" si="75"/>
        <v>23</v>
      </c>
      <c r="G52" s="35">
        <f t="shared" si="75"/>
        <v>33</v>
      </c>
      <c r="H52" s="35">
        <f t="shared" si="75"/>
        <v>15</v>
      </c>
      <c r="I52" s="35">
        <f t="shared" si="75"/>
        <v>2</v>
      </c>
      <c r="J52" s="35">
        <f t="shared" si="75"/>
        <v>8</v>
      </c>
      <c r="K52" s="18">
        <f t="shared" si="75"/>
        <v>4</v>
      </c>
      <c r="L52" s="249">
        <f t="shared" si="75"/>
        <v>223</v>
      </c>
      <c r="M52" s="249">
        <f t="shared" si="75"/>
        <v>4</v>
      </c>
      <c r="O52" s="1">
        <f>E52+L52+M52</f>
        <v>291</v>
      </c>
      <c r="P52" s="367">
        <f>D52-O52</f>
        <v>0</v>
      </c>
    </row>
    <row r="53" spans="2:16" ht="19.2" customHeight="1" x14ac:dyDescent="0.2">
      <c r="B53" s="1504"/>
      <c r="C53" s="46" t="s">
        <v>289</v>
      </c>
      <c r="D53" s="235"/>
      <c r="E53" s="601">
        <f>E52/$D52</f>
        <v>0.21993127147766323</v>
      </c>
      <c r="F53" s="483">
        <f>F52/$D52</f>
        <v>7.903780068728522E-2</v>
      </c>
      <c r="G53" s="483">
        <f t="shared" ref="G53" si="76">G52/$D52</f>
        <v>0.1134020618556701</v>
      </c>
      <c r="H53" s="483">
        <f t="shared" ref="H53" si="77">H52/$D52</f>
        <v>5.1546391752577317E-2</v>
      </c>
      <c r="I53" s="483">
        <f t="shared" ref="I53" si="78">I52/$D52</f>
        <v>6.8728522336769758E-3</v>
      </c>
      <c r="J53" s="483">
        <f t="shared" ref="J53" si="79">J52/$D52</f>
        <v>2.7491408934707903E-2</v>
      </c>
      <c r="K53" s="602">
        <f t="shared" ref="K53" si="80">K52/$D52</f>
        <v>1.3745704467353952E-2</v>
      </c>
      <c r="L53" s="603">
        <f>L52/$D52</f>
        <v>0.76632302405498287</v>
      </c>
      <c r="M53" s="603">
        <f>M52/$D52</f>
        <v>1.3745704467353952E-2</v>
      </c>
      <c r="O53" s="45">
        <f>E53+L53+M53</f>
        <v>1</v>
      </c>
      <c r="P53" s="367">
        <f>1-O53</f>
        <v>0</v>
      </c>
    </row>
    <row r="54" spans="2:16" ht="19.2" customHeight="1" x14ac:dyDescent="0.2">
      <c r="B54" s="1504"/>
      <c r="C54" s="39"/>
      <c r="D54" s="236"/>
      <c r="E54" s="608"/>
      <c r="F54" s="489">
        <f>F52/$E52</f>
        <v>0.359375</v>
      </c>
      <c r="G54" s="489">
        <f t="shared" ref="G54:K54" si="81">G52/$E52</f>
        <v>0.515625</v>
      </c>
      <c r="H54" s="489">
        <f t="shared" si="81"/>
        <v>0.234375</v>
      </c>
      <c r="I54" s="489">
        <f t="shared" si="81"/>
        <v>3.125E-2</v>
      </c>
      <c r="J54" s="489">
        <f t="shared" si="81"/>
        <v>0.125</v>
      </c>
      <c r="K54" s="636">
        <f t="shared" si="81"/>
        <v>6.25E-2</v>
      </c>
      <c r="L54" s="609"/>
      <c r="M54" s="609"/>
      <c r="O54" s="45"/>
    </row>
    <row r="55" spans="2:16" ht="19.2" customHeight="1" x14ac:dyDescent="0.2">
      <c r="B55" s="1504"/>
      <c r="C55" s="41" t="s">
        <v>288</v>
      </c>
      <c r="D55" s="614">
        <f>SUM(D40:D49)</f>
        <v>150</v>
      </c>
      <c r="E55" s="63">
        <f t="shared" ref="E55:M55" si="82">E40+E43+E46+E49</f>
        <v>49</v>
      </c>
      <c r="F55" s="9">
        <f t="shared" si="82"/>
        <v>25</v>
      </c>
      <c r="G55" s="9">
        <f t="shared" si="82"/>
        <v>22</v>
      </c>
      <c r="H55" s="9">
        <f t="shared" si="82"/>
        <v>15</v>
      </c>
      <c r="I55" s="9">
        <f t="shared" si="82"/>
        <v>6</v>
      </c>
      <c r="J55" s="9">
        <f t="shared" si="82"/>
        <v>9</v>
      </c>
      <c r="K55" s="8">
        <f t="shared" si="82"/>
        <v>6</v>
      </c>
      <c r="L55" s="245">
        <f t="shared" si="82"/>
        <v>97</v>
      </c>
      <c r="M55" s="245">
        <f t="shared" si="82"/>
        <v>4</v>
      </c>
      <c r="O55" s="1">
        <f>E55+L55+M55</f>
        <v>150</v>
      </c>
      <c r="P55" s="367">
        <f>D55-O55</f>
        <v>0</v>
      </c>
    </row>
    <row r="56" spans="2:16" ht="19.2" customHeight="1" x14ac:dyDescent="0.2">
      <c r="B56" s="1504"/>
      <c r="C56" s="46" t="s">
        <v>290</v>
      </c>
      <c r="D56" s="615"/>
      <c r="E56" s="601">
        <f>E55/$D55</f>
        <v>0.32666666666666666</v>
      </c>
      <c r="F56" s="483">
        <f>F55/$D55</f>
        <v>0.16666666666666666</v>
      </c>
      <c r="G56" s="483">
        <f t="shared" ref="G56" si="83">G55/$D55</f>
        <v>0.14666666666666667</v>
      </c>
      <c r="H56" s="483">
        <f t="shared" ref="H56" si="84">H55/$D55</f>
        <v>0.1</v>
      </c>
      <c r="I56" s="483">
        <f t="shared" ref="I56" si="85">I55/$D55</f>
        <v>0.04</v>
      </c>
      <c r="J56" s="483">
        <f t="shared" ref="J56" si="86">J55/$D55</f>
        <v>0.06</v>
      </c>
      <c r="K56" s="602">
        <f t="shared" ref="K56" si="87">K55/$D55</f>
        <v>0.04</v>
      </c>
      <c r="L56" s="603">
        <f>L55/$D55</f>
        <v>0.64666666666666661</v>
      </c>
      <c r="M56" s="603">
        <f>M55/$D55</f>
        <v>2.6666666666666668E-2</v>
      </c>
      <c r="O56" s="45">
        <f>E56+L56+M56</f>
        <v>0.99999999999999989</v>
      </c>
      <c r="P56" s="367">
        <f>1-O56</f>
        <v>0</v>
      </c>
    </row>
    <row r="57" spans="2:16" ht="19.2" customHeight="1" thickBot="1" x14ac:dyDescent="0.25">
      <c r="B57" s="1510"/>
      <c r="C57" s="39"/>
      <c r="D57" s="236"/>
      <c r="E57" s="616"/>
      <c r="F57" s="496">
        <f>F55/$E55</f>
        <v>0.51020408163265307</v>
      </c>
      <c r="G57" s="496">
        <f t="shared" ref="G57:K57" si="88">G55/$E55</f>
        <v>0.44897959183673469</v>
      </c>
      <c r="H57" s="496">
        <f t="shared" si="88"/>
        <v>0.30612244897959184</v>
      </c>
      <c r="I57" s="496">
        <f t="shared" si="88"/>
        <v>0.12244897959183673</v>
      </c>
      <c r="J57" s="496">
        <f t="shared" si="88"/>
        <v>0.18367346938775511</v>
      </c>
      <c r="K57" s="617">
        <f t="shared" si="88"/>
        <v>0.12244897959183673</v>
      </c>
      <c r="L57" s="618"/>
      <c r="M57" s="618"/>
      <c r="O57" s="45"/>
    </row>
    <row r="58" spans="2:16" ht="19.2" customHeight="1" x14ac:dyDescent="0.2">
      <c r="B58" s="104"/>
      <c r="C58" s="1668" t="s">
        <v>826</v>
      </c>
      <c r="D58" s="1668"/>
      <c r="E58" s="1668"/>
      <c r="F58" s="1668"/>
      <c r="G58" s="1157"/>
      <c r="H58" s="1157"/>
      <c r="I58" s="1157"/>
      <c r="J58" s="1157"/>
      <c r="K58" s="1157"/>
      <c r="L58" s="1157"/>
      <c r="M58" s="1157"/>
      <c r="O58" s="45"/>
    </row>
    <row r="59" spans="2:16" x14ac:dyDescent="0.2">
      <c r="B59" s="22"/>
      <c r="C59" s="27"/>
      <c r="D59" s="23"/>
      <c r="E59" s="24"/>
      <c r="F59" s="28"/>
      <c r="G59" s="28"/>
      <c r="I59" s="28"/>
      <c r="J59" s="28"/>
      <c r="K59" s="28"/>
      <c r="L59" s="28"/>
      <c r="M59" s="28"/>
    </row>
    <row r="60" spans="2:16" x14ac:dyDescent="0.2">
      <c r="B60" s="1" t="s">
        <v>321</v>
      </c>
      <c r="C60" s="27"/>
      <c r="D60" s="1">
        <f>D34+D37+D40+D43+D46+D49</f>
        <v>427</v>
      </c>
      <c r="E60" s="1">
        <f t="shared" ref="E60:K60" si="89">E34+E37+E40+E43+E46+E49</f>
        <v>82</v>
      </c>
      <c r="F60" s="1">
        <f t="shared" si="89"/>
        <v>36</v>
      </c>
      <c r="G60" s="1">
        <f t="shared" si="89"/>
        <v>40</v>
      </c>
      <c r="H60" s="1">
        <f t="shared" si="89"/>
        <v>23</v>
      </c>
      <c r="I60" s="1">
        <f t="shared" si="89"/>
        <v>6</v>
      </c>
      <c r="J60" s="1">
        <f t="shared" si="89"/>
        <v>12</v>
      </c>
      <c r="K60" s="1">
        <f t="shared" si="89"/>
        <v>7</v>
      </c>
      <c r="L60" s="1">
        <f>L34+L37+L40+L43+L46+L49</f>
        <v>336</v>
      </c>
      <c r="M60" s="1">
        <f>M34+M37+M40+M43+M46+M49</f>
        <v>9</v>
      </c>
    </row>
    <row r="61" spans="2:16" x14ac:dyDescent="0.2">
      <c r="B61" s="45" t="s">
        <v>381</v>
      </c>
      <c r="E61" s="94">
        <f>E60/D60</f>
        <v>0.19203747072599531</v>
      </c>
      <c r="F61" s="94">
        <f>F60/D60</f>
        <v>8.4309133489461355E-2</v>
      </c>
      <c r="G61" s="94">
        <f>G60/D60</f>
        <v>9.3676814988290405E-2</v>
      </c>
      <c r="H61" s="94">
        <f>H60/D60</f>
        <v>5.3864168618266976E-2</v>
      </c>
      <c r="I61" s="94">
        <f>I60/D60</f>
        <v>1.405152224824356E-2</v>
      </c>
      <c r="J61" s="94">
        <f>J60/D60</f>
        <v>2.8103044496487119E-2</v>
      </c>
      <c r="K61" s="94">
        <f>K60/D60</f>
        <v>1.6393442622950821E-2</v>
      </c>
      <c r="L61" s="94">
        <f>L60/D60</f>
        <v>0.78688524590163933</v>
      </c>
      <c r="M61" s="94">
        <f>M60/D60</f>
        <v>2.1077283372365339E-2</v>
      </c>
    </row>
    <row r="62" spans="2:16" x14ac:dyDescent="0.2">
      <c r="B62" s="45" t="s">
        <v>632</v>
      </c>
      <c r="E62" s="94"/>
      <c r="F62" s="94">
        <f>F60/E60</f>
        <v>0.43902439024390244</v>
      </c>
      <c r="G62" s="94">
        <f>G60/E60</f>
        <v>0.48780487804878048</v>
      </c>
      <c r="H62" s="94">
        <f>H60/E60</f>
        <v>0.28048780487804881</v>
      </c>
      <c r="I62" s="94">
        <f>I60/E60</f>
        <v>7.3170731707317069E-2</v>
      </c>
      <c r="J62" s="94">
        <f>J60/E60</f>
        <v>0.14634146341463414</v>
      </c>
      <c r="K62" s="94">
        <f>K60/E60</f>
        <v>8.5365853658536592E-2</v>
      </c>
      <c r="L62" s="94"/>
      <c r="M62" s="94">
        <f>M60/K60</f>
        <v>1.2857142857142858</v>
      </c>
    </row>
    <row r="63" spans="2:16" ht="9.75" customHeight="1" x14ac:dyDescent="0.2">
      <c r="E63" s="94"/>
      <c r="F63" s="94"/>
      <c r="G63" s="94"/>
      <c r="H63" s="94"/>
      <c r="I63" s="94"/>
      <c r="J63" s="94"/>
      <c r="K63" s="94"/>
      <c r="L63" s="94"/>
      <c r="M63" s="94"/>
    </row>
    <row r="64" spans="2:16" x14ac:dyDescent="0.2">
      <c r="B64" s="1" t="s">
        <v>238</v>
      </c>
      <c r="D64" s="96">
        <f t="shared" ref="D64:M64" si="90">D52+D34+D49</f>
        <v>427</v>
      </c>
      <c r="E64" s="96">
        <f t="shared" si="90"/>
        <v>82</v>
      </c>
      <c r="F64" s="96">
        <f t="shared" si="90"/>
        <v>36</v>
      </c>
      <c r="G64" s="96">
        <f t="shared" si="90"/>
        <v>40</v>
      </c>
      <c r="H64" s="96">
        <f t="shared" si="90"/>
        <v>23</v>
      </c>
      <c r="I64" s="96">
        <f t="shared" si="90"/>
        <v>6</v>
      </c>
      <c r="J64" s="96">
        <f t="shared" si="90"/>
        <v>12</v>
      </c>
      <c r="K64" s="96">
        <f t="shared" si="90"/>
        <v>7</v>
      </c>
      <c r="L64" s="96">
        <f t="shared" si="90"/>
        <v>336</v>
      </c>
      <c r="M64" s="96">
        <f t="shared" si="90"/>
        <v>9</v>
      </c>
    </row>
    <row r="65" spans="2:13" x14ac:dyDescent="0.2">
      <c r="B65" s="1"/>
      <c r="C65" s="19"/>
      <c r="D65" s="7">
        <f t="shared" ref="D65:M65" si="91">D55+D34+D37</f>
        <v>427</v>
      </c>
      <c r="E65" s="7">
        <f t="shared" si="91"/>
        <v>82</v>
      </c>
      <c r="F65" s="7">
        <f t="shared" si="91"/>
        <v>36</v>
      </c>
      <c r="G65" s="7">
        <f t="shared" si="91"/>
        <v>40</v>
      </c>
      <c r="H65" s="7">
        <f t="shared" si="91"/>
        <v>23</v>
      </c>
      <c r="I65" s="7">
        <f t="shared" si="91"/>
        <v>6</v>
      </c>
      <c r="J65" s="7">
        <f t="shared" si="91"/>
        <v>12</v>
      </c>
      <c r="K65" s="7">
        <f t="shared" si="91"/>
        <v>7</v>
      </c>
      <c r="L65" s="7">
        <f t="shared" si="91"/>
        <v>336</v>
      </c>
      <c r="M65" s="7">
        <f t="shared" si="91"/>
        <v>9</v>
      </c>
    </row>
    <row r="66" spans="2:13" ht="13.5" customHeight="1" x14ac:dyDescent="0.2">
      <c r="B66" s="1"/>
      <c r="C66" s="19"/>
    </row>
    <row r="67" spans="2:13" ht="13.5" customHeight="1" x14ac:dyDescent="0.2">
      <c r="B67" s="367" t="s">
        <v>239</v>
      </c>
      <c r="C67" s="19"/>
      <c r="D67" s="367">
        <f t="shared" ref="D67:M69" si="92">D13-D60</f>
        <v>0</v>
      </c>
      <c r="E67" s="367">
        <f t="shared" si="92"/>
        <v>0</v>
      </c>
      <c r="F67" s="367">
        <f t="shared" si="92"/>
        <v>0</v>
      </c>
      <c r="G67" s="367">
        <f t="shared" si="92"/>
        <v>0</v>
      </c>
      <c r="H67" s="367">
        <f t="shared" si="92"/>
        <v>0</v>
      </c>
      <c r="I67" s="367">
        <f t="shared" si="92"/>
        <v>0</v>
      </c>
      <c r="J67" s="367">
        <f t="shared" si="92"/>
        <v>0</v>
      </c>
      <c r="K67" s="367">
        <f t="shared" si="92"/>
        <v>0</v>
      </c>
      <c r="L67" s="367">
        <f t="shared" si="92"/>
        <v>0</v>
      </c>
      <c r="M67" s="367">
        <f t="shared" si="92"/>
        <v>0</v>
      </c>
    </row>
    <row r="68" spans="2:13" ht="11.25" customHeight="1" x14ac:dyDescent="0.2">
      <c r="C68" s="19"/>
      <c r="D68" s="367"/>
      <c r="E68" s="367">
        <f t="shared" si="92"/>
        <v>0</v>
      </c>
      <c r="F68" s="367">
        <f t="shared" si="92"/>
        <v>0</v>
      </c>
      <c r="G68" s="367">
        <f t="shared" si="92"/>
        <v>0</v>
      </c>
      <c r="H68" s="367">
        <f t="shared" si="92"/>
        <v>0</v>
      </c>
      <c r="I68" s="367">
        <f>I14-I61</f>
        <v>0</v>
      </c>
      <c r="J68" s="367">
        <f t="shared" si="92"/>
        <v>0</v>
      </c>
      <c r="K68" s="367">
        <f t="shared" si="92"/>
        <v>0</v>
      </c>
      <c r="L68" s="367">
        <f>L14-L61</f>
        <v>0</v>
      </c>
      <c r="M68" s="367">
        <f>M14-M61</f>
        <v>0</v>
      </c>
    </row>
    <row r="69" spans="2:13" x14ac:dyDescent="0.2">
      <c r="C69" s="19"/>
      <c r="D69" s="367"/>
      <c r="E69" s="367"/>
      <c r="F69" s="367">
        <f t="shared" si="92"/>
        <v>0</v>
      </c>
      <c r="G69" s="367">
        <f t="shared" si="92"/>
        <v>0</v>
      </c>
      <c r="H69" s="367">
        <f t="shared" si="92"/>
        <v>0</v>
      </c>
      <c r="I69" s="367">
        <f>I15-I62</f>
        <v>0</v>
      </c>
      <c r="J69" s="367">
        <f t="shared" si="92"/>
        <v>0</v>
      </c>
      <c r="K69" s="367">
        <f t="shared" si="92"/>
        <v>0</v>
      </c>
      <c r="L69" s="367">
        <f t="shared" si="92"/>
        <v>0</v>
      </c>
      <c r="M69" s="367"/>
    </row>
    <row r="70" spans="2:13" x14ac:dyDescent="0.2">
      <c r="C70" s="19"/>
      <c r="D70" s="367"/>
      <c r="E70" s="367"/>
      <c r="F70" s="367"/>
      <c r="G70" s="367"/>
      <c r="H70" s="367"/>
      <c r="I70" s="367"/>
      <c r="J70" s="367"/>
      <c r="K70" s="367"/>
      <c r="L70" s="367"/>
      <c r="M70" s="367"/>
    </row>
    <row r="71" spans="2:13" x14ac:dyDescent="0.2">
      <c r="C71" s="19"/>
      <c r="D71" s="367">
        <f>D64-D60</f>
        <v>0</v>
      </c>
      <c r="E71" s="367">
        <f t="shared" ref="E71:K71" si="93">E64-E60</f>
        <v>0</v>
      </c>
      <c r="F71" s="367">
        <f t="shared" si="93"/>
        <v>0</v>
      </c>
      <c r="G71" s="367">
        <f t="shared" si="93"/>
        <v>0</v>
      </c>
      <c r="H71" s="367">
        <f t="shared" si="93"/>
        <v>0</v>
      </c>
      <c r="I71" s="367">
        <f t="shared" si="93"/>
        <v>0</v>
      </c>
      <c r="J71" s="367">
        <f t="shared" si="93"/>
        <v>0</v>
      </c>
      <c r="K71" s="367">
        <f t="shared" si="93"/>
        <v>0</v>
      </c>
      <c r="L71" s="367">
        <f>L64-L60</f>
        <v>0</v>
      </c>
      <c r="M71" s="367">
        <f>M64-M60</f>
        <v>0</v>
      </c>
    </row>
    <row r="72" spans="2:13" x14ac:dyDescent="0.2">
      <c r="C72" s="19"/>
      <c r="D72" s="367">
        <f>D65-D60</f>
        <v>0</v>
      </c>
      <c r="E72" s="367">
        <f t="shared" ref="E72:K72" si="94">E65-E60</f>
        <v>0</v>
      </c>
      <c r="F72" s="367">
        <f t="shared" si="94"/>
        <v>0</v>
      </c>
      <c r="G72" s="367">
        <f t="shared" si="94"/>
        <v>0</v>
      </c>
      <c r="H72" s="367">
        <f t="shared" si="94"/>
        <v>0</v>
      </c>
      <c r="I72" s="367">
        <f t="shared" si="94"/>
        <v>0</v>
      </c>
      <c r="J72" s="367">
        <f t="shared" si="94"/>
        <v>0</v>
      </c>
      <c r="K72" s="367">
        <f t="shared" si="94"/>
        <v>0</v>
      </c>
      <c r="L72" s="367">
        <f>L65-L60</f>
        <v>0</v>
      </c>
      <c r="M72" s="367">
        <f>M65-M60</f>
        <v>0</v>
      </c>
    </row>
    <row r="73" spans="2:13" x14ac:dyDescent="0.2">
      <c r="C73" s="19"/>
      <c r="D73" s="19"/>
      <c r="F73" s="45"/>
      <c r="L73" s="45"/>
    </row>
    <row r="74" spans="2:13" x14ac:dyDescent="0.2">
      <c r="C74" s="19"/>
      <c r="D74" s="19"/>
    </row>
    <row r="75" spans="2:13" x14ac:dyDescent="0.2">
      <c r="C75" s="19"/>
      <c r="D75" s="19"/>
    </row>
    <row r="76" spans="2:13" x14ac:dyDescent="0.2">
      <c r="C76" s="19"/>
      <c r="D76" s="19"/>
    </row>
    <row r="77" spans="2:13" x14ac:dyDescent="0.2">
      <c r="C77" s="19"/>
      <c r="D77" s="19"/>
    </row>
    <row r="78" spans="2:13" x14ac:dyDescent="0.2">
      <c r="C78" s="19"/>
      <c r="D78" s="19"/>
    </row>
    <row r="79" spans="2:13" x14ac:dyDescent="0.2">
      <c r="C79" s="19"/>
      <c r="D79" s="19"/>
    </row>
    <row r="80" spans="2:13" x14ac:dyDescent="0.2">
      <c r="C80" s="19"/>
      <c r="D80" s="19"/>
    </row>
    <row r="81" spans="1:4" x14ac:dyDescent="0.2">
      <c r="C81" s="19"/>
      <c r="D81" s="19"/>
    </row>
    <row r="82" spans="1:4" x14ac:dyDescent="0.2">
      <c r="C82" s="19"/>
      <c r="D82" s="19"/>
    </row>
    <row r="83" spans="1:4" x14ac:dyDescent="0.2">
      <c r="C83" s="19"/>
      <c r="D83" s="19"/>
    </row>
    <row r="84" spans="1:4" x14ac:dyDescent="0.2">
      <c r="C84" s="19"/>
      <c r="D84" s="19"/>
    </row>
    <row r="85" spans="1:4" x14ac:dyDescent="0.2">
      <c r="C85" s="19"/>
      <c r="D85" s="19"/>
    </row>
    <row r="86" spans="1:4" x14ac:dyDescent="0.2">
      <c r="C86" s="19"/>
      <c r="D86" s="19"/>
    </row>
    <row r="87" spans="1:4" x14ac:dyDescent="0.2">
      <c r="C87" s="19"/>
      <c r="D87" s="19"/>
    </row>
    <row r="88" spans="1:4" x14ac:dyDescent="0.2">
      <c r="C88" s="19"/>
      <c r="D88" s="19"/>
    </row>
    <row r="89" spans="1:4" x14ac:dyDescent="0.2">
      <c r="C89" s="19"/>
      <c r="D89" s="19"/>
    </row>
    <row r="90" spans="1:4" x14ac:dyDescent="0.2">
      <c r="C90" s="19"/>
      <c r="D90" s="19"/>
    </row>
    <row r="91" spans="1:4" x14ac:dyDescent="0.2">
      <c r="C91" s="19"/>
      <c r="D91" s="19"/>
    </row>
    <row r="92" spans="1:4" x14ac:dyDescent="0.2">
      <c r="C92" s="19"/>
      <c r="D92" s="19"/>
    </row>
    <row r="93" spans="1:4" x14ac:dyDescent="0.2">
      <c r="C93" s="19"/>
      <c r="D93" s="19"/>
    </row>
    <row r="94" spans="1:4" x14ac:dyDescent="0.2">
      <c r="C94" s="19"/>
      <c r="D94" s="19"/>
    </row>
    <row r="95" spans="1:4" x14ac:dyDescent="0.2">
      <c r="C95" s="19"/>
      <c r="D95" s="19"/>
    </row>
    <row r="96" spans="1:4" x14ac:dyDescent="0.2">
      <c r="A96" s="1"/>
      <c r="B96" s="1"/>
      <c r="C96" s="19"/>
      <c r="D96" s="19"/>
    </row>
    <row r="97" spans="1:4" x14ac:dyDescent="0.2">
      <c r="A97" s="1" t="e">
        <f>SUM(#REF!)</f>
        <v>#REF!</v>
      </c>
      <c r="B97" s="1" t="e">
        <f>SUM(#REF!)</f>
        <v>#REF!</v>
      </c>
      <c r="C97" s="19"/>
      <c r="D97" s="19"/>
    </row>
  </sheetData>
  <mergeCells count="27">
    <mergeCell ref="C58:F58"/>
    <mergeCell ref="B34:B57"/>
    <mergeCell ref="C34:C36"/>
    <mergeCell ref="C37:C39"/>
    <mergeCell ref="C40:C42"/>
    <mergeCell ref="C43:C45"/>
    <mergeCell ref="C46:C48"/>
    <mergeCell ref="C49:C51"/>
    <mergeCell ref="L9:L12"/>
    <mergeCell ref="M9:M12"/>
    <mergeCell ref="F10:F12"/>
    <mergeCell ref="G10:G12"/>
    <mergeCell ref="H10:H12"/>
    <mergeCell ref="I10:I12"/>
    <mergeCell ref="J10:J12"/>
    <mergeCell ref="K10:K12"/>
    <mergeCell ref="B9:C12"/>
    <mergeCell ref="D9:D12"/>
    <mergeCell ref="E9:E12"/>
    <mergeCell ref="B13:C15"/>
    <mergeCell ref="B16:B33"/>
    <mergeCell ref="C16:C18"/>
    <mergeCell ref="C19:C21"/>
    <mergeCell ref="C22:C24"/>
    <mergeCell ref="C25:C27"/>
    <mergeCell ref="C28:C30"/>
    <mergeCell ref="C31:C33"/>
  </mergeCells>
  <phoneticPr fontId="2"/>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EEF2-E4A6-43F4-AF8C-237096BB97AD}">
  <sheetPr codeName="Sheet64">
    <tabColor rgb="FF00B0F0"/>
  </sheetPr>
  <dimension ref="A2:W98"/>
  <sheetViews>
    <sheetView view="pageBreakPreview" zoomScaleNormal="100" zoomScaleSheetLayoutView="100" workbookViewId="0">
      <selection activeCell="B2" sqref="B2"/>
    </sheetView>
  </sheetViews>
  <sheetFormatPr defaultColWidth="9" defaultRowHeight="13.2" x14ac:dyDescent="0.2"/>
  <cols>
    <col min="1" max="1" width="8.6640625" style="19" customWidth="1"/>
    <col min="2" max="2" width="4.6640625" style="19" customWidth="1"/>
    <col min="3" max="3" width="17.109375" style="1" customWidth="1"/>
    <col min="4" max="17" width="8.88671875" style="1" customWidth="1"/>
    <col min="18" max="23" width="8.6640625" style="1" customWidth="1"/>
    <col min="24" max="43" width="4.6640625" style="1" customWidth="1"/>
    <col min="44" max="16384" width="9" style="1"/>
  </cols>
  <sheetData>
    <row r="2" spans="2:23" ht="17.100000000000001" customHeight="1" x14ac:dyDescent="0.2">
      <c r="B2" s="26" t="s">
        <v>827</v>
      </c>
    </row>
    <row r="3" spans="2:23" ht="18" customHeight="1" x14ac:dyDescent="0.2">
      <c r="B3" s="1"/>
    </row>
    <row r="4" spans="2:23" ht="15" customHeight="1" x14ac:dyDescent="0.2">
      <c r="B4" s="1"/>
      <c r="G4" s="49"/>
      <c r="K4" s="49" t="s">
        <v>167</v>
      </c>
      <c r="O4" s="49"/>
      <c r="P4" s="49"/>
    </row>
    <row r="5" spans="2:23" ht="15" customHeight="1" x14ac:dyDescent="0.2">
      <c r="B5" s="1"/>
      <c r="G5" s="49"/>
      <c r="K5" s="49" t="s">
        <v>323</v>
      </c>
      <c r="O5" s="49"/>
      <c r="P5" s="49"/>
    </row>
    <row r="6" spans="2:23" ht="15" customHeight="1" x14ac:dyDescent="0.2">
      <c r="B6" s="1"/>
      <c r="G6" s="49"/>
      <c r="K6" s="49" t="s">
        <v>828</v>
      </c>
      <c r="O6" s="49"/>
      <c r="P6" s="49"/>
    </row>
    <row r="7" spans="2:23" ht="15" customHeight="1" x14ac:dyDescent="0.2">
      <c r="B7" s="1"/>
      <c r="G7" s="49"/>
      <c r="K7" s="49" t="s">
        <v>829</v>
      </c>
      <c r="O7" s="49"/>
      <c r="P7" s="49"/>
    </row>
    <row r="8" spans="2:23" ht="13.8" thickBot="1" x14ac:dyDescent="0.25">
      <c r="Q8" s="2" t="s">
        <v>348</v>
      </c>
    </row>
    <row r="9" spans="2:23" ht="15" customHeight="1" x14ac:dyDescent="0.2">
      <c r="B9" s="1619"/>
      <c r="C9" s="1619"/>
      <c r="D9" s="2024" t="s">
        <v>830</v>
      </c>
      <c r="E9" s="1345"/>
      <c r="F9" s="1345"/>
      <c r="G9" s="1346"/>
      <c r="H9" s="2024" t="s">
        <v>831</v>
      </c>
      <c r="I9" s="1345"/>
      <c r="J9" s="1345"/>
      <c r="K9" s="1346"/>
      <c r="L9" s="1346"/>
      <c r="M9" s="1346"/>
      <c r="N9" s="1345"/>
      <c r="O9" s="1346"/>
      <c r="P9" s="1346"/>
      <c r="Q9" s="1347"/>
    </row>
    <row r="10" spans="2:23" ht="15" customHeight="1" x14ac:dyDescent="0.2">
      <c r="B10" s="1619"/>
      <c r="C10" s="1619"/>
      <c r="D10" s="2025"/>
      <c r="E10" s="2027" t="s">
        <v>832</v>
      </c>
      <c r="F10" s="2027" t="s">
        <v>833</v>
      </c>
      <c r="G10" s="2030" t="s">
        <v>326</v>
      </c>
      <c r="H10" s="2025"/>
      <c r="I10" s="1348"/>
      <c r="J10" s="1349"/>
      <c r="K10" s="1350"/>
      <c r="L10" s="1350"/>
      <c r="M10" s="1350"/>
      <c r="N10" s="1349"/>
      <c r="O10" s="1351"/>
      <c r="P10" s="2033" t="s">
        <v>834</v>
      </c>
      <c r="Q10" s="2036" t="s">
        <v>326</v>
      </c>
    </row>
    <row r="11" spans="2:23" ht="15" customHeight="1" x14ac:dyDescent="0.2">
      <c r="B11" s="1619"/>
      <c r="C11" s="1619"/>
      <c r="D11" s="2025"/>
      <c r="E11" s="2028"/>
      <c r="F11" s="2028"/>
      <c r="G11" s="2031"/>
      <c r="H11" s="2025"/>
      <c r="I11" s="2028" t="s">
        <v>835</v>
      </c>
      <c r="J11" s="1588" t="s">
        <v>821</v>
      </c>
      <c r="K11" s="1588" t="s">
        <v>822</v>
      </c>
      <c r="L11" s="1588" t="s">
        <v>823</v>
      </c>
      <c r="M11" s="1588" t="s">
        <v>824</v>
      </c>
      <c r="N11" s="1588" t="s">
        <v>825</v>
      </c>
      <c r="O11" s="1621" t="s">
        <v>396</v>
      </c>
      <c r="P11" s="2034"/>
      <c r="Q11" s="2037"/>
    </row>
    <row r="12" spans="2:23" ht="10.5" customHeight="1" x14ac:dyDescent="0.2">
      <c r="B12" s="1619"/>
      <c r="C12" s="1619"/>
      <c r="D12" s="2025"/>
      <c r="E12" s="2028"/>
      <c r="F12" s="2028"/>
      <c r="G12" s="2031"/>
      <c r="H12" s="2025"/>
      <c r="I12" s="2028"/>
      <c r="J12" s="1594"/>
      <c r="K12" s="1594"/>
      <c r="L12" s="1594"/>
      <c r="M12" s="1594"/>
      <c r="N12" s="1594"/>
      <c r="O12" s="1593"/>
      <c r="P12" s="2034"/>
      <c r="Q12" s="2037"/>
    </row>
    <row r="13" spans="2:23" ht="68.25" customHeight="1" x14ac:dyDescent="0.2">
      <c r="B13" s="1619"/>
      <c r="C13" s="1619"/>
      <c r="D13" s="2026"/>
      <c r="E13" s="2029"/>
      <c r="F13" s="2029"/>
      <c r="G13" s="2032"/>
      <c r="H13" s="2026"/>
      <c r="I13" s="2029"/>
      <c r="J13" s="1595"/>
      <c r="K13" s="1595"/>
      <c r="L13" s="1595"/>
      <c r="M13" s="1595"/>
      <c r="N13" s="1595"/>
      <c r="O13" s="1622"/>
      <c r="P13" s="2035"/>
      <c r="Q13" s="2038"/>
      <c r="S13" s="1" t="s">
        <v>327</v>
      </c>
      <c r="T13" s="360" t="s">
        <v>328</v>
      </c>
      <c r="W13" s="1352" t="s">
        <v>836</v>
      </c>
    </row>
    <row r="14" spans="2:23" ht="19.2" customHeight="1" x14ac:dyDescent="0.2">
      <c r="B14" s="1603" t="s">
        <v>273</v>
      </c>
      <c r="C14" s="1628"/>
      <c r="D14" s="63">
        <f t="shared" ref="D14:Q14" si="0">D17+D20+D23+D26+D29+D32</f>
        <v>82</v>
      </c>
      <c r="E14" s="9">
        <f t="shared" si="0"/>
        <v>45</v>
      </c>
      <c r="F14" s="9">
        <f t="shared" si="0"/>
        <v>36</v>
      </c>
      <c r="G14" s="9">
        <f t="shared" si="0"/>
        <v>1</v>
      </c>
      <c r="H14" s="63">
        <f t="shared" si="0"/>
        <v>336</v>
      </c>
      <c r="I14" s="9">
        <f t="shared" si="0"/>
        <v>30</v>
      </c>
      <c r="J14" s="9">
        <f t="shared" si="0"/>
        <v>15</v>
      </c>
      <c r="K14" s="9">
        <f t="shared" si="0"/>
        <v>10</v>
      </c>
      <c r="L14" s="9">
        <f t="shared" si="0"/>
        <v>10</v>
      </c>
      <c r="M14" s="9">
        <f t="shared" si="0"/>
        <v>4</v>
      </c>
      <c r="N14" s="9">
        <f t="shared" si="0"/>
        <v>2</v>
      </c>
      <c r="O14" s="9">
        <f t="shared" si="0"/>
        <v>3</v>
      </c>
      <c r="P14" s="9">
        <f t="shared" si="0"/>
        <v>305</v>
      </c>
      <c r="Q14" s="141">
        <f t="shared" si="0"/>
        <v>1</v>
      </c>
      <c r="S14" s="1">
        <f>D14+H14</f>
        <v>418</v>
      </c>
      <c r="T14" s="367">
        <f>W14-S14-V14</f>
        <v>0</v>
      </c>
      <c r="V14" s="1">
        <f>'表32-1'!M13</f>
        <v>9</v>
      </c>
      <c r="W14" s="761">
        <v>427</v>
      </c>
    </row>
    <row r="15" spans="2:23" ht="19.2" customHeight="1" x14ac:dyDescent="0.2">
      <c r="B15" s="1605"/>
      <c r="C15" s="1629"/>
      <c r="D15" s="601"/>
      <c r="E15" s="483">
        <f>E14/$D14</f>
        <v>0.54878048780487809</v>
      </c>
      <c r="F15" s="483">
        <f t="shared" ref="F15" si="1">F14/$D14</f>
        <v>0.43902439024390244</v>
      </c>
      <c r="G15" s="483">
        <f>G14/$D14</f>
        <v>1.2195121951219513E-2</v>
      </c>
      <c r="H15" s="601"/>
      <c r="I15" s="483">
        <f>I14/H14</f>
        <v>8.9285714285714288E-2</v>
      </c>
      <c r="J15" s="483">
        <f>J14/H14</f>
        <v>4.4642857142857144E-2</v>
      </c>
      <c r="K15" s="483">
        <f>K14/H14</f>
        <v>2.976190476190476E-2</v>
      </c>
      <c r="L15" s="483">
        <f>L14/H14</f>
        <v>2.976190476190476E-2</v>
      </c>
      <c r="M15" s="483">
        <f>M14/$H$14</f>
        <v>1.1904761904761904E-2</v>
      </c>
      <c r="N15" s="483">
        <f>N14/$H$14</f>
        <v>5.9523809523809521E-3</v>
      </c>
      <c r="O15" s="483">
        <f>O14/H14</f>
        <v>8.9285714285714281E-3</v>
      </c>
      <c r="P15" s="483">
        <f>P14/H14</f>
        <v>0.90773809523809523</v>
      </c>
      <c r="Q15" s="484">
        <f>Q14/H14</f>
        <v>2.976190476190476E-3</v>
      </c>
      <c r="S15" s="45">
        <f>D15+H15</f>
        <v>0</v>
      </c>
      <c r="T15" s="367">
        <f t="shared" ref="T15:T57" si="2">W15-S15-V15</f>
        <v>0</v>
      </c>
      <c r="W15" s="761"/>
    </row>
    <row r="16" spans="2:23" ht="19.2" customHeight="1" thickBot="1" x14ac:dyDescent="0.25">
      <c r="B16" s="1607"/>
      <c r="C16" s="1669"/>
      <c r="D16" s="605"/>
      <c r="E16" s="485"/>
      <c r="F16" s="485"/>
      <c r="G16" s="485"/>
      <c r="H16" s="605"/>
      <c r="I16" s="485"/>
      <c r="J16" s="485">
        <f>J14/I14</f>
        <v>0.5</v>
      </c>
      <c r="K16" s="485">
        <f>K14/I14</f>
        <v>0.33333333333333331</v>
      </c>
      <c r="L16" s="485">
        <f>L14/I14</f>
        <v>0.33333333333333331</v>
      </c>
      <c r="M16" s="485">
        <f>M14/$I$14</f>
        <v>0.13333333333333333</v>
      </c>
      <c r="N16" s="485">
        <f>N14/$I$14</f>
        <v>6.6666666666666666E-2</v>
      </c>
      <c r="O16" s="485">
        <f>O14/I14</f>
        <v>0.1</v>
      </c>
      <c r="P16" s="485"/>
      <c r="Q16" s="486"/>
      <c r="S16" s="1">
        <f t="shared" ref="S16:S57" si="3">D16+H16</f>
        <v>0</v>
      </c>
      <c r="T16" s="367">
        <f t="shared" si="2"/>
        <v>0</v>
      </c>
      <c r="W16" s="761"/>
    </row>
    <row r="17" spans="2:23" ht="19.2" customHeight="1" thickTop="1" x14ac:dyDescent="0.2">
      <c r="B17" s="1503" t="s">
        <v>274</v>
      </c>
      <c r="C17" s="1649" t="s">
        <v>275</v>
      </c>
      <c r="D17" s="65">
        <f>'表32-1'!E16</f>
        <v>11</v>
      </c>
      <c r="E17" s="74">
        <v>5</v>
      </c>
      <c r="F17" s="74">
        <v>5</v>
      </c>
      <c r="G17" s="74">
        <v>1</v>
      </c>
      <c r="H17" s="65">
        <f>'表32-1'!L16</f>
        <v>34</v>
      </c>
      <c r="I17" s="74">
        <v>2</v>
      </c>
      <c r="J17" s="74">
        <v>0</v>
      </c>
      <c r="K17" s="74">
        <v>1</v>
      </c>
      <c r="L17" s="74">
        <v>1</v>
      </c>
      <c r="M17" s="74">
        <v>0</v>
      </c>
      <c r="N17" s="74">
        <v>0</v>
      </c>
      <c r="O17" s="74">
        <v>1</v>
      </c>
      <c r="P17" s="74">
        <v>32</v>
      </c>
      <c r="Q17" s="139">
        <v>0</v>
      </c>
      <c r="S17" s="1">
        <f>D17+H17</f>
        <v>45</v>
      </c>
      <c r="T17" s="367">
        <f t="shared" si="2"/>
        <v>0</v>
      </c>
      <c r="V17" s="1">
        <f>'表32-1'!M16</f>
        <v>4</v>
      </c>
      <c r="W17" s="2">
        <v>49</v>
      </c>
    </row>
    <row r="18" spans="2:23" ht="19.2" customHeight="1" x14ac:dyDescent="0.2">
      <c r="B18" s="1504"/>
      <c r="C18" s="1551"/>
      <c r="D18" s="601"/>
      <c r="E18" s="483">
        <f>E17/$D17</f>
        <v>0.45454545454545453</v>
      </c>
      <c r="F18" s="483">
        <f t="shared" ref="F18" si="4">F17/$D17</f>
        <v>0.45454545454545453</v>
      </c>
      <c r="G18" s="483">
        <f>G17/$D17</f>
        <v>9.0909090909090912E-2</v>
      </c>
      <c r="H18" s="601"/>
      <c r="I18" s="483">
        <f>I17/H17</f>
        <v>5.8823529411764705E-2</v>
      </c>
      <c r="J18" s="483">
        <f>J17/H17</f>
        <v>0</v>
      </c>
      <c r="K18" s="483">
        <f>K17/H17</f>
        <v>2.9411764705882353E-2</v>
      </c>
      <c r="L18" s="483">
        <f>L17/H17</f>
        <v>2.9411764705882353E-2</v>
      </c>
      <c r="M18" s="483">
        <f>M17/$H$17</f>
        <v>0</v>
      </c>
      <c r="N18" s="483">
        <f>N17/$H$17</f>
        <v>0</v>
      </c>
      <c r="O18" s="483">
        <f>O17/H17</f>
        <v>2.9411764705882353E-2</v>
      </c>
      <c r="P18" s="483">
        <f>P17/H17</f>
        <v>0.94117647058823528</v>
      </c>
      <c r="Q18" s="484">
        <f>Q17/H17</f>
        <v>0</v>
      </c>
      <c r="S18" s="45">
        <f>D18+H18</f>
        <v>0</v>
      </c>
      <c r="T18" s="367">
        <f t="shared" si="2"/>
        <v>0</v>
      </c>
      <c r="W18" s="2"/>
    </row>
    <row r="19" spans="2:23" ht="19.2" customHeight="1" x14ac:dyDescent="0.2">
      <c r="B19" s="1504"/>
      <c r="C19" s="1552"/>
      <c r="D19" s="608"/>
      <c r="E19" s="489"/>
      <c r="F19" s="489"/>
      <c r="G19" s="489"/>
      <c r="H19" s="608"/>
      <c r="I19" s="489"/>
      <c r="J19" s="489">
        <f>J17/I17</f>
        <v>0</v>
      </c>
      <c r="K19" s="489">
        <f>K17/I17</f>
        <v>0.5</v>
      </c>
      <c r="L19" s="489">
        <f>L17/I17</f>
        <v>0.5</v>
      </c>
      <c r="M19" s="489">
        <f>M17/$I$17</f>
        <v>0</v>
      </c>
      <c r="N19" s="489">
        <f>N17/$I$17</f>
        <v>0</v>
      </c>
      <c r="O19" s="489">
        <f>O17/I17</f>
        <v>0.5</v>
      </c>
      <c r="P19" s="489"/>
      <c r="Q19" s="490"/>
      <c r="S19" s="1">
        <f t="shared" si="3"/>
        <v>0</v>
      </c>
      <c r="T19" s="367">
        <f t="shared" si="2"/>
        <v>0</v>
      </c>
      <c r="W19" s="354"/>
    </row>
    <row r="20" spans="2:23" ht="19.2" customHeight="1" x14ac:dyDescent="0.2">
      <c r="B20" s="1504"/>
      <c r="C20" s="1591" t="s">
        <v>276</v>
      </c>
      <c r="D20" s="64">
        <f>'表32-1'!E19</f>
        <v>33</v>
      </c>
      <c r="E20" s="35">
        <v>18</v>
      </c>
      <c r="F20" s="35">
        <v>15</v>
      </c>
      <c r="G20" s="35">
        <v>0</v>
      </c>
      <c r="H20" s="64">
        <f>'表32-1'!L19</f>
        <v>54</v>
      </c>
      <c r="I20" s="35">
        <v>5</v>
      </c>
      <c r="J20" s="35">
        <v>1</v>
      </c>
      <c r="K20" s="35">
        <v>3</v>
      </c>
      <c r="L20" s="35">
        <v>4</v>
      </c>
      <c r="M20" s="35">
        <v>0</v>
      </c>
      <c r="N20" s="35">
        <v>1</v>
      </c>
      <c r="O20" s="35"/>
      <c r="P20" s="35">
        <v>48</v>
      </c>
      <c r="Q20" s="140">
        <v>1</v>
      </c>
      <c r="S20" s="1">
        <f t="shared" si="3"/>
        <v>87</v>
      </c>
      <c r="T20" s="367">
        <f t="shared" si="2"/>
        <v>0</v>
      </c>
      <c r="V20" s="1">
        <f>'表32-1'!M19</f>
        <v>0</v>
      </c>
      <c r="W20" s="761">
        <v>87</v>
      </c>
    </row>
    <row r="21" spans="2:23" ht="19.2" customHeight="1" x14ac:dyDescent="0.2">
      <c r="B21" s="1504"/>
      <c r="C21" s="1551"/>
      <c r="D21" s="601"/>
      <c r="E21" s="483">
        <f>E20/$D20</f>
        <v>0.54545454545454541</v>
      </c>
      <c r="F21" s="483">
        <f t="shared" ref="F21" si="5">F20/$D20</f>
        <v>0.45454545454545453</v>
      </c>
      <c r="G21" s="483">
        <f>G20/$D20</f>
        <v>0</v>
      </c>
      <c r="H21" s="601"/>
      <c r="I21" s="483">
        <f>I20/H20</f>
        <v>9.2592592592592587E-2</v>
      </c>
      <c r="J21" s="483">
        <f>J20/H20</f>
        <v>1.8518518518518517E-2</v>
      </c>
      <c r="K21" s="483">
        <f>K20/H20</f>
        <v>5.5555555555555552E-2</v>
      </c>
      <c r="L21" s="483">
        <f>L20/H20</f>
        <v>7.407407407407407E-2</v>
      </c>
      <c r="M21" s="483">
        <f>M20/$H$20</f>
        <v>0</v>
      </c>
      <c r="N21" s="483">
        <f>N20/$H$20</f>
        <v>1.8518518518518517E-2</v>
      </c>
      <c r="O21" s="483">
        <f>O20/H20</f>
        <v>0</v>
      </c>
      <c r="P21" s="483">
        <f>P20/H20</f>
        <v>0.88888888888888884</v>
      </c>
      <c r="Q21" s="484">
        <f>Q20/H20</f>
        <v>1.8518518518518517E-2</v>
      </c>
      <c r="S21" s="1">
        <f t="shared" si="3"/>
        <v>0</v>
      </c>
      <c r="T21" s="367">
        <f t="shared" si="2"/>
        <v>0</v>
      </c>
      <c r="W21" s="761"/>
    </row>
    <row r="22" spans="2:23" ht="19.2" customHeight="1" x14ac:dyDescent="0.2">
      <c r="B22" s="1504"/>
      <c r="C22" s="1552"/>
      <c r="D22" s="608"/>
      <c r="E22" s="489"/>
      <c r="F22" s="489"/>
      <c r="G22" s="489"/>
      <c r="H22" s="608"/>
      <c r="I22" s="489"/>
      <c r="J22" s="489">
        <f>J20/I20</f>
        <v>0.2</v>
      </c>
      <c r="K22" s="489">
        <f>K20/I20</f>
        <v>0.6</v>
      </c>
      <c r="L22" s="489">
        <f>L20/I20</f>
        <v>0.8</v>
      </c>
      <c r="M22" s="489">
        <f>M20/$I$20</f>
        <v>0</v>
      </c>
      <c r="N22" s="489">
        <f>N20/$I$20</f>
        <v>0.2</v>
      </c>
      <c r="O22" s="489">
        <f>O20/I20</f>
        <v>0</v>
      </c>
      <c r="P22" s="489"/>
      <c r="Q22" s="490"/>
      <c r="S22" s="1">
        <f t="shared" si="3"/>
        <v>0</v>
      </c>
      <c r="T22" s="367">
        <f t="shared" si="2"/>
        <v>0</v>
      </c>
      <c r="W22" s="761"/>
    </row>
    <row r="23" spans="2:23" ht="19.2" customHeight="1" x14ac:dyDescent="0.2">
      <c r="B23" s="1504"/>
      <c r="C23" s="1591" t="s">
        <v>277</v>
      </c>
      <c r="D23" s="64">
        <f>'表32-1'!E22</f>
        <v>0</v>
      </c>
      <c r="E23" s="35">
        <v>0</v>
      </c>
      <c r="F23" s="35">
        <v>0</v>
      </c>
      <c r="G23" s="35">
        <v>0</v>
      </c>
      <c r="H23" s="64">
        <f>'表32-1'!L22</f>
        <v>24</v>
      </c>
      <c r="I23" s="35">
        <v>1</v>
      </c>
      <c r="J23" s="35">
        <v>1</v>
      </c>
      <c r="K23" s="35">
        <v>0</v>
      </c>
      <c r="L23" s="35">
        <v>0</v>
      </c>
      <c r="M23" s="35">
        <v>0</v>
      </c>
      <c r="N23" s="35">
        <v>0</v>
      </c>
      <c r="O23" s="35">
        <v>0</v>
      </c>
      <c r="P23" s="35">
        <v>23</v>
      </c>
      <c r="Q23" s="140">
        <v>0</v>
      </c>
      <c r="S23" s="1">
        <f t="shared" si="3"/>
        <v>24</v>
      </c>
      <c r="T23" s="367">
        <f t="shared" si="2"/>
        <v>0</v>
      </c>
      <c r="V23" s="1">
        <f>'表32-1'!M22</f>
        <v>1</v>
      </c>
      <c r="W23" s="2">
        <v>25</v>
      </c>
    </row>
    <row r="24" spans="2:23" ht="19.2" customHeight="1" x14ac:dyDescent="0.2">
      <c r="B24" s="1504"/>
      <c r="C24" s="1551"/>
      <c r="D24" s="601"/>
      <c r="E24" s="483">
        <f>IF(E23,E23/$D23,0)</f>
        <v>0</v>
      </c>
      <c r="F24" s="483">
        <f t="shared" ref="F24:G24" si="6">IF(F23,F23/$D23,0)</f>
        <v>0</v>
      </c>
      <c r="G24" s="483">
        <f t="shared" si="6"/>
        <v>0</v>
      </c>
      <c r="H24" s="601"/>
      <c r="I24" s="483">
        <f>I23/H23</f>
        <v>4.1666666666666664E-2</v>
      </c>
      <c r="J24" s="483">
        <f>J23/H23</f>
        <v>4.1666666666666664E-2</v>
      </c>
      <c r="K24" s="483">
        <f>K23/H23</f>
        <v>0</v>
      </c>
      <c r="L24" s="483">
        <f>L23/H23</f>
        <v>0</v>
      </c>
      <c r="M24" s="483">
        <f>M23/$H$23</f>
        <v>0</v>
      </c>
      <c r="N24" s="483">
        <f>N23/$H$23</f>
        <v>0</v>
      </c>
      <c r="O24" s="483">
        <f>O23/H23</f>
        <v>0</v>
      </c>
      <c r="P24" s="483">
        <f>P23/H23</f>
        <v>0.95833333333333337</v>
      </c>
      <c r="Q24" s="484">
        <f>Q23/H23</f>
        <v>0</v>
      </c>
      <c r="S24" s="1">
        <f t="shared" si="3"/>
        <v>0</v>
      </c>
      <c r="T24" s="367">
        <f t="shared" si="2"/>
        <v>0</v>
      </c>
      <c r="W24" s="2"/>
    </row>
    <row r="25" spans="2:23" ht="19.2" customHeight="1" x14ac:dyDescent="0.2">
      <c r="B25" s="1504"/>
      <c r="C25" s="1552"/>
      <c r="D25" s="608"/>
      <c r="E25" s="489"/>
      <c r="F25" s="489"/>
      <c r="G25" s="489"/>
      <c r="H25" s="608"/>
      <c r="I25" s="489"/>
      <c r="J25" s="489">
        <v>0</v>
      </c>
      <c r="K25" s="489">
        <v>0</v>
      </c>
      <c r="L25" s="489">
        <v>0</v>
      </c>
      <c r="M25" s="489">
        <v>0</v>
      </c>
      <c r="N25" s="489">
        <v>0</v>
      </c>
      <c r="O25" s="489">
        <v>0</v>
      </c>
      <c r="P25" s="489"/>
      <c r="Q25" s="490"/>
      <c r="S25" s="1">
        <f t="shared" si="3"/>
        <v>0</v>
      </c>
      <c r="T25" s="367">
        <f t="shared" si="2"/>
        <v>0</v>
      </c>
      <c r="W25" s="354"/>
    </row>
    <row r="26" spans="2:23" ht="19.2" customHeight="1" x14ac:dyDescent="0.2">
      <c r="B26" s="1504"/>
      <c r="C26" s="1591" t="s">
        <v>278</v>
      </c>
      <c r="D26" s="64">
        <f>'表32-1'!E25</f>
        <v>10</v>
      </c>
      <c r="E26" s="35">
        <v>5</v>
      </c>
      <c r="F26" s="35">
        <v>5</v>
      </c>
      <c r="G26" s="35">
        <v>0</v>
      </c>
      <c r="H26" s="64">
        <f>'表32-1'!L25</f>
        <v>72</v>
      </c>
      <c r="I26" s="35">
        <v>7</v>
      </c>
      <c r="J26" s="35">
        <v>5</v>
      </c>
      <c r="K26" s="35">
        <v>3</v>
      </c>
      <c r="L26" s="35">
        <v>1</v>
      </c>
      <c r="M26" s="35">
        <v>1</v>
      </c>
      <c r="N26" s="35">
        <v>0</v>
      </c>
      <c r="O26" s="35">
        <v>0</v>
      </c>
      <c r="P26" s="35">
        <v>65</v>
      </c>
      <c r="Q26" s="140">
        <v>0</v>
      </c>
      <c r="S26" s="1">
        <f>D26+H26</f>
        <v>82</v>
      </c>
      <c r="T26" s="367">
        <f t="shared" si="2"/>
        <v>0</v>
      </c>
      <c r="V26" s="1">
        <f>'表32-1'!M25</f>
        <v>0</v>
      </c>
      <c r="W26" s="761">
        <v>82</v>
      </c>
    </row>
    <row r="27" spans="2:23" ht="19.2" customHeight="1" x14ac:dyDescent="0.2">
      <c r="B27" s="1504"/>
      <c r="C27" s="1551"/>
      <c r="D27" s="601"/>
      <c r="E27" s="483">
        <f>E26/$D26</f>
        <v>0.5</v>
      </c>
      <c r="F27" s="483">
        <f t="shared" ref="F27" si="7">F26/$D26</f>
        <v>0.5</v>
      </c>
      <c r="G27" s="483">
        <f>G26/$D26</f>
        <v>0</v>
      </c>
      <c r="H27" s="601"/>
      <c r="I27" s="483">
        <f>I26/H26</f>
        <v>9.7222222222222224E-2</v>
      </c>
      <c r="J27" s="483">
        <f>J26/H26</f>
        <v>6.9444444444444448E-2</v>
      </c>
      <c r="K27" s="483">
        <f>K26/H26</f>
        <v>4.1666666666666664E-2</v>
      </c>
      <c r="L27" s="483">
        <f>L26/H26</f>
        <v>1.3888888888888888E-2</v>
      </c>
      <c r="M27" s="483">
        <f>M26/$H$26</f>
        <v>1.3888888888888888E-2</v>
      </c>
      <c r="N27" s="483">
        <f>N26/$H$26</f>
        <v>0</v>
      </c>
      <c r="O27" s="483">
        <f>O26/H26</f>
        <v>0</v>
      </c>
      <c r="P27" s="483">
        <f>P26/H26</f>
        <v>0.90277777777777779</v>
      </c>
      <c r="Q27" s="484">
        <f>Q26/H26</f>
        <v>0</v>
      </c>
      <c r="S27" s="1">
        <f t="shared" si="3"/>
        <v>0</v>
      </c>
      <c r="T27" s="367">
        <f t="shared" si="2"/>
        <v>0</v>
      </c>
      <c r="W27" s="761"/>
    </row>
    <row r="28" spans="2:23" ht="19.2" customHeight="1" x14ac:dyDescent="0.2">
      <c r="B28" s="1504"/>
      <c r="C28" s="1552"/>
      <c r="D28" s="608"/>
      <c r="E28" s="489"/>
      <c r="F28" s="489"/>
      <c r="G28" s="489"/>
      <c r="H28" s="608"/>
      <c r="I28" s="489"/>
      <c r="J28" s="489">
        <f>J26/I26</f>
        <v>0.7142857142857143</v>
      </c>
      <c r="K28" s="489">
        <f>K26/I26</f>
        <v>0.42857142857142855</v>
      </c>
      <c r="L28" s="489">
        <f>L26/I26</f>
        <v>0.14285714285714285</v>
      </c>
      <c r="M28" s="489">
        <f>M26/$I$26</f>
        <v>0.14285714285714285</v>
      </c>
      <c r="N28" s="489">
        <f>N26/$I$26</f>
        <v>0</v>
      </c>
      <c r="O28" s="489">
        <f>O26/I26</f>
        <v>0</v>
      </c>
      <c r="P28" s="489"/>
      <c r="Q28" s="490"/>
      <c r="S28" s="1">
        <f t="shared" si="3"/>
        <v>0</v>
      </c>
      <c r="T28" s="367">
        <f t="shared" si="2"/>
        <v>0</v>
      </c>
      <c r="W28" s="761"/>
    </row>
    <row r="29" spans="2:23" ht="19.2" customHeight="1" x14ac:dyDescent="0.2">
      <c r="B29" s="1504"/>
      <c r="C29" s="1591" t="s">
        <v>279</v>
      </c>
      <c r="D29" s="64">
        <f>'表32-1'!E28</f>
        <v>1</v>
      </c>
      <c r="E29" s="9">
        <v>1</v>
      </c>
      <c r="F29" s="9">
        <v>0</v>
      </c>
      <c r="G29" s="9">
        <v>0</v>
      </c>
      <c r="H29" s="64">
        <f>'表32-1'!L28</f>
        <v>7</v>
      </c>
      <c r="I29" s="9">
        <v>0</v>
      </c>
      <c r="J29" s="9">
        <v>0</v>
      </c>
      <c r="K29" s="9">
        <v>0</v>
      </c>
      <c r="L29" s="9">
        <v>0</v>
      </c>
      <c r="M29" s="9">
        <v>0</v>
      </c>
      <c r="N29" s="9">
        <v>0</v>
      </c>
      <c r="O29" s="9">
        <v>0</v>
      </c>
      <c r="P29" s="9">
        <v>7</v>
      </c>
      <c r="Q29" s="141">
        <v>0</v>
      </c>
      <c r="S29" s="1">
        <f t="shared" si="3"/>
        <v>8</v>
      </c>
      <c r="T29" s="367">
        <f t="shared" si="2"/>
        <v>0</v>
      </c>
      <c r="V29" s="1">
        <f>'表32-1'!M28</f>
        <v>0</v>
      </c>
      <c r="W29" s="2">
        <v>8</v>
      </c>
    </row>
    <row r="30" spans="2:23" ht="19.2" customHeight="1" x14ac:dyDescent="0.2">
      <c r="B30" s="1504"/>
      <c r="C30" s="1551"/>
      <c r="D30" s="601"/>
      <c r="E30" s="1353">
        <f>E29/$D29</f>
        <v>1</v>
      </c>
      <c r="F30" s="1353">
        <f t="shared" ref="F30" si="8">F29/$D29</f>
        <v>0</v>
      </c>
      <c r="G30" s="483">
        <f>G29/$D29</f>
        <v>0</v>
      </c>
      <c r="H30" s="601"/>
      <c r="I30" s="483">
        <f>I29/H29</f>
        <v>0</v>
      </c>
      <c r="J30" s="483">
        <f>J29/H29</f>
        <v>0</v>
      </c>
      <c r="K30" s="483">
        <f>K29/H29</f>
        <v>0</v>
      </c>
      <c r="L30" s="483">
        <f>L29/H29</f>
        <v>0</v>
      </c>
      <c r="M30" s="483">
        <f>M29/$H$29</f>
        <v>0</v>
      </c>
      <c r="N30" s="483">
        <f>N29/$H$29</f>
        <v>0</v>
      </c>
      <c r="O30" s="483">
        <f>O29/H29</f>
        <v>0</v>
      </c>
      <c r="P30" s="483">
        <f>P29/H29</f>
        <v>1</v>
      </c>
      <c r="Q30" s="484">
        <f>Q29/H29</f>
        <v>0</v>
      </c>
      <c r="S30" s="1">
        <f t="shared" si="3"/>
        <v>0</v>
      </c>
      <c r="T30" s="367">
        <f t="shared" si="2"/>
        <v>0</v>
      </c>
      <c r="W30" s="2"/>
    </row>
    <row r="31" spans="2:23" ht="19.2" customHeight="1" x14ac:dyDescent="0.2">
      <c r="B31" s="1504"/>
      <c r="C31" s="1552"/>
      <c r="D31" s="608"/>
      <c r="E31" s="1354"/>
      <c r="F31" s="1354"/>
      <c r="G31" s="1354"/>
      <c r="H31" s="608"/>
      <c r="I31" s="1354"/>
      <c r="J31" s="489">
        <v>0</v>
      </c>
      <c r="K31" s="489">
        <v>0</v>
      </c>
      <c r="L31" s="489">
        <v>0</v>
      </c>
      <c r="M31" s="489">
        <v>0</v>
      </c>
      <c r="N31" s="489">
        <v>0</v>
      </c>
      <c r="O31" s="489">
        <v>0</v>
      </c>
      <c r="P31" s="1354"/>
      <c r="Q31" s="1156"/>
      <c r="S31" s="1">
        <f t="shared" si="3"/>
        <v>0</v>
      </c>
      <c r="T31" s="367">
        <f t="shared" si="2"/>
        <v>0</v>
      </c>
      <c r="W31" s="354"/>
    </row>
    <row r="32" spans="2:23" ht="19.2" customHeight="1" x14ac:dyDescent="0.2">
      <c r="B32" s="1504"/>
      <c r="C32" s="1591" t="s">
        <v>280</v>
      </c>
      <c r="D32" s="64">
        <f>'表32-1'!E31</f>
        <v>27</v>
      </c>
      <c r="E32" s="35">
        <v>16</v>
      </c>
      <c r="F32" s="35">
        <v>11</v>
      </c>
      <c r="G32" s="35">
        <v>0</v>
      </c>
      <c r="H32" s="64">
        <f>'表32-1'!L31</f>
        <v>145</v>
      </c>
      <c r="I32" s="35">
        <v>15</v>
      </c>
      <c r="J32" s="35">
        <v>8</v>
      </c>
      <c r="K32" s="35">
        <v>3</v>
      </c>
      <c r="L32" s="35">
        <v>4</v>
      </c>
      <c r="M32" s="35">
        <v>3</v>
      </c>
      <c r="N32" s="35">
        <v>1</v>
      </c>
      <c r="O32" s="35">
        <v>2</v>
      </c>
      <c r="P32" s="35">
        <v>130</v>
      </c>
      <c r="Q32" s="140">
        <v>0</v>
      </c>
      <c r="S32" s="1">
        <f>D32+H32</f>
        <v>172</v>
      </c>
      <c r="T32" s="367">
        <f t="shared" si="2"/>
        <v>0</v>
      </c>
      <c r="V32" s="1">
        <f>'表32-1'!M31</f>
        <v>4</v>
      </c>
      <c r="W32" s="761">
        <v>176</v>
      </c>
    </row>
    <row r="33" spans="2:23" ht="19.2" customHeight="1" x14ac:dyDescent="0.2">
      <c r="B33" s="1504"/>
      <c r="C33" s="1551"/>
      <c r="D33" s="601"/>
      <c r="E33" s="483">
        <f>E32/$D32</f>
        <v>0.59259259259259256</v>
      </c>
      <c r="F33" s="483">
        <f t="shared" ref="F33" si="9">F32/$D32</f>
        <v>0.40740740740740738</v>
      </c>
      <c r="G33" s="483">
        <f>G32/$D32</f>
        <v>0</v>
      </c>
      <c r="H33" s="601"/>
      <c r="I33" s="483">
        <f>I32/H32</f>
        <v>0.10344827586206896</v>
      </c>
      <c r="J33" s="483">
        <f>J32/H32</f>
        <v>5.5172413793103448E-2</v>
      </c>
      <c r="K33" s="483">
        <f>K32/H32</f>
        <v>2.0689655172413793E-2</v>
      </c>
      <c r="L33" s="483">
        <f>L32/H32</f>
        <v>2.7586206896551724E-2</v>
      </c>
      <c r="M33" s="483">
        <f>M32/$H$32</f>
        <v>2.0689655172413793E-2</v>
      </c>
      <c r="N33" s="483">
        <f>N32/$H$32</f>
        <v>6.8965517241379309E-3</v>
      </c>
      <c r="O33" s="483">
        <v>0</v>
      </c>
      <c r="P33" s="483">
        <f>P32/H32</f>
        <v>0.89655172413793105</v>
      </c>
      <c r="Q33" s="484">
        <f>Q32/H32</f>
        <v>0</v>
      </c>
      <c r="S33" s="1">
        <f t="shared" si="3"/>
        <v>0</v>
      </c>
      <c r="T33" s="367">
        <f>W33-S33-V33</f>
        <v>0</v>
      </c>
      <c r="W33" s="761"/>
    </row>
    <row r="34" spans="2:23" ht="19.2" customHeight="1" thickBot="1" x14ac:dyDescent="0.25">
      <c r="B34" s="1505"/>
      <c r="C34" s="1655"/>
      <c r="D34" s="610"/>
      <c r="E34" s="493"/>
      <c r="F34" s="493"/>
      <c r="G34" s="493"/>
      <c r="H34" s="610"/>
      <c r="I34" s="493"/>
      <c r="J34" s="493">
        <f>J32/I32</f>
        <v>0.53333333333333333</v>
      </c>
      <c r="K34" s="493">
        <f>K32/I32</f>
        <v>0.2</v>
      </c>
      <c r="L34" s="493">
        <f>L32/I32</f>
        <v>0.26666666666666666</v>
      </c>
      <c r="M34" s="493">
        <f>M32/$I$32</f>
        <v>0.2</v>
      </c>
      <c r="N34" s="493">
        <f>N32/$I$32</f>
        <v>6.6666666666666666E-2</v>
      </c>
      <c r="O34" s="493">
        <f>O32/I32</f>
        <v>0.13333333333333333</v>
      </c>
      <c r="P34" s="493"/>
      <c r="Q34" s="494"/>
      <c r="S34" s="1">
        <f t="shared" si="3"/>
        <v>0</v>
      </c>
      <c r="T34" s="367">
        <f t="shared" si="2"/>
        <v>0</v>
      </c>
      <c r="W34" s="761"/>
    </row>
    <row r="35" spans="2:23" ht="19.2" customHeight="1" thickTop="1" x14ac:dyDescent="0.2">
      <c r="B35" s="1503" t="s">
        <v>281</v>
      </c>
      <c r="C35" s="1649" t="s">
        <v>282</v>
      </c>
      <c r="D35" s="64">
        <f>'表32-1'!E34</f>
        <v>2</v>
      </c>
      <c r="E35" s="35">
        <v>0</v>
      </c>
      <c r="F35" s="35">
        <v>2</v>
      </c>
      <c r="G35" s="35">
        <v>0</v>
      </c>
      <c r="H35" s="64">
        <f>'表32-1'!L34</f>
        <v>100</v>
      </c>
      <c r="I35" s="35">
        <v>7</v>
      </c>
      <c r="J35" s="35">
        <v>2</v>
      </c>
      <c r="K35" s="35">
        <v>2</v>
      </c>
      <c r="L35" s="35">
        <v>3</v>
      </c>
      <c r="M35" s="35">
        <v>2</v>
      </c>
      <c r="N35" s="35">
        <v>0</v>
      </c>
      <c r="O35" s="35">
        <v>1</v>
      </c>
      <c r="P35" s="35">
        <v>93</v>
      </c>
      <c r="Q35" s="140">
        <v>0</v>
      </c>
      <c r="S35" s="1">
        <f>D35+H35</f>
        <v>102</v>
      </c>
      <c r="T35" s="367">
        <f t="shared" si="2"/>
        <v>0</v>
      </c>
      <c r="V35" s="1">
        <f>'表32-1'!M34</f>
        <v>4</v>
      </c>
      <c r="W35" s="2">
        <v>106</v>
      </c>
    </row>
    <row r="36" spans="2:23" ht="19.2" customHeight="1" x14ac:dyDescent="0.2">
      <c r="B36" s="1504"/>
      <c r="C36" s="1551"/>
      <c r="D36" s="601"/>
      <c r="E36" s="483">
        <f>E35/D35</f>
        <v>0</v>
      </c>
      <c r="F36" s="483">
        <f>F35/D35</f>
        <v>1</v>
      </c>
      <c r="G36" s="483">
        <f>G35/D35</f>
        <v>0</v>
      </c>
      <c r="H36" s="601"/>
      <c r="I36" s="483">
        <f>I35/H35</f>
        <v>7.0000000000000007E-2</v>
      </c>
      <c r="J36" s="483">
        <f>J35/H35</f>
        <v>0.02</v>
      </c>
      <c r="K36" s="483">
        <f>K35/H35</f>
        <v>0.02</v>
      </c>
      <c r="L36" s="483">
        <f>L35/H35</f>
        <v>0.03</v>
      </c>
      <c r="M36" s="483">
        <f>M35/$H$35</f>
        <v>0.02</v>
      </c>
      <c r="N36" s="483">
        <f>N35/$H$35</f>
        <v>0</v>
      </c>
      <c r="O36" s="483">
        <f>O35/H35</f>
        <v>0.01</v>
      </c>
      <c r="P36" s="483">
        <f>P35/H35</f>
        <v>0.93</v>
      </c>
      <c r="Q36" s="484">
        <f>Q35/H35</f>
        <v>0</v>
      </c>
      <c r="S36" s="1">
        <f t="shared" si="3"/>
        <v>0</v>
      </c>
      <c r="T36" s="367">
        <f t="shared" si="2"/>
        <v>0</v>
      </c>
      <c r="W36" s="2"/>
    </row>
    <row r="37" spans="2:23" ht="19.2" customHeight="1" x14ac:dyDescent="0.2">
      <c r="B37" s="1504"/>
      <c r="C37" s="1552"/>
      <c r="D37" s="608"/>
      <c r="E37" s="489"/>
      <c r="F37" s="489"/>
      <c r="G37" s="489"/>
      <c r="H37" s="608"/>
      <c r="I37" s="489"/>
      <c r="J37" s="489">
        <f>J35/I35</f>
        <v>0.2857142857142857</v>
      </c>
      <c r="K37" s="489">
        <f>K35/I35</f>
        <v>0.2857142857142857</v>
      </c>
      <c r="L37" s="489">
        <f>L35/I35</f>
        <v>0.42857142857142855</v>
      </c>
      <c r="M37" s="489">
        <f>M35/$I$35</f>
        <v>0.2857142857142857</v>
      </c>
      <c r="N37" s="489">
        <f>N35/$I$35</f>
        <v>0</v>
      </c>
      <c r="O37" s="489">
        <f>O35/I35</f>
        <v>0.14285714285714285</v>
      </c>
      <c r="P37" s="489"/>
      <c r="Q37" s="490"/>
      <c r="S37" s="1">
        <f t="shared" si="3"/>
        <v>0</v>
      </c>
      <c r="T37" s="367">
        <f t="shared" si="2"/>
        <v>0</v>
      </c>
      <c r="W37" s="354"/>
    </row>
    <row r="38" spans="2:23" ht="19.2" customHeight="1" x14ac:dyDescent="0.2">
      <c r="B38" s="1504"/>
      <c r="C38" s="1591" t="s">
        <v>283</v>
      </c>
      <c r="D38" s="64">
        <f>'表32-1'!E37</f>
        <v>31</v>
      </c>
      <c r="E38" s="35">
        <v>18</v>
      </c>
      <c r="F38" s="35">
        <v>13</v>
      </c>
      <c r="G38" s="35">
        <v>0</v>
      </c>
      <c r="H38" s="64">
        <f>'表32-1'!L37</f>
        <v>139</v>
      </c>
      <c r="I38" s="35">
        <v>13</v>
      </c>
      <c r="J38" s="35">
        <v>8</v>
      </c>
      <c r="K38" s="35">
        <v>6</v>
      </c>
      <c r="L38" s="35">
        <v>5</v>
      </c>
      <c r="M38" s="35">
        <v>0</v>
      </c>
      <c r="N38" s="35">
        <v>1</v>
      </c>
      <c r="O38" s="35">
        <v>0</v>
      </c>
      <c r="P38" s="35">
        <v>125</v>
      </c>
      <c r="Q38" s="140">
        <v>1</v>
      </c>
      <c r="S38" s="1">
        <f t="shared" si="3"/>
        <v>170</v>
      </c>
      <c r="T38" s="367">
        <f t="shared" si="2"/>
        <v>0</v>
      </c>
      <c r="V38" s="1">
        <f>'表32-1'!M37</f>
        <v>1</v>
      </c>
      <c r="W38" s="761">
        <v>171</v>
      </c>
    </row>
    <row r="39" spans="2:23" ht="19.2" customHeight="1" x14ac:dyDescent="0.2">
      <c r="B39" s="1504"/>
      <c r="C39" s="1551"/>
      <c r="D39" s="601"/>
      <c r="E39" s="483">
        <f>E38/D38</f>
        <v>0.58064516129032262</v>
      </c>
      <c r="F39" s="483">
        <f>F38/D38</f>
        <v>0.41935483870967744</v>
      </c>
      <c r="G39" s="483">
        <f>G38/D38</f>
        <v>0</v>
      </c>
      <c r="H39" s="601"/>
      <c r="I39" s="483">
        <f>I38/H38</f>
        <v>9.3525179856115109E-2</v>
      </c>
      <c r="J39" s="483">
        <f>J38/H38</f>
        <v>5.7553956834532377E-2</v>
      </c>
      <c r="K39" s="483">
        <f>K38/H38</f>
        <v>4.3165467625899283E-2</v>
      </c>
      <c r="L39" s="483">
        <f>L38/H38</f>
        <v>3.5971223021582732E-2</v>
      </c>
      <c r="M39" s="483">
        <f>M38/$H$38</f>
        <v>0</v>
      </c>
      <c r="N39" s="483">
        <f>N38/$H$38</f>
        <v>7.1942446043165471E-3</v>
      </c>
      <c r="O39" s="483">
        <f>O38/H38</f>
        <v>0</v>
      </c>
      <c r="P39" s="483">
        <f>P38/H38</f>
        <v>0.89928057553956831</v>
      </c>
      <c r="Q39" s="484">
        <f>Q38/H38</f>
        <v>7.1942446043165471E-3</v>
      </c>
      <c r="S39" s="1">
        <f t="shared" si="3"/>
        <v>0</v>
      </c>
      <c r="T39" s="367">
        <f t="shared" si="2"/>
        <v>0</v>
      </c>
      <c r="W39" s="761"/>
    </row>
    <row r="40" spans="2:23" ht="19.2" customHeight="1" x14ac:dyDescent="0.2">
      <c r="B40" s="1504"/>
      <c r="C40" s="1552"/>
      <c r="D40" s="608"/>
      <c r="E40" s="489"/>
      <c r="F40" s="489"/>
      <c r="G40" s="489"/>
      <c r="H40" s="608"/>
      <c r="I40" s="489"/>
      <c r="J40" s="489">
        <f>J38/I38</f>
        <v>0.61538461538461542</v>
      </c>
      <c r="K40" s="489">
        <f>K38/I38</f>
        <v>0.46153846153846156</v>
      </c>
      <c r="L40" s="489">
        <f>L38/I38</f>
        <v>0.38461538461538464</v>
      </c>
      <c r="M40" s="489">
        <f>M38/$I$38</f>
        <v>0</v>
      </c>
      <c r="N40" s="489">
        <f>N38/$I$38</f>
        <v>7.6923076923076927E-2</v>
      </c>
      <c r="O40" s="489">
        <f>O38/I38</f>
        <v>0</v>
      </c>
      <c r="P40" s="489"/>
      <c r="Q40" s="490"/>
      <c r="S40" s="1">
        <f t="shared" si="3"/>
        <v>0</v>
      </c>
      <c r="T40" s="367">
        <f t="shared" si="2"/>
        <v>0</v>
      </c>
      <c r="W40" s="761"/>
    </row>
    <row r="41" spans="2:23" ht="19.2" customHeight="1" x14ac:dyDescent="0.2">
      <c r="B41" s="1504"/>
      <c r="C41" s="1591" t="s">
        <v>284</v>
      </c>
      <c r="D41" s="64">
        <f>'表32-1'!E40</f>
        <v>7</v>
      </c>
      <c r="E41" s="9">
        <v>2</v>
      </c>
      <c r="F41" s="9">
        <v>4</v>
      </c>
      <c r="G41" s="9">
        <v>1</v>
      </c>
      <c r="H41" s="64">
        <f>'表32-1'!L40</f>
        <v>39</v>
      </c>
      <c r="I41" s="9">
        <v>2</v>
      </c>
      <c r="J41" s="9">
        <v>2</v>
      </c>
      <c r="K41" s="9">
        <v>0</v>
      </c>
      <c r="L41" s="9">
        <v>1</v>
      </c>
      <c r="M41" s="9">
        <v>1</v>
      </c>
      <c r="N41" s="9">
        <v>0</v>
      </c>
      <c r="O41" s="9">
        <v>1</v>
      </c>
      <c r="P41" s="9">
        <v>37</v>
      </c>
      <c r="Q41" s="141">
        <v>0</v>
      </c>
      <c r="S41" s="1">
        <f>D41+H41</f>
        <v>46</v>
      </c>
      <c r="T41" s="367">
        <f t="shared" si="2"/>
        <v>0</v>
      </c>
      <c r="V41" s="1">
        <f>'表32-1'!M40</f>
        <v>3</v>
      </c>
      <c r="W41" s="2">
        <v>49</v>
      </c>
    </row>
    <row r="42" spans="2:23" ht="19.2" customHeight="1" x14ac:dyDescent="0.2">
      <c r="B42" s="1504"/>
      <c r="C42" s="1551"/>
      <c r="D42" s="601"/>
      <c r="E42" s="483">
        <f>E41/D41</f>
        <v>0.2857142857142857</v>
      </c>
      <c r="F42" s="483">
        <f>F41/D41</f>
        <v>0.5714285714285714</v>
      </c>
      <c r="G42" s="483">
        <f>G41/D41</f>
        <v>0.14285714285714285</v>
      </c>
      <c r="H42" s="601"/>
      <c r="I42" s="483">
        <f>I41/H41</f>
        <v>5.128205128205128E-2</v>
      </c>
      <c r="J42" s="483">
        <f>J41/H41</f>
        <v>5.128205128205128E-2</v>
      </c>
      <c r="K42" s="483">
        <f>K41/H41</f>
        <v>0</v>
      </c>
      <c r="L42" s="483">
        <f>L41/H41</f>
        <v>2.564102564102564E-2</v>
      </c>
      <c r="M42" s="483">
        <f>M41/$H$41</f>
        <v>2.564102564102564E-2</v>
      </c>
      <c r="N42" s="483">
        <f>N41/$H$41</f>
        <v>0</v>
      </c>
      <c r="O42" s="483">
        <f>O41/H41</f>
        <v>2.564102564102564E-2</v>
      </c>
      <c r="P42" s="483">
        <f>P41/H41</f>
        <v>0.94871794871794868</v>
      </c>
      <c r="Q42" s="484">
        <f>Q41/H41</f>
        <v>0</v>
      </c>
      <c r="S42" s="1">
        <f t="shared" si="3"/>
        <v>0</v>
      </c>
      <c r="T42" s="367">
        <f t="shared" si="2"/>
        <v>0</v>
      </c>
      <c r="W42" s="2"/>
    </row>
    <row r="43" spans="2:23" ht="19.2" customHeight="1" x14ac:dyDescent="0.2">
      <c r="B43" s="1504"/>
      <c r="C43" s="1552"/>
      <c r="D43" s="608"/>
      <c r="E43" s="489"/>
      <c r="F43" s="489"/>
      <c r="G43" s="489"/>
      <c r="H43" s="608"/>
      <c r="I43" s="489"/>
      <c r="J43" s="489">
        <f>J41/I41</f>
        <v>1</v>
      </c>
      <c r="K43" s="489">
        <f>K41/I41</f>
        <v>0</v>
      </c>
      <c r="L43" s="489">
        <f>L41/I41</f>
        <v>0.5</v>
      </c>
      <c r="M43" s="489">
        <f>M41/$I$41</f>
        <v>0.5</v>
      </c>
      <c r="N43" s="489">
        <f>N41/$I$41</f>
        <v>0</v>
      </c>
      <c r="O43" s="489">
        <f>O41/I41</f>
        <v>0.5</v>
      </c>
      <c r="P43" s="489"/>
      <c r="Q43" s="490"/>
      <c r="S43" s="1">
        <f t="shared" si="3"/>
        <v>0</v>
      </c>
      <c r="T43" s="367">
        <f t="shared" si="2"/>
        <v>0</v>
      </c>
      <c r="W43" s="354"/>
    </row>
    <row r="44" spans="2:23" ht="19.2" customHeight="1" x14ac:dyDescent="0.2">
      <c r="B44" s="1504"/>
      <c r="C44" s="1591" t="s">
        <v>285</v>
      </c>
      <c r="D44" s="64">
        <f>'表32-1'!E43</f>
        <v>14</v>
      </c>
      <c r="E44" s="9">
        <v>7</v>
      </c>
      <c r="F44" s="9">
        <v>7</v>
      </c>
      <c r="G44" s="9">
        <v>0</v>
      </c>
      <c r="H44" s="64">
        <f>'表32-1'!L43</f>
        <v>24</v>
      </c>
      <c r="I44" s="9">
        <v>2</v>
      </c>
      <c r="J44" s="9">
        <v>2</v>
      </c>
      <c r="K44" s="9">
        <v>0</v>
      </c>
      <c r="L44" s="9">
        <v>0</v>
      </c>
      <c r="M44" s="9">
        <v>0</v>
      </c>
      <c r="N44" s="9">
        <v>0</v>
      </c>
      <c r="O44" s="9">
        <v>0</v>
      </c>
      <c r="P44" s="9">
        <v>22</v>
      </c>
      <c r="Q44" s="141">
        <v>0</v>
      </c>
      <c r="S44" s="1">
        <f t="shared" si="3"/>
        <v>38</v>
      </c>
      <c r="T44" s="367">
        <f t="shared" si="2"/>
        <v>0</v>
      </c>
      <c r="V44" s="1">
        <f>'表32-1'!M43</f>
        <v>0</v>
      </c>
      <c r="W44" s="761">
        <v>38</v>
      </c>
    </row>
    <row r="45" spans="2:23" ht="19.2" customHeight="1" x14ac:dyDescent="0.2">
      <c r="B45" s="1504"/>
      <c r="C45" s="1551"/>
      <c r="D45" s="601"/>
      <c r="E45" s="483">
        <f>E44/D44</f>
        <v>0.5</v>
      </c>
      <c r="F45" s="483">
        <f>F44/D44</f>
        <v>0.5</v>
      </c>
      <c r="G45" s="483">
        <f>G44/D44</f>
        <v>0</v>
      </c>
      <c r="H45" s="601"/>
      <c r="I45" s="483">
        <f>I44/H44</f>
        <v>8.3333333333333329E-2</v>
      </c>
      <c r="J45" s="483">
        <f>J44/H44</f>
        <v>8.3333333333333329E-2</v>
      </c>
      <c r="K45" s="483">
        <f>K44/H44</f>
        <v>0</v>
      </c>
      <c r="L45" s="483">
        <f>L44/H44</f>
        <v>0</v>
      </c>
      <c r="M45" s="483">
        <f>M44/$H$44</f>
        <v>0</v>
      </c>
      <c r="N45" s="483">
        <f>N44/$H$44</f>
        <v>0</v>
      </c>
      <c r="O45" s="483">
        <f>O44/H44</f>
        <v>0</v>
      </c>
      <c r="P45" s="483">
        <f>P44/H44</f>
        <v>0.91666666666666663</v>
      </c>
      <c r="Q45" s="484">
        <f>Q44/H44</f>
        <v>0</v>
      </c>
      <c r="S45" s="1">
        <f t="shared" si="3"/>
        <v>0</v>
      </c>
      <c r="T45" s="367">
        <f t="shared" si="2"/>
        <v>0</v>
      </c>
      <c r="W45" s="761"/>
    </row>
    <row r="46" spans="2:23" ht="19.2" customHeight="1" x14ac:dyDescent="0.2">
      <c r="B46" s="1504"/>
      <c r="C46" s="1552"/>
      <c r="D46" s="608"/>
      <c r="E46" s="489"/>
      <c r="F46" s="489"/>
      <c r="G46" s="489"/>
      <c r="H46" s="608"/>
      <c r="I46" s="489"/>
      <c r="J46" s="489">
        <f>J44/I44</f>
        <v>1</v>
      </c>
      <c r="K46" s="489">
        <f>K44/I44</f>
        <v>0</v>
      </c>
      <c r="L46" s="489">
        <f>L44/I44</f>
        <v>0</v>
      </c>
      <c r="M46" s="489">
        <f>M44/$I$44</f>
        <v>0</v>
      </c>
      <c r="N46" s="489">
        <f>N44/$I$44</f>
        <v>0</v>
      </c>
      <c r="O46" s="489">
        <f>O44/I44</f>
        <v>0</v>
      </c>
      <c r="P46" s="489"/>
      <c r="Q46" s="490"/>
      <c r="S46" s="1">
        <f t="shared" si="3"/>
        <v>0</v>
      </c>
      <c r="T46" s="367">
        <f t="shared" si="2"/>
        <v>0</v>
      </c>
      <c r="W46" s="761"/>
    </row>
    <row r="47" spans="2:23" ht="19.2" customHeight="1" x14ac:dyDescent="0.2">
      <c r="B47" s="1504"/>
      <c r="C47" s="1591" t="s">
        <v>286</v>
      </c>
      <c r="D47" s="64">
        <f>'表32-1'!E46</f>
        <v>12</v>
      </c>
      <c r="E47" s="9">
        <v>9</v>
      </c>
      <c r="F47" s="9">
        <v>3</v>
      </c>
      <c r="G47" s="9">
        <v>0</v>
      </c>
      <c r="H47" s="64">
        <f>'表32-1'!L46</f>
        <v>21</v>
      </c>
      <c r="I47" s="9">
        <v>2</v>
      </c>
      <c r="J47" s="9">
        <v>1</v>
      </c>
      <c r="K47" s="9">
        <v>1</v>
      </c>
      <c r="L47" s="9">
        <v>0</v>
      </c>
      <c r="M47" s="9">
        <v>0</v>
      </c>
      <c r="N47" s="9">
        <v>0</v>
      </c>
      <c r="O47" s="9">
        <v>1</v>
      </c>
      <c r="P47" s="9">
        <v>19</v>
      </c>
      <c r="Q47" s="141">
        <v>0</v>
      </c>
      <c r="S47" s="1">
        <f>D47+H47</f>
        <v>33</v>
      </c>
      <c r="T47" s="367">
        <f t="shared" si="2"/>
        <v>0</v>
      </c>
      <c r="V47" s="1">
        <f>'表32-1'!M46</f>
        <v>0</v>
      </c>
      <c r="W47" s="2">
        <v>33</v>
      </c>
    </row>
    <row r="48" spans="2:23" ht="19.2" customHeight="1" x14ac:dyDescent="0.2">
      <c r="B48" s="1504"/>
      <c r="C48" s="1551"/>
      <c r="D48" s="601"/>
      <c r="E48" s="483">
        <f>E47/D47</f>
        <v>0.75</v>
      </c>
      <c r="F48" s="483">
        <f>F47/D47</f>
        <v>0.25</v>
      </c>
      <c r="G48" s="483">
        <f>G47/D47</f>
        <v>0</v>
      </c>
      <c r="H48" s="601"/>
      <c r="I48" s="483">
        <f>I47/H47</f>
        <v>9.5238095238095233E-2</v>
      </c>
      <c r="J48" s="483">
        <f>J47/H47</f>
        <v>4.7619047619047616E-2</v>
      </c>
      <c r="K48" s="483">
        <f>K47/H47</f>
        <v>4.7619047619047616E-2</v>
      </c>
      <c r="L48" s="483">
        <f>L47/H47</f>
        <v>0</v>
      </c>
      <c r="M48" s="483">
        <f>M47/$H$47</f>
        <v>0</v>
      </c>
      <c r="N48" s="483">
        <f>N47/$H$47</f>
        <v>0</v>
      </c>
      <c r="O48" s="483">
        <f>O47/H47</f>
        <v>4.7619047619047616E-2</v>
      </c>
      <c r="P48" s="483">
        <f>P47/H47</f>
        <v>0.90476190476190477</v>
      </c>
      <c r="Q48" s="484">
        <f>Q47/H47</f>
        <v>0</v>
      </c>
      <c r="S48" s="1">
        <f t="shared" si="3"/>
        <v>0</v>
      </c>
      <c r="T48" s="367">
        <f t="shared" si="2"/>
        <v>0</v>
      </c>
      <c r="W48" s="2"/>
    </row>
    <row r="49" spans="2:23" ht="19.2" customHeight="1" x14ac:dyDescent="0.2">
      <c r="B49" s="1504"/>
      <c r="C49" s="1552"/>
      <c r="D49" s="608"/>
      <c r="E49" s="489"/>
      <c r="F49" s="489"/>
      <c r="G49" s="489"/>
      <c r="H49" s="608"/>
      <c r="I49" s="489"/>
      <c r="J49" s="489">
        <f>J47/I47</f>
        <v>0.5</v>
      </c>
      <c r="K49" s="489">
        <f>K47/I47</f>
        <v>0.5</v>
      </c>
      <c r="L49" s="489">
        <f>L47/I47</f>
        <v>0</v>
      </c>
      <c r="M49" s="489">
        <f>M47/$I$47</f>
        <v>0</v>
      </c>
      <c r="N49" s="489">
        <f>N47/$I$47</f>
        <v>0</v>
      </c>
      <c r="O49" s="489">
        <f>O47/I47</f>
        <v>0.5</v>
      </c>
      <c r="P49" s="489"/>
      <c r="Q49" s="490"/>
      <c r="S49" s="1">
        <f t="shared" si="3"/>
        <v>0</v>
      </c>
      <c r="T49" s="367">
        <f t="shared" si="2"/>
        <v>0</v>
      </c>
      <c r="W49" s="354"/>
    </row>
    <row r="50" spans="2:23" ht="19.2" customHeight="1" x14ac:dyDescent="0.2">
      <c r="B50" s="1504"/>
      <c r="C50" s="1591" t="s">
        <v>287</v>
      </c>
      <c r="D50" s="64">
        <f>'表32-1'!E49</f>
        <v>16</v>
      </c>
      <c r="E50" s="9">
        <v>9</v>
      </c>
      <c r="F50" s="9">
        <v>7</v>
      </c>
      <c r="G50" s="9">
        <v>0</v>
      </c>
      <c r="H50" s="64">
        <f>'表32-1'!L49</f>
        <v>13</v>
      </c>
      <c r="I50" s="9">
        <v>4</v>
      </c>
      <c r="J50" s="9">
        <v>0</v>
      </c>
      <c r="K50" s="9">
        <v>1</v>
      </c>
      <c r="L50" s="9">
        <v>1</v>
      </c>
      <c r="M50" s="9">
        <v>1</v>
      </c>
      <c r="N50" s="9">
        <v>1</v>
      </c>
      <c r="O50" s="9">
        <v>0</v>
      </c>
      <c r="P50" s="9">
        <v>9</v>
      </c>
      <c r="Q50" s="141">
        <v>0</v>
      </c>
      <c r="S50" s="1">
        <f t="shared" si="3"/>
        <v>29</v>
      </c>
      <c r="T50" s="367">
        <f t="shared" si="2"/>
        <v>0</v>
      </c>
      <c r="V50" s="1">
        <f>'表32-1'!M49</f>
        <v>1</v>
      </c>
      <c r="W50" s="761">
        <v>30</v>
      </c>
    </row>
    <row r="51" spans="2:23" ht="19.2" customHeight="1" x14ac:dyDescent="0.2">
      <c r="B51" s="1504"/>
      <c r="C51" s="1551"/>
      <c r="D51" s="601"/>
      <c r="E51" s="483">
        <f>E50/D50</f>
        <v>0.5625</v>
      </c>
      <c r="F51" s="483">
        <f>F50/D50</f>
        <v>0.4375</v>
      </c>
      <c r="G51" s="483">
        <f>G50/D50</f>
        <v>0</v>
      </c>
      <c r="H51" s="601"/>
      <c r="I51" s="483">
        <f>I50/H50</f>
        <v>0.30769230769230771</v>
      </c>
      <c r="J51" s="483">
        <f>J50/H50</f>
        <v>0</v>
      </c>
      <c r="K51" s="483">
        <f>K50/H50</f>
        <v>7.6923076923076927E-2</v>
      </c>
      <c r="L51" s="483">
        <f>L50/H50</f>
        <v>7.6923076923076927E-2</v>
      </c>
      <c r="M51" s="483">
        <f>M50/$H$50</f>
        <v>7.6923076923076927E-2</v>
      </c>
      <c r="N51" s="483">
        <f>N50/$H$50</f>
        <v>7.6923076923076927E-2</v>
      </c>
      <c r="O51" s="483">
        <f>O50/H50</f>
        <v>0</v>
      </c>
      <c r="P51" s="483">
        <f>P50/H50</f>
        <v>0.69230769230769229</v>
      </c>
      <c r="Q51" s="484">
        <f>Q50/H50</f>
        <v>0</v>
      </c>
      <c r="S51" s="1">
        <f t="shared" si="3"/>
        <v>0</v>
      </c>
      <c r="T51" s="367">
        <f t="shared" si="2"/>
        <v>0</v>
      </c>
      <c r="W51" s="761"/>
    </row>
    <row r="52" spans="2:23" ht="19.2" customHeight="1" thickBot="1" x14ac:dyDescent="0.25">
      <c r="B52" s="1504"/>
      <c r="C52" s="1655"/>
      <c r="D52" s="610"/>
      <c r="E52" s="493"/>
      <c r="F52" s="493"/>
      <c r="G52" s="493"/>
      <c r="H52" s="610"/>
      <c r="I52" s="493"/>
      <c r="J52" s="156">
        <v>0</v>
      </c>
      <c r="K52" s="156">
        <v>0</v>
      </c>
      <c r="L52" s="156">
        <v>0</v>
      </c>
      <c r="M52" s="156">
        <v>0</v>
      </c>
      <c r="N52" s="156">
        <v>0</v>
      </c>
      <c r="O52" s="156">
        <v>0</v>
      </c>
      <c r="P52" s="493"/>
      <c r="Q52" s="494"/>
      <c r="S52" s="1">
        <f t="shared" si="3"/>
        <v>0</v>
      </c>
      <c r="T52" s="367">
        <f t="shared" si="2"/>
        <v>0</v>
      </c>
      <c r="W52" s="761"/>
    </row>
    <row r="53" spans="2:23" ht="19.2" customHeight="1" thickTop="1" x14ac:dyDescent="0.2">
      <c r="B53" s="1504"/>
      <c r="C53" s="38" t="s">
        <v>288</v>
      </c>
      <c r="D53" s="64">
        <f>D38+D41+D44+D47</f>
        <v>64</v>
      </c>
      <c r="E53" s="35">
        <f>E38+E41+E44+E47</f>
        <v>36</v>
      </c>
      <c r="F53" s="35">
        <f t="shared" ref="F53:P53" si="10">F38+F41+F44+F47</f>
        <v>27</v>
      </c>
      <c r="G53" s="35">
        <f t="shared" si="10"/>
        <v>1</v>
      </c>
      <c r="H53" s="64">
        <f>H38+H41+H44+H47</f>
        <v>223</v>
      </c>
      <c r="I53" s="35">
        <f>I38+I41+I44+I47</f>
        <v>19</v>
      </c>
      <c r="J53" s="35">
        <f>J38+J41+J44+J47</f>
        <v>13</v>
      </c>
      <c r="K53" s="35">
        <f>K38+K41+K44+K47</f>
        <v>7</v>
      </c>
      <c r="L53" s="35">
        <f>L38+L41+L44+L47</f>
        <v>6</v>
      </c>
      <c r="M53" s="35">
        <f t="shared" ref="M53" si="11">M38+M41+M44+M47</f>
        <v>1</v>
      </c>
      <c r="N53" s="35">
        <f>N38+N41+N44+N47</f>
        <v>1</v>
      </c>
      <c r="O53" s="35">
        <f>O38+O41+O44+O47</f>
        <v>2</v>
      </c>
      <c r="P53" s="35">
        <f t="shared" si="10"/>
        <v>203</v>
      </c>
      <c r="Q53" s="140">
        <f>Q38+Q41+Q44+Q47</f>
        <v>1</v>
      </c>
      <c r="S53" s="1">
        <f>D53+H53</f>
        <v>287</v>
      </c>
      <c r="T53" s="367">
        <f t="shared" si="2"/>
        <v>4</v>
      </c>
      <c r="V53" s="1">
        <f>'表32-1'!M52</f>
        <v>4</v>
      </c>
      <c r="W53" s="2">
        <v>295</v>
      </c>
    </row>
    <row r="54" spans="2:23" ht="19.2" customHeight="1" x14ac:dyDescent="0.2">
      <c r="B54" s="1504"/>
      <c r="C54" s="46" t="s">
        <v>289</v>
      </c>
      <c r="D54" s="601"/>
      <c r="E54" s="483">
        <f>E53/D53</f>
        <v>0.5625</v>
      </c>
      <c r="F54" s="483">
        <f>F53/D53</f>
        <v>0.421875</v>
      </c>
      <c r="G54" s="483">
        <f>G53/D53</f>
        <v>1.5625E-2</v>
      </c>
      <c r="H54" s="601"/>
      <c r="I54" s="483">
        <f>I53/H53</f>
        <v>8.520179372197309E-2</v>
      </c>
      <c r="J54" s="483">
        <f>J53/H53</f>
        <v>5.829596412556054E-2</v>
      </c>
      <c r="K54" s="483">
        <f>K53/H53</f>
        <v>3.1390134529147982E-2</v>
      </c>
      <c r="L54" s="483">
        <f>L53/H53</f>
        <v>2.6905829596412557E-2</v>
      </c>
      <c r="M54" s="483">
        <f>M53/$H$53</f>
        <v>4.4843049327354259E-3</v>
      </c>
      <c r="N54" s="483">
        <f>N53/$H$53</f>
        <v>4.4843049327354259E-3</v>
      </c>
      <c r="O54" s="483">
        <f>O53/H53</f>
        <v>8.9686098654708519E-3</v>
      </c>
      <c r="P54" s="483">
        <f>P53/H53</f>
        <v>0.91031390134529144</v>
      </c>
      <c r="Q54" s="484">
        <f>Q53/H53</f>
        <v>4.4843049327354259E-3</v>
      </c>
      <c r="S54" s="1">
        <f t="shared" si="3"/>
        <v>0</v>
      </c>
      <c r="T54" s="367">
        <f t="shared" si="2"/>
        <v>0</v>
      </c>
      <c r="W54" s="2"/>
    </row>
    <row r="55" spans="2:23" ht="19.2" customHeight="1" x14ac:dyDescent="0.2">
      <c r="B55" s="1504"/>
      <c r="C55" s="39"/>
      <c r="D55" s="608"/>
      <c r="E55" s="489"/>
      <c r="F55" s="489"/>
      <c r="G55" s="489"/>
      <c r="H55" s="608"/>
      <c r="I55" s="489"/>
      <c r="J55" s="489">
        <f>J53/I53</f>
        <v>0.68421052631578949</v>
      </c>
      <c r="K55" s="489">
        <f>K53/I53</f>
        <v>0.36842105263157893</v>
      </c>
      <c r="L55" s="489">
        <f>L53/I53</f>
        <v>0.31578947368421051</v>
      </c>
      <c r="M55" s="489">
        <f>M53/$I$53</f>
        <v>5.2631578947368418E-2</v>
      </c>
      <c r="N55" s="489">
        <f>N53/$I$53</f>
        <v>5.2631578947368418E-2</v>
      </c>
      <c r="O55" s="489">
        <f>O53/I53</f>
        <v>0.10526315789473684</v>
      </c>
      <c r="P55" s="489"/>
      <c r="Q55" s="490"/>
      <c r="S55" s="1">
        <f t="shared" si="3"/>
        <v>0</v>
      </c>
      <c r="T55" s="367">
        <f t="shared" si="2"/>
        <v>0</v>
      </c>
      <c r="W55" s="354"/>
    </row>
    <row r="56" spans="2:23" ht="19.2" customHeight="1" x14ac:dyDescent="0.2">
      <c r="B56" s="1504"/>
      <c r="C56" s="41" t="s">
        <v>288</v>
      </c>
      <c r="D56" s="63">
        <f>D41+D44+D47+D50</f>
        <v>49</v>
      </c>
      <c r="E56" s="9">
        <f>E41+E44+E47+E50</f>
        <v>27</v>
      </c>
      <c r="F56" s="9">
        <f t="shared" ref="F56:P56" si="12">F41+F44+F47+F50</f>
        <v>21</v>
      </c>
      <c r="G56" s="9">
        <f t="shared" si="12"/>
        <v>1</v>
      </c>
      <c r="H56" s="63">
        <f>H41+H44+H47+H50</f>
        <v>97</v>
      </c>
      <c r="I56" s="9">
        <f>I41+I44+I47+I50</f>
        <v>10</v>
      </c>
      <c r="J56" s="9">
        <f>J41+J44+J47+J50</f>
        <v>5</v>
      </c>
      <c r="K56" s="9">
        <f>K41+K44+K47+K50</f>
        <v>2</v>
      </c>
      <c r="L56" s="9">
        <f>L41+L44+L47+L50</f>
        <v>2</v>
      </c>
      <c r="M56" s="9">
        <f t="shared" ref="M56" si="13">M41+M44+M47+M50</f>
        <v>2</v>
      </c>
      <c r="N56" s="9">
        <f>N41+N44+N47+N50</f>
        <v>1</v>
      </c>
      <c r="O56" s="9">
        <f>O41+O44+O47+O50</f>
        <v>2</v>
      </c>
      <c r="P56" s="9">
        <f t="shared" si="12"/>
        <v>87</v>
      </c>
      <c r="Q56" s="141">
        <f>Q41+Q44+Q47+Q50</f>
        <v>0</v>
      </c>
      <c r="S56" s="1">
        <f t="shared" si="3"/>
        <v>146</v>
      </c>
      <c r="T56" s="367">
        <f t="shared" si="2"/>
        <v>5</v>
      </c>
      <c r="V56" s="1">
        <f>'表32-1'!M55</f>
        <v>4</v>
      </c>
      <c r="W56" s="761">
        <v>155</v>
      </c>
    </row>
    <row r="57" spans="2:23" ht="19.2" customHeight="1" x14ac:dyDescent="0.2">
      <c r="B57" s="1504"/>
      <c r="C57" s="46" t="s">
        <v>290</v>
      </c>
      <c r="D57" s="601"/>
      <c r="E57" s="483">
        <f>E56/D56</f>
        <v>0.55102040816326525</v>
      </c>
      <c r="F57" s="483">
        <f>F56/D56</f>
        <v>0.42857142857142855</v>
      </c>
      <c r="G57" s="483">
        <f>G56/D56</f>
        <v>2.0408163265306121E-2</v>
      </c>
      <c r="H57" s="601"/>
      <c r="I57" s="483">
        <f>I56/H56</f>
        <v>0.10309278350515463</v>
      </c>
      <c r="J57" s="483">
        <f>J56/H56</f>
        <v>5.1546391752577317E-2</v>
      </c>
      <c r="K57" s="483">
        <f>K56/H56</f>
        <v>2.0618556701030927E-2</v>
      </c>
      <c r="L57" s="483">
        <f>L56/H56</f>
        <v>2.0618556701030927E-2</v>
      </c>
      <c r="M57" s="483">
        <f>M56/$H$56</f>
        <v>2.0618556701030927E-2</v>
      </c>
      <c r="N57" s="483">
        <f>N56/$H$56</f>
        <v>1.0309278350515464E-2</v>
      </c>
      <c r="O57" s="483">
        <f>O56/H56</f>
        <v>2.0618556701030927E-2</v>
      </c>
      <c r="P57" s="483">
        <f>P56/H56</f>
        <v>0.89690721649484539</v>
      </c>
      <c r="Q57" s="484">
        <f>Q56/H56</f>
        <v>0</v>
      </c>
      <c r="S57" s="1">
        <f t="shared" si="3"/>
        <v>0</v>
      </c>
      <c r="T57" s="367">
        <f t="shared" si="2"/>
        <v>0</v>
      </c>
      <c r="W57" s="761"/>
    </row>
    <row r="58" spans="2:23" ht="19.2" customHeight="1" thickBot="1" x14ac:dyDescent="0.25">
      <c r="B58" s="1510"/>
      <c r="C58" s="39"/>
      <c r="D58" s="616"/>
      <c r="E58" s="496"/>
      <c r="F58" s="496"/>
      <c r="G58" s="496"/>
      <c r="H58" s="616"/>
      <c r="I58" s="496"/>
      <c r="J58" s="496">
        <f>J56/I56</f>
        <v>0.5</v>
      </c>
      <c r="K58" s="496">
        <f>K56/I56</f>
        <v>0.2</v>
      </c>
      <c r="L58" s="496">
        <f>L56/I56</f>
        <v>0.2</v>
      </c>
      <c r="M58" s="496">
        <f>M56/$I$56</f>
        <v>0.2</v>
      </c>
      <c r="N58" s="496">
        <f>N56/$I$56</f>
        <v>0.1</v>
      </c>
      <c r="O58" s="496">
        <f>O56/I56</f>
        <v>0.2</v>
      </c>
      <c r="P58" s="496"/>
      <c r="Q58" s="497"/>
      <c r="S58" s="45"/>
      <c r="W58" s="761"/>
    </row>
    <row r="59" spans="2:23" ht="19.2" customHeight="1" x14ac:dyDescent="0.2">
      <c r="B59" s="104"/>
      <c r="C59" s="1668"/>
      <c r="D59" s="1668"/>
      <c r="E59" s="1668"/>
      <c r="F59" s="1668"/>
      <c r="G59" s="1157"/>
      <c r="H59" s="1157"/>
      <c r="I59" s="1157"/>
      <c r="J59" s="1157"/>
      <c r="K59" s="1157"/>
      <c r="L59" s="1157"/>
      <c r="M59" s="1157"/>
      <c r="N59" s="1157"/>
      <c r="O59" s="1157"/>
      <c r="P59" s="1157"/>
      <c r="Q59" s="1157"/>
      <c r="S59" s="45"/>
    </row>
    <row r="60" spans="2:23" x14ac:dyDescent="0.2">
      <c r="B60" s="22"/>
      <c r="C60" s="27"/>
      <c r="D60" s="24"/>
      <c r="E60" s="28"/>
      <c r="F60" s="28"/>
      <c r="G60" s="28"/>
      <c r="H60" s="24"/>
      <c r="I60" s="28"/>
      <c r="J60" s="28"/>
      <c r="K60" s="28"/>
      <c r="L60" s="28"/>
      <c r="O60" s="28"/>
      <c r="P60" s="28"/>
      <c r="Q60" s="28"/>
    </row>
    <row r="61" spans="2:23" x14ac:dyDescent="0.2">
      <c r="B61" s="1" t="s">
        <v>321</v>
      </c>
      <c r="C61" s="27"/>
      <c r="D61" s="1">
        <f t="shared" ref="D61:P61" si="14">D35+D38+D41+D44+D47+D50</f>
        <v>82</v>
      </c>
      <c r="E61" s="1">
        <f t="shared" si="14"/>
        <v>45</v>
      </c>
      <c r="F61" s="1">
        <f t="shared" si="14"/>
        <v>36</v>
      </c>
      <c r="G61" s="1">
        <f t="shared" si="14"/>
        <v>1</v>
      </c>
      <c r="H61" s="1">
        <f>H35+H38+H41+H44+H47+H50</f>
        <v>336</v>
      </c>
      <c r="I61" s="1">
        <f>I35+I38+I41+I44+I47+I50</f>
        <v>30</v>
      </c>
      <c r="J61" s="1">
        <f>J35+J38+J41+J44+J47+J50</f>
        <v>15</v>
      </c>
      <c r="K61" s="1">
        <f>K35+K38+K41+K44+K47+K50</f>
        <v>10</v>
      </c>
      <c r="L61" s="1">
        <f>L35+L38+L41+L44+L47+L50</f>
        <v>10</v>
      </c>
      <c r="M61" s="1">
        <f t="shared" ref="M61" si="15">M35+M38+M41+M44+M47+M50</f>
        <v>4</v>
      </c>
      <c r="N61" s="1">
        <f>N35+N38+N41+N44+N47+N50</f>
        <v>2</v>
      </c>
      <c r="O61" s="1">
        <f>O35+O38+O41+O44+O47+O50</f>
        <v>3</v>
      </c>
      <c r="P61" s="1">
        <f t="shared" si="14"/>
        <v>305</v>
      </c>
      <c r="Q61" s="1">
        <f>Q35+Q38+Q41+Q44+Q47+Q50</f>
        <v>1</v>
      </c>
    </row>
    <row r="62" spans="2:23" x14ac:dyDescent="0.2">
      <c r="B62" s="45" t="s">
        <v>381</v>
      </c>
      <c r="D62" s="94">
        <f>D61/D14</f>
        <v>1</v>
      </c>
      <c r="E62" s="94">
        <f>E61/D61</f>
        <v>0.54878048780487809</v>
      </c>
      <c r="F62" s="94">
        <f>F61/D61</f>
        <v>0.43902439024390244</v>
      </c>
      <c r="G62" s="94">
        <f>G61/D61</f>
        <v>1.2195121951219513E-2</v>
      </c>
      <c r="H62" s="94">
        <f>H61/H14</f>
        <v>1</v>
      </c>
      <c r="I62" s="94">
        <f t="shared" ref="I62:Q62" si="16">I61/I14</f>
        <v>1</v>
      </c>
      <c r="J62" s="94">
        <f>J61/H61</f>
        <v>4.4642857142857144E-2</v>
      </c>
      <c r="K62" s="94">
        <f t="shared" si="16"/>
        <v>1</v>
      </c>
      <c r="L62" s="94">
        <f t="shared" si="16"/>
        <v>1</v>
      </c>
      <c r="M62" s="94">
        <f>M61/$N$14</f>
        <v>2</v>
      </c>
      <c r="N62" s="94">
        <f>N61/$N$14</f>
        <v>1</v>
      </c>
      <c r="O62" s="94">
        <v>0</v>
      </c>
      <c r="P62" s="94">
        <f t="shared" si="16"/>
        <v>1</v>
      </c>
      <c r="Q62" s="94">
        <f t="shared" si="16"/>
        <v>1</v>
      </c>
    </row>
    <row r="63" spans="2:23" x14ac:dyDescent="0.2">
      <c r="B63" s="45" t="s">
        <v>632</v>
      </c>
      <c r="D63" s="94"/>
      <c r="E63" s="94">
        <f>E61/D61</f>
        <v>0.54878048780487809</v>
      </c>
      <c r="F63" s="94">
        <f>F61/D61</f>
        <v>0.43902439024390244</v>
      </c>
      <c r="G63" s="94">
        <f>G61/D61</f>
        <v>1.2195121951219513E-2</v>
      </c>
      <c r="H63" s="94"/>
      <c r="I63" s="94">
        <f>I61/H61</f>
        <v>8.9285714285714288E-2</v>
      </c>
      <c r="J63" s="94">
        <f>J61/I61</f>
        <v>0.5</v>
      </c>
      <c r="K63" s="94">
        <f>K61/I61</f>
        <v>0.33333333333333331</v>
      </c>
      <c r="L63" s="94">
        <f>L61/I61</f>
        <v>0.33333333333333331</v>
      </c>
      <c r="M63" s="94">
        <f>M61/$I$61</f>
        <v>0.13333333333333333</v>
      </c>
      <c r="N63" s="94">
        <f>N61/$I$61</f>
        <v>6.6666666666666666E-2</v>
      </c>
      <c r="O63" s="94">
        <f>O61/I61</f>
        <v>0.1</v>
      </c>
      <c r="P63" s="94"/>
      <c r="Q63" s="94"/>
    </row>
    <row r="64" spans="2:23" ht="9.75" customHeight="1" x14ac:dyDescent="0.2">
      <c r="D64" s="94"/>
      <c r="E64" s="94"/>
      <c r="F64" s="94"/>
      <c r="G64" s="94"/>
      <c r="H64" s="94"/>
      <c r="I64" s="94"/>
      <c r="J64" s="94"/>
      <c r="K64" s="94"/>
      <c r="L64" s="94"/>
      <c r="M64" s="94"/>
      <c r="N64" s="94"/>
      <c r="O64" s="94"/>
      <c r="P64" s="94"/>
      <c r="Q64" s="94"/>
    </row>
    <row r="65" spans="2:18" x14ac:dyDescent="0.2">
      <c r="B65" s="1" t="s">
        <v>238</v>
      </c>
      <c r="D65" s="96">
        <f>D53+D35+D50</f>
        <v>82</v>
      </c>
      <c r="E65" s="96">
        <f t="shared" ref="E65:P65" si="17">E53+E35+E50</f>
        <v>45</v>
      </c>
      <c r="F65" s="96">
        <f t="shared" si="17"/>
        <v>36</v>
      </c>
      <c r="G65" s="96">
        <f t="shared" si="17"/>
        <v>1</v>
      </c>
      <c r="H65" s="96">
        <f>H53+H35+H50</f>
        <v>336</v>
      </c>
      <c r="I65" s="96">
        <f>I53+I35+I50</f>
        <v>30</v>
      </c>
      <c r="J65" s="96">
        <f>J53+J35+J50</f>
        <v>15</v>
      </c>
      <c r="K65" s="96">
        <f>K53+K35+K50</f>
        <v>10</v>
      </c>
      <c r="L65" s="96">
        <f>L53+L35+L50</f>
        <v>10</v>
      </c>
      <c r="M65" s="96">
        <f t="shared" ref="M65" si="18">M53+M35+M50</f>
        <v>4</v>
      </c>
      <c r="N65" s="96">
        <f t="shared" si="17"/>
        <v>2</v>
      </c>
      <c r="O65" s="96">
        <f t="shared" si="17"/>
        <v>3</v>
      </c>
      <c r="P65" s="96">
        <f t="shared" si="17"/>
        <v>305</v>
      </c>
      <c r="Q65" s="96">
        <f>Q53+Q35+Q50</f>
        <v>1</v>
      </c>
    </row>
    <row r="66" spans="2:18" x14ac:dyDescent="0.2">
      <c r="B66" s="1"/>
      <c r="C66" s="19"/>
      <c r="D66" s="7">
        <f>D56+D35+D38</f>
        <v>82</v>
      </c>
      <c r="E66" s="7">
        <f t="shared" ref="E66:P66" si="19">E56+E35+E38</f>
        <v>45</v>
      </c>
      <c r="F66" s="7">
        <f t="shared" si="19"/>
        <v>36</v>
      </c>
      <c r="G66" s="7">
        <f t="shared" si="19"/>
        <v>1</v>
      </c>
      <c r="H66" s="7">
        <f>H56+H35+H38</f>
        <v>336</v>
      </c>
      <c r="I66" s="7">
        <f>I56+I35+I38</f>
        <v>30</v>
      </c>
      <c r="J66" s="7">
        <f>J56+J35+J38</f>
        <v>15</v>
      </c>
      <c r="K66" s="7">
        <f>K56+K35+K38</f>
        <v>10</v>
      </c>
      <c r="L66" s="7">
        <f>L56+L35+L38</f>
        <v>10</v>
      </c>
      <c r="M66" s="7">
        <f t="shared" ref="M66" si="20">M56+M35+M38</f>
        <v>4</v>
      </c>
      <c r="N66" s="7">
        <f t="shared" si="19"/>
        <v>2</v>
      </c>
      <c r="O66" s="7">
        <f t="shared" si="19"/>
        <v>3</v>
      </c>
      <c r="P66" s="7">
        <f t="shared" si="19"/>
        <v>305</v>
      </c>
      <c r="Q66" s="7">
        <f>Q56+Q35+Q38</f>
        <v>1</v>
      </c>
    </row>
    <row r="67" spans="2:18" ht="13.5" customHeight="1" x14ac:dyDescent="0.2">
      <c r="B67" s="1"/>
      <c r="C67" s="19"/>
    </row>
    <row r="68" spans="2:18" ht="13.5" customHeight="1" x14ac:dyDescent="0.2">
      <c r="B68" s="367" t="s">
        <v>239</v>
      </c>
      <c r="C68" s="19"/>
      <c r="D68" s="367">
        <f t="shared" ref="D68:P70" si="21">D14-D61</f>
        <v>0</v>
      </c>
      <c r="E68" s="367">
        <f t="shared" si="21"/>
        <v>0</v>
      </c>
      <c r="F68" s="367">
        <f t="shared" si="21"/>
        <v>0</v>
      </c>
      <c r="G68" s="367">
        <f t="shared" si="21"/>
        <v>0</v>
      </c>
      <c r="H68" s="367">
        <f t="shared" si="21"/>
        <v>0</v>
      </c>
      <c r="I68" s="367">
        <f t="shared" si="21"/>
        <v>0</v>
      </c>
      <c r="J68" s="367">
        <f t="shared" si="21"/>
        <v>0</v>
      </c>
      <c r="K68" s="367">
        <f t="shared" si="21"/>
        <v>0</v>
      </c>
      <c r="L68" s="367">
        <f t="shared" si="21"/>
        <v>0</v>
      </c>
      <c r="M68" s="367">
        <f t="shared" si="21"/>
        <v>0</v>
      </c>
      <c r="N68" s="367">
        <f t="shared" si="21"/>
        <v>0</v>
      </c>
      <c r="O68" s="367">
        <f t="shared" si="21"/>
        <v>0</v>
      </c>
      <c r="P68" s="367">
        <f>P14-P61</f>
        <v>0</v>
      </c>
      <c r="Q68" s="367">
        <f>Q14-Q61</f>
        <v>0</v>
      </c>
    </row>
    <row r="69" spans="2:18" ht="11.25" customHeight="1" x14ac:dyDescent="0.2">
      <c r="C69" s="19"/>
      <c r="D69" s="1355"/>
      <c r="E69" s="367">
        <f>E15-E62</f>
        <v>0</v>
      </c>
      <c r="F69" s="367">
        <f t="shared" si="21"/>
        <v>0</v>
      </c>
      <c r="G69" s="367">
        <f>G15-G62</f>
        <v>0</v>
      </c>
      <c r="H69" s="367"/>
      <c r="I69" s="367">
        <f>I15-I63</f>
        <v>0</v>
      </c>
      <c r="J69" s="367">
        <f>J16-J63</f>
        <v>0</v>
      </c>
      <c r="K69" s="367">
        <f t="shared" ref="K69:R69" si="22">K16-K63</f>
        <v>0</v>
      </c>
      <c r="L69" s="367">
        <f t="shared" si="22"/>
        <v>0</v>
      </c>
      <c r="M69" s="367">
        <f t="shared" si="22"/>
        <v>0</v>
      </c>
      <c r="N69" s="367">
        <f t="shared" si="22"/>
        <v>0</v>
      </c>
      <c r="O69" s="367">
        <f t="shared" si="22"/>
        <v>0</v>
      </c>
      <c r="P69" s="367">
        <f t="shared" si="22"/>
        <v>0</v>
      </c>
      <c r="Q69" s="367">
        <f t="shared" si="22"/>
        <v>0</v>
      </c>
      <c r="R69" s="367">
        <f t="shared" si="22"/>
        <v>0</v>
      </c>
    </row>
    <row r="70" spans="2:18" x14ac:dyDescent="0.2">
      <c r="C70" s="19"/>
      <c r="D70" s="367"/>
      <c r="E70" s="367">
        <f>E15-E63</f>
        <v>0</v>
      </c>
      <c r="F70" s="367">
        <f>F15-F63</f>
        <v>0</v>
      </c>
      <c r="G70" s="367">
        <f>G15-G63</f>
        <v>0</v>
      </c>
      <c r="H70" s="367"/>
      <c r="I70" s="367"/>
      <c r="J70" s="367">
        <f>J16-J63</f>
        <v>0</v>
      </c>
      <c r="K70" s="367">
        <f>K16-K63</f>
        <v>0</v>
      </c>
      <c r="L70" s="367">
        <f>L16-L63</f>
        <v>0</v>
      </c>
      <c r="M70" s="367">
        <f t="shared" ref="M70" si="23">M16-M63</f>
        <v>0</v>
      </c>
      <c r="N70" s="367">
        <f t="shared" si="21"/>
        <v>0</v>
      </c>
      <c r="O70" s="367">
        <f t="shared" si="21"/>
        <v>0</v>
      </c>
      <c r="P70" s="367">
        <f t="shared" si="21"/>
        <v>0</v>
      </c>
      <c r="Q70" s="367">
        <f>Q16-Q63</f>
        <v>0</v>
      </c>
    </row>
    <row r="71" spans="2:18" x14ac:dyDescent="0.2">
      <c r="C71" s="19"/>
      <c r="D71" s="367"/>
      <c r="E71" s="367"/>
      <c r="F71" s="367"/>
      <c r="G71" s="367"/>
      <c r="H71" s="367"/>
      <c r="I71" s="367"/>
      <c r="J71" s="367"/>
      <c r="K71" s="367"/>
      <c r="L71" s="367"/>
      <c r="M71" s="367"/>
      <c r="N71" s="367"/>
      <c r="O71" s="367"/>
      <c r="P71" s="367"/>
      <c r="Q71" s="367"/>
    </row>
    <row r="72" spans="2:18" x14ac:dyDescent="0.2">
      <c r="C72" s="19"/>
      <c r="D72" s="367">
        <f t="shared" ref="D72:P72" si="24">D65-D61</f>
        <v>0</v>
      </c>
      <c r="E72" s="367">
        <f t="shared" si="24"/>
        <v>0</v>
      </c>
      <c r="F72" s="367">
        <f t="shared" si="24"/>
        <v>0</v>
      </c>
      <c r="G72" s="367">
        <f t="shared" si="24"/>
        <v>0</v>
      </c>
      <c r="H72" s="367">
        <f>H65-H61</f>
        <v>0</v>
      </c>
      <c r="I72" s="367">
        <f>I65-I61</f>
        <v>0</v>
      </c>
      <c r="J72" s="367">
        <f>J65-J61</f>
        <v>0</v>
      </c>
      <c r="K72" s="367">
        <f>K65-K61</f>
        <v>0</v>
      </c>
      <c r="L72" s="367">
        <f>L65-L61</f>
        <v>0</v>
      </c>
      <c r="M72" s="367">
        <f t="shared" ref="M72" si="25">M65-M61</f>
        <v>0</v>
      </c>
      <c r="N72" s="367">
        <f t="shared" si="24"/>
        <v>0</v>
      </c>
      <c r="O72" s="367">
        <f t="shared" si="24"/>
        <v>0</v>
      </c>
      <c r="P72" s="367">
        <f t="shared" si="24"/>
        <v>0</v>
      </c>
      <c r="Q72" s="367">
        <f>Q65-Q61</f>
        <v>0</v>
      </c>
    </row>
    <row r="73" spans="2:18" x14ac:dyDescent="0.2">
      <c r="C73" s="19"/>
      <c r="D73" s="367">
        <f t="shared" ref="D73:P73" si="26">D66-D61</f>
        <v>0</v>
      </c>
      <c r="E73" s="367">
        <f t="shared" si="26"/>
        <v>0</v>
      </c>
      <c r="F73" s="367">
        <f t="shared" si="26"/>
        <v>0</v>
      </c>
      <c r="G73" s="367">
        <f t="shared" si="26"/>
        <v>0</v>
      </c>
      <c r="H73" s="367">
        <f>H66-H61</f>
        <v>0</v>
      </c>
      <c r="I73" s="367">
        <f>I66-I61</f>
        <v>0</v>
      </c>
      <c r="J73" s="367">
        <f>J66-J61</f>
        <v>0</v>
      </c>
      <c r="K73" s="367">
        <f>K66-K61</f>
        <v>0</v>
      </c>
      <c r="L73" s="367">
        <f>L66-L61</f>
        <v>0</v>
      </c>
      <c r="M73" s="367">
        <f t="shared" ref="M73" si="27">M66-M61</f>
        <v>0</v>
      </c>
      <c r="N73" s="367">
        <f t="shared" si="26"/>
        <v>0</v>
      </c>
      <c r="O73" s="367">
        <f t="shared" si="26"/>
        <v>0</v>
      </c>
      <c r="P73" s="367">
        <f t="shared" si="26"/>
        <v>0</v>
      </c>
      <c r="Q73" s="367">
        <f>Q66-Q61</f>
        <v>0</v>
      </c>
    </row>
    <row r="74" spans="2:18" x14ac:dyDescent="0.2">
      <c r="C74" s="19"/>
      <c r="E74" s="45"/>
      <c r="I74" s="45"/>
    </row>
    <row r="75" spans="2:18" x14ac:dyDescent="0.2">
      <c r="C75" s="19"/>
    </row>
    <row r="76" spans="2:18" x14ac:dyDescent="0.2">
      <c r="C76" s="19"/>
    </row>
    <row r="77" spans="2:18" x14ac:dyDescent="0.2">
      <c r="C77" s="19"/>
    </row>
    <row r="78" spans="2:18" x14ac:dyDescent="0.2">
      <c r="C78" s="19"/>
    </row>
    <row r="79" spans="2:18" x14ac:dyDescent="0.2">
      <c r="C79" s="19"/>
    </row>
    <row r="80" spans="2:18" x14ac:dyDescent="0.2">
      <c r="C80" s="19"/>
    </row>
    <row r="81" spans="3:3" x14ac:dyDescent="0.2">
      <c r="C81" s="19"/>
    </row>
    <row r="82" spans="3:3" x14ac:dyDescent="0.2">
      <c r="C82" s="19"/>
    </row>
    <row r="83" spans="3:3" x14ac:dyDescent="0.2">
      <c r="C83" s="19"/>
    </row>
    <row r="84" spans="3:3" x14ac:dyDescent="0.2">
      <c r="C84" s="19"/>
    </row>
    <row r="85" spans="3:3" x14ac:dyDescent="0.2">
      <c r="C85" s="19"/>
    </row>
    <row r="86" spans="3:3" x14ac:dyDescent="0.2">
      <c r="C86" s="19"/>
    </row>
    <row r="87" spans="3:3" x14ac:dyDescent="0.2">
      <c r="C87" s="19"/>
    </row>
    <row r="88" spans="3:3" x14ac:dyDescent="0.2">
      <c r="C88" s="19"/>
    </row>
    <row r="89" spans="3:3" x14ac:dyDescent="0.2">
      <c r="C89" s="19"/>
    </row>
    <row r="90" spans="3:3" x14ac:dyDescent="0.2">
      <c r="C90" s="19"/>
    </row>
    <row r="91" spans="3:3" x14ac:dyDescent="0.2">
      <c r="C91" s="19"/>
    </row>
    <row r="92" spans="3:3" x14ac:dyDescent="0.2">
      <c r="C92" s="19"/>
    </row>
    <row r="93" spans="3:3" x14ac:dyDescent="0.2">
      <c r="C93" s="19"/>
    </row>
    <row r="94" spans="3:3" x14ac:dyDescent="0.2">
      <c r="C94" s="19"/>
    </row>
    <row r="95" spans="3:3" x14ac:dyDescent="0.2">
      <c r="C95" s="19"/>
    </row>
    <row r="96" spans="3:3" x14ac:dyDescent="0.2">
      <c r="C96" s="19"/>
    </row>
    <row r="97" spans="1:3" x14ac:dyDescent="0.2">
      <c r="A97" s="1"/>
      <c r="B97" s="1"/>
      <c r="C97" s="19"/>
    </row>
    <row r="98" spans="1:3" x14ac:dyDescent="0.2">
      <c r="A98" s="1" t="e">
        <f>SUM(#REF!)</f>
        <v>#REF!</v>
      </c>
      <c r="B98" s="1" t="e">
        <f>SUM(#REF!)</f>
        <v>#REF!</v>
      </c>
      <c r="C98" s="19"/>
    </row>
  </sheetData>
  <mergeCells count="31">
    <mergeCell ref="C59:F59"/>
    <mergeCell ref="C23:C25"/>
    <mergeCell ref="C26:C28"/>
    <mergeCell ref="C29:C31"/>
    <mergeCell ref="C32:C34"/>
    <mergeCell ref="P10:P13"/>
    <mergeCell ref="Q10:Q13"/>
    <mergeCell ref="I11:I13"/>
    <mergeCell ref="J11:J13"/>
    <mergeCell ref="K11:K13"/>
    <mergeCell ref="L11:L13"/>
    <mergeCell ref="M11:M13"/>
    <mergeCell ref="N11:N13"/>
    <mergeCell ref="O11:O13"/>
    <mergeCell ref="B9:C13"/>
    <mergeCell ref="D9:D13"/>
    <mergeCell ref="H9:H13"/>
    <mergeCell ref="E10:E13"/>
    <mergeCell ref="F10:F13"/>
    <mergeCell ref="G10:G13"/>
    <mergeCell ref="B14:C16"/>
    <mergeCell ref="B17:B34"/>
    <mergeCell ref="C17:C19"/>
    <mergeCell ref="C50:C52"/>
    <mergeCell ref="C20:C22"/>
    <mergeCell ref="B35:B58"/>
    <mergeCell ref="C35:C37"/>
    <mergeCell ref="C38:C40"/>
    <mergeCell ref="C41:C43"/>
    <mergeCell ref="C44:C46"/>
    <mergeCell ref="C47:C49"/>
  </mergeCells>
  <phoneticPr fontId="2"/>
  <printOptions horizontalCentered="1"/>
  <pageMargins left="0.70866141732283472" right="0.70866141732283472" top="0.74803149606299213" bottom="0.74803149606299213" header="0.31496062992125984" footer="0.31496062992125984"/>
  <pageSetup paperSize="9" scale="61"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3D9B0-03A8-4291-989E-994DC985735F}">
  <sheetPr codeName="Sheet65">
    <tabColor rgb="FF00B0F0"/>
    <pageSetUpPr fitToPage="1"/>
  </sheetPr>
  <dimension ref="B2:N52"/>
  <sheetViews>
    <sheetView view="pageBreakPreview" zoomScaleNormal="100" zoomScaleSheetLayoutView="100" workbookViewId="0">
      <selection activeCell="B2" sqref="B2"/>
    </sheetView>
  </sheetViews>
  <sheetFormatPr defaultColWidth="9" defaultRowHeight="13.2" x14ac:dyDescent="0.2"/>
  <cols>
    <col min="1" max="1" width="9" style="1"/>
    <col min="2" max="2" width="4.33203125" style="1" customWidth="1"/>
    <col min="3" max="3" width="16.6640625" style="1" customWidth="1"/>
    <col min="4" max="4" width="17.88671875" style="1" customWidth="1"/>
    <col min="5" max="8" width="19" style="1" customWidth="1"/>
    <col min="9" max="9" width="17.88671875" style="1" customWidth="1"/>
    <col min="10" max="11" width="8.33203125" style="1" customWidth="1"/>
    <col min="12" max="12" width="8.88671875" style="1" customWidth="1"/>
    <col min="13" max="14" width="8.33203125" style="1" customWidth="1"/>
    <col min="15" max="16384" width="9" style="1"/>
  </cols>
  <sheetData>
    <row r="2" spans="2:13" x14ac:dyDescent="0.2">
      <c r="B2" s="1" t="s">
        <v>837</v>
      </c>
    </row>
    <row r="4" spans="2:13" x14ac:dyDescent="0.2">
      <c r="H4" s="1101" t="s">
        <v>167</v>
      </c>
    </row>
    <row r="5" spans="2:13" x14ac:dyDescent="0.2">
      <c r="H5" s="1101" t="s">
        <v>323</v>
      </c>
    </row>
    <row r="6" spans="2:13" ht="10.5" customHeight="1" x14ac:dyDescent="0.2"/>
    <row r="7" spans="2:13" ht="13.8" thickBot="1" x14ac:dyDescent="0.25">
      <c r="E7" s="1" t="s">
        <v>780</v>
      </c>
      <c r="I7" s="2" t="s">
        <v>170</v>
      </c>
      <c r="M7" s="2"/>
    </row>
    <row r="8" spans="2:13" ht="7.5" customHeight="1" x14ac:dyDescent="0.2">
      <c r="B8" s="8"/>
      <c r="C8" s="4"/>
      <c r="D8" s="1600" t="s">
        <v>762</v>
      </c>
      <c r="E8" s="1573" t="s">
        <v>838</v>
      </c>
      <c r="F8" s="1872" t="s">
        <v>839</v>
      </c>
      <c r="G8" s="1872" t="s">
        <v>840</v>
      </c>
      <c r="H8" s="1872" t="s">
        <v>841</v>
      </c>
      <c r="I8" s="1869" t="s">
        <v>326</v>
      </c>
    </row>
    <row r="9" spans="2:13" ht="7.5" customHeight="1" x14ac:dyDescent="0.2">
      <c r="B9" s="18"/>
      <c r="C9" s="11"/>
      <c r="D9" s="1623"/>
      <c r="E9" s="1870"/>
      <c r="F9" s="1873"/>
      <c r="G9" s="1873"/>
      <c r="H9" s="1551"/>
      <c r="I9" s="1623"/>
    </row>
    <row r="10" spans="2:13" ht="66.75" customHeight="1" x14ac:dyDescent="0.2">
      <c r="B10" s="36"/>
      <c r="C10" s="37"/>
      <c r="D10" s="1624"/>
      <c r="E10" s="1871"/>
      <c r="F10" s="1874"/>
      <c r="G10" s="1874"/>
      <c r="H10" s="1552"/>
      <c r="I10" s="1624"/>
      <c r="K10" s="1" t="s">
        <v>327</v>
      </c>
      <c r="L10" s="360" t="s">
        <v>328</v>
      </c>
    </row>
    <row r="11" spans="2:13" ht="20.100000000000001" customHeight="1" x14ac:dyDescent="0.2">
      <c r="B11" s="1603" t="s">
        <v>273</v>
      </c>
      <c r="C11" s="1628"/>
      <c r="D11" s="275">
        <f t="shared" ref="D11:I11" si="0">D13+D15+D17+D19+D21+D23</f>
        <v>427</v>
      </c>
      <c r="E11" s="53">
        <f t="shared" si="0"/>
        <v>77</v>
      </c>
      <c r="F11" s="88">
        <f t="shared" si="0"/>
        <v>1</v>
      </c>
      <c r="G11" s="88">
        <f t="shared" si="0"/>
        <v>13</v>
      </c>
      <c r="H11" s="88">
        <f t="shared" si="0"/>
        <v>324</v>
      </c>
      <c r="I11" s="91">
        <f t="shared" si="0"/>
        <v>12</v>
      </c>
      <c r="K11" s="1">
        <f>SUM(E11:I11)</f>
        <v>427</v>
      </c>
      <c r="L11" s="367">
        <f>K11-D11</f>
        <v>0</v>
      </c>
    </row>
    <row r="12" spans="2:13" ht="20.100000000000001" customHeight="1" thickBot="1" x14ac:dyDescent="0.25">
      <c r="B12" s="1605"/>
      <c r="C12" s="1629"/>
      <c r="D12" s="499"/>
      <c r="E12" s="145">
        <f>E11/D11</f>
        <v>0.18032786885245902</v>
      </c>
      <c r="F12" s="349">
        <f>F11/$D$11</f>
        <v>2.34192037470726E-3</v>
      </c>
      <c r="G12" s="349">
        <f>G11/$D$11</f>
        <v>3.0444964871194378E-2</v>
      </c>
      <c r="H12" s="349">
        <f>H11/D11</f>
        <v>0.75878220140515218</v>
      </c>
      <c r="I12" s="144">
        <f>I11/D11</f>
        <v>2.8103044496487119E-2</v>
      </c>
      <c r="J12" s="45"/>
      <c r="K12" s="45">
        <f>SUM(E12:I12)</f>
        <v>1</v>
      </c>
      <c r="L12" s="367">
        <f>1-K12</f>
        <v>0</v>
      </c>
    </row>
    <row r="13" spans="2:13" ht="20.100000000000001" customHeight="1" thickTop="1" x14ac:dyDescent="0.2">
      <c r="B13" s="1503" t="s">
        <v>310</v>
      </c>
      <c r="C13" s="1609" t="s">
        <v>275</v>
      </c>
      <c r="D13" s="487">
        <f>'表5-1'!D14</f>
        <v>49</v>
      </c>
      <c r="E13" s="975">
        <v>8</v>
      </c>
      <c r="F13" s="90">
        <v>0</v>
      </c>
      <c r="G13" s="90">
        <v>4</v>
      </c>
      <c r="H13" s="90">
        <v>33</v>
      </c>
      <c r="I13" s="93">
        <v>4</v>
      </c>
      <c r="K13" s="1">
        <f t="shared" ref="K13:K40" si="1">SUM(E13:I13)</f>
        <v>49</v>
      </c>
      <c r="L13" s="367">
        <f>K13-D13</f>
        <v>0</v>
      </c>
    </row>
    <row r="14" spans="2:13" ht="20.100000000000001" customHeight="1" x14ac:dyDescent="0.2">
      <c r="B14" s="1504"/>
      <c r="C14" s="1508"/>
      <c r="D14" s="500"/>
      <c r="E14" s="150">
        <f>E13/D13</f>
        <v>0.16326530612244897</v>
      </c>
      <c r="F14" s="350">
        <f>F13/$D$13</f>
        <v>0</v>
      </c>
      <c r="G14" s="350">
        <f>G13/$D$13</f>
        <v>8.1632653061224483E-2</v>
      </c>
      <c r="H14" s="350">
        <f>H13/D13</f>
        <v>0.67346938775510201</v>
      </c>
      <c r="I14" s="151">
        <f>I13/D13</f>
        <v>8.1632653061224483E-2</v>
      </c>
      <c r="K14" s="45">
        <f t="shared" si="1"/>
        <v>0.99999999999999989</v>
      </c>
      <c r="L14" s="367">
        <f>1-K14</f>
        <v>0</v>
      </c>
    </row>
    <row r="15" spans="2:13" ht="20.100000000000001" customHeight="1" x14ac:dyDescent="0.2">
      <c r="B15" s="1504"/>
      <c r="C15" s="1507" t="s">
        <v>276</v>
      </c>
      <c r="D15" s="480">
        <f>'表5-1'!D16</f>
        <v>87</v>
      </c>
      <c r="E15" s="53">
        <v>21</v>
      </c>
      <c r="F15" s="88">
        <v>0</v>
      </c>
      <c r="G15" s="88">
        <v>1</v>
      </c>
      <c r="H15" s="88">
        <v>64</v>
      </c>
      <c r="I15" s="91">
        <v>1</v>
      </c>
      <c r="K15" s="1">
        <f t="shared" si="1"/>
        <v>87</v>
      </c>
      <c r="L15" s="367">
        <f>K15-D15</f>
        <v>0</v>
      </c>
    </row>
    <row r="16" spans="2:13" ht="20.100000000000001" customHeight="1" x14ac:dyDescent="0.2">
      <c r="B16" s="1504"/>
      <c r="C16" s="1508"/>
      <c r="D16" s="503"/>
      <c r="E16" s="150">
        <f>E15/D15</f>
        <v>0.2413793103448276</v>
      </c>
      <c r="F16" s="350">
        <f>F15/$D$15</f>
        <v>0</v>
      </c>
      <c r="G16" s="350">
        <f>G15/$D$15</f>
        <v>1.1494252873563218E-2</v>
      </c>
      <c r="H16" s="350">
        <f>H15/D15</f>
        <v>0.73563218390804597</v>
      </c>
      <c r="I16" s="151">
        <f>I15/D15</f>
        <v>1.1494252873563218E-2</v>
      </c>
      <c r="K16" s="45">
        <f t="shared" si="1"/>
        <v>1</v>
      </c>
      <c r="L16" s="367">
        <f>1-K16</f>
        <v>0</v>
      </c>
    </row>
    <row r="17" spans="2:12" ht="20.100000000000001" customHeight="1" x14ac:dyDescent="0.2">
      <c r="B17" s="1504"/>
      <c r="C17" s="1507" t="s">
        <v>311</v>
      </c>
      <c r="D17" s="480">
        <f>'表5-1'!D18</f>
        <v>25</v>
      </c>
      <c r="E17" s="53">
        <v>9</v>
      </c>
      <c r="F17" s="88">
        <v>0</v>
      </c>
      <c r="G17" s="88">
        <v>1</v>
      </c>
      <c r="H17" s="88">
        <v>15</v>
      </c>
      <c r="I17" s="91">
        <v>0</v>
      </c>
      <c r="K17" s="1">
        <f t="shared" si="1"/>
        <v>25</v>
      </c>
      <c r="L17" s="367">
        <f>K17-D17</f>
        <v>0</v>
      </c>
    </row>
    <row r="18" spans="2:12" ht="20.100000000000001" customHeight="1" x14ac:dyDescent="0.2">
      <c r="B18" s="1504"/>
      <c r="C18" s="1508"/>
      <c r="D18" s="503"/>
      <c r="E18" s="150">
        <f>E17/D17</f>
        <v>0.36</v>
      </c>
      <c r="F18" s="350">
        <f>F17/$D$17</f>
        <v>0</v>
      </c>
      <c r="G18" s="350">
        <f>G17/$D$17</f>
        <v>0.04</v>
      </c>
      <c r="H18" s="350">
        <f>H17/D17</f>
        <v>0.6</v>
      </c>
      <c r="I18" s="151">
        <f>I17/D17</f>
        <v>0</v>
      </c>
      <c r="K18" s="45">
        <f>SUM(E18:I18)</f>
        <v>1</v>
      </c>
      <c r="L18" s="367">
        <f>1-K18</f>
        <v>0</v>
      </c>
    </row>
    <row r="19" spans="2:12" ht="20.100000000000001" customHeight="1" x14ac:dyDescent="0.2">
      <c r="B19" s="1504"/>
      <c r="C19" s="1507" t="s">
        <v>278</v>
      </c>
      <c r="D19" s="480">
        <f>'表5-1'!D20</f>
        <v>82</v>
      </c>
      <c r="E19" s="53">
        <v>15</v>
      </c>
      <c r="F19" s="88">
        <v>1</v>
      </c>
      <c r="G19" s="88">
        <v>3</v>
      </c>
      <c r="H19" s="88">
        <v>63</v>
      </c>
      <c r="I19" s="91">
        <v>0</v>
      </c>
      <c r="K19" s="1">
        <f t="shared" si="1"/>
        <v>82</v>
      </c>
      <c r="L19" s="367">
        <f>K19-D19</f>
        <v>0</v>
      </c>
    </row>
    <row r="20" spans="2:12" ht="20.100000000000001" customHeight="1" x14ac:dyDescent="0.2">
      <c r="B20" s="1504"/>
      <c r="C20" s="1508"/>
      <c r="D20" s="503"/>
      <c r="E20" s="150">
        <f>E19/D19</f>
        <v>0.18292682926829268</v>
      </c>
      <c r="F20" s="350">
        <f>F19/$D$19</f>
        <v>1.2195121951219513E-2</v>
      </c>
      <c r="G20" s="350">
        <f>G19/$D$19</f>
        <v>3.6585365853658534E-2</v>
      </c>
      <c r="H20" s="350">
        <f>H19/D19</f>
        <v>0.76829268292682928</v>
      </c>
      <c r="I20" s="151">
        <f>I19/D19</f>
        <v>0</v>
      </c>
      <c r="K20" s="45">
        <f t="shared" si="1"/>
        <v>1</v>
      </c>
      <c r="L20" s="367">
        <f>1-K20</f>
        <v>0</v>
      </c>
    </row>
    <row r="21" spans="2:12" ht="20.100000000000001" customHeight="1" x14ac:dyDescent="0.2">
      <c r="B21" s="1504"/>
      <c r="C21" s="1507" t="s">
        <v>279</v>
      </c>
      <c r="D21" s="480">
        <f>'表5-1'!D22</f>
        <v>8</v>
      </c>
      <c r="E21" s="53">
        <v>4</v>
      </c>
      <c r="F21" s="88">
        <v>0</v>
      </c>
      <c r="G21" s="88">
        <v>0</v>
      </c>
      <c r="H21" s="88">
        <v>4</v>
      </c>
      <c r="I21" s="91">
        <v>0</v>
      </c>
      <c r="K21" s="1">
        <f t="shared" si="1"/>
        <v>8</v>
      </c>
      <c r="L21" s="367">
        <f>K21-D21</f>
        <v>0</v>
      </c>
    </row>
    <row r="22" spans="2:12" ht="20.100000000000001" customHeight="1" x14ac:dyDescent="0.2">
      <c r="B22" s="1504"/>
      <c r="C22" s="1508"/>
      <c r="D22" s="503"/>
      <c r="E22" s="150">
        <f>E21/D21</f>
        <v>0.5</v>
      </c>
      <c r="F22" s="350">
        <f>F21/$D$21</f>
        <v>0</v>
      </c>
      <c r="G22" s="350">
        <f>G21/$D$21</f>
        <v>0</v>
      </c>
      <c r="H22" s="350">
        <f>H21/D21</f>
        <v>0.5</v>
      </c>
      <c r="I22" s="151">
        <f>I21/D21</f>
        <v>0</v>
      </c>
      <c r="K22" s="45">
        <f t="shared" si="1"/>
        <v>1</v>
      </c>
      <c r="L22" s="367">
        <f>1-K22</f>
        <v>0</v>
      </c>
    </row>
    <row r="23" spans="2:12" ht="20.100000000000001" customHeight="1" x14ac:dyDescent="0.2">
      <c r="B23" s="1504"/>
      <c r="C23" s="1507" t="s">
        <v>280</v>
      </c>
      <c r="D23" s="480">
        <f>'表5-1'!D24</f>
        <v>176</v>
      </c>
      <c r="E23" s="55">
        <v>20</v>
      </c>
      <c r="F23" s="89">
        <v>0</v>
      </c>
      <c r="G23" s="89">
        <v>4</v>
      </c>
      <c r="H23" s="89">
        <v>145</v>
      </c>
      <c r="I23" s="91">
        <v>7</v>
      </c>
      <c r="K23" s="1">
        <f t="shared" si="1"/>
        <v>176</v>
      </c>
      <c r="L23" s="367">
        <f>K23-D23</f>
        <v>0</v>
      </c>
    </row>
    <row r="24" spans="2:12" ht="20.100000000000001" customHeight="1" thickBot="1" x14ac:dyDescent="0.25">
      <c r="B24" s="1504"/>
      <c r="C24" s="1508"/>
      <c r="D24" s="500"/>
      <c r="E24" s="656">
        <f>E23/D23</f>
        <v>0.11363636363636363</v>
      </c>
      <c r="F24" s="979">
        <f>F23/$D$23</f>
        <v>0</v>
      </c>
      <c r="G24" s="979">
        <f>G23/$D$23</f>
        <v>2.2727272727272728E-2</v>
      </c>
      <c r="H24" s="979">
        <f>H23/D23</f>
        <v>0.82386363636363635</v>
      </c>
      <c r="I24" s="1068">
        <f>I23/D23</f>
        <v>3.9772727272727272E-2</v>
      </c>
      <c r="K24" s="45">
        <f>SUM(E24:I24)</f>
        <v>1</v>
      </c>
      <c r="L24" s="367">
        <f>1-K24</f>
        <v>0</v>
      </c>
    </row>
    <row r="25" spans="2:12" ht="20.100000000000001" customHeight="1" thickTop="1" x14ac:dyDescent="0.2">
      <c r="B25" s="1503" t="s">
        <v>312</v>
      </c>
      <c r="C25" s="1761" t="s">
        <v>191</v>
      </c>
      <c r="D25" s="487">
        <f>'表5-1'!D26</f>
        <v>106</v>
      </c>
      <c r="E25" s="975">
        <v>7</v>
      </c>
      <c r="F25" s="90">
        <v>0</v>
      </c>
      <c r="G25" s="90">
        <v>2</v>
      </c>
      <c r="H25" s="90">
        <v>90</v>
      </c>
      <c r="I25" s="92">
        <v>7</v>
      </c>
      <c r="K25" s="1">
        <f t="shared" si="1"/>
        <v>106</v>
      </c>
      <c r="L25" s="367">
        <f>K25-D25</f>
        <v>0</v>
      </c>
    </row>
    <row r="26" spans="2:12" ht="20.100000000000001" customHeight="1" x14ac:dyDescent="0.2">
      <c r="B26" s="1504"/>
      <c r="C26" s="1502"/>
      <c r="D26" s="503"/>
      <c r="E26" s="150">
        <f>E25/D25</f>
        <v>6.6037735849056603E-2</v>
      </c>
      <c r="F26" s="350">
        <f>F25/$D$25</f>
        <v>0</v>
      </c>
      <c r="G26" s="350">
        <f>G25/$D$25</f>
        <v>1.8867924528301886E-2</v>
      </c>
      <c r="H26" s="350">
        <f>H25/D25</f>
        <v>0.84905660377358494</v>
      </c>
      <c r="I26" s="151">
        <f>I25/D25</f>
        <v>6.6037735849056603E-2</v>
      </c>
      <c r="K26" s="45">
        <f t="shared" si="1"/>
        <v>1</v>
      </c>
      <c r="L26" s="367">
        <f>1-K26</f>
        <v>0</v>
      </c>
    </row>
    <row r="27" spans="2:12" ht="20.100000000000001" customHeight="1" x14ac:dyDescent="0.2">
      <c r="B27" s="1504"/>
      <c r="C27" s="1502" t="s">
        <v>192</v>
      </c>
      <c r="D27" s="491">
        <f>'表5-1'!D28</f>
        <v>171</v>
      </c>
      <c r="E27" s="55">
        <v>26</v>
      </c>
      <c r="F27" s="89">
        <v>1</v>
      </c>
      <c r="G27" s="89">
        <v>2</v>
      </c>
      <c r="H27" s="89">
        <v>140</v>
      </c>
      <c r="I27" s="91">
        <v>2</v>
      </c>
      <c r="K27" s="1">
        <f t="shared" si="1"/>
        <v>171</v>
      </c>
      <c r="L27" s="367">
        <f>K27-D27</f>
        <v>0</v>
      </c>
    </row>
    <row r="28" spans="2:12" ht="20.100000000000001" customHeight="1" x14ac:dyDescent="0.2">
      <c r="B28" s="1504"/>
      <c r="C28" s="1745"/>
      <c r="D28" s="503"/>
      <c r="E28" s="150">
        <f>E27/D27</f>
        <v>0.15204678362573099</v>
      </c>
      <c r="F28" s="350">
        <f>F27/$D$27</f>
        <v>5.8479532163742687E-3</v>
      </c>
      <c r="G28" s="350">
        <f>G27/$D$27</f>
        <v>1.1695906432748537E-2</v>
      </c>
      <c r="H28" s="350">
        <f>H27/D27</f>
        <v>0.81871345029239762</v>
      </c>
      <c r="I28" s="151">
        <f>I27/D27</f>
        <v>1.1695906432748537E-2</v>
      </c>
      <c r="K28" s="45">
        <f t="shared" si="1"/>
        <v>0.99999999999999989</v>
      </c>
      <c r="L28" s="367">
        <f>1-K28</f>
        <v>0</v>
      </c>
    </row>
    <row r="29" spans="2:12" ht="20.100000000000001" customHeight="1" x14ac:dyDescent="0.2">
      <c r="B29" s="1504"/>
      <c r="C29" s="1502" t="s">
        <v>193</v>
      </c>
      <c r="D29" s="500">
        <f>'表5-1'!D30</f>
        <v>49</v>
      </c>
      <c r="E29" s="55">
        <v>14</v>
      </c>
      <c r="F29" s="89">
        <v>0</v>
      </c>
      <c r="G29" s="89">
        <v>0</v>
      </c>
      <c r="H29" s="89">
        <v>32</v>
      </c>
      <c r="I29" s="91">
        <v>3</v>
      </c>
      <c r="K29" s="1">
        <f t="shared" si="1"/>
        <v>49</v>
      </c>
      <c r="L29" s="367">
        <f>K29-D29</f>
        <v>0</v>
      </c>
    </row>
    <row r="30" spans="2:12" ht="20.100000000000001" customHeight="1" x14ac:dyDescent="0.2">
      <c r="B30" s="1504"/>
      <c r="C30" s="1745"/>
      <c r="D30" s="503"/>
      <c r="E30" s="150">
        <f>E29/D29</f>
        <v>0.2857142857142857</v>
      </c>
      <c r="F30" s="350">
        <f>F29/$D$29</f>
        <v>0</v>
      </c>
      <c r="G30" s="350">
        <f>G29/$D$29</f>
        <v>0</v>
      </c>
      <c r="H30" s="350">
        <f>H29/D29</f>
        <v>0.65306122448979587</v>
      </c>
      <c r="I30" s="151">
        <f>I29/D29</f>
        <v>6.1224489795918366E-2</v>
      </c>
      <c r="K30" s="45">
        <f t="shared" si="1"/>
        <v>0.99999999999999989</v>
      </c>
      <c r="L30" s="367">
        <f>1-K30</f>
        <v>0</v>
      </c>
    </row>
    <row r="31" spans="2:12" ht="20.100000000000001" customHeight="1" x14ac:dyDescent="0.2">
      <c r="B31" s="1504"/>
      <c r="C31" s="1502" t="s">
        <v>194</v>
      </c>
      <c r="D31" s="500">
        <f>'表5-1'!D32</f>
        <v>38</v>
      </c>
      <c r="E31" s="55">
        <v>5</v>
      </c>
      <c r="F31" s="89">
        <v>0</v>
      </c>
      <c r="G31" s="89">
        <v>4</v>
      </c>
      <c r="H31" s="89">
        <v>29</v>
      </c>
      <c r="I31" s="91">
        <v>0</v>
      </c>
      <c r="K31" s="1">
        <f t="shared" si="1"/>
        <v>38</v>
      </c>
      <c r="L31" s="367">
        <f>K31-D31</f>
        <v>0</v>
      </c>
    </row>
    <row r="32" spans="2:12" ht="20.100000000000001" customHeight="1" x14ac:dyDescent="0.2">
      <c r="B32" s="1504"/>
      <c r="C32" s="1745"/>
      <c r="D32" s="503"/>
      <c r="E32" s="150">
        <f>E31/D31</f>
        <v>0.13157894736842105</v>
      </c>
      <c r="F32" s="350">
        <f>F31/$D$31</f>
        <v>0</v>
      </c>
      <c r="G32" s="350">
        <f>G31/$D$31</f>
        <v>0.10526315789473684</v>
      </c>
      <c r="H32" s="350">
        <f>H31/D31</f>
        <v>0.76315789473684215</v>
      </c>
      <c r="I32" s="151">
        <f>I31/D31</f>
        <v>0</v>
      </c>
      <c r="K32" s="45">
        <f t="shared" si="1"/>
        <v>1</v>
      </c>
      <c r="L32" s="367">
        <f>1-K32</f>
        <v>0</v>
      </c>
    </row>
    <row r="33" spans="2:14" ht="20.100000000000001" customHeight="1" x14ac:dyDescent="0.2">
      <c r="B33" s="1504"/>
      <c r="C33" s="1502" t="s">
        <v>195</v>
      </c>
      <c r="D33" s="500">
        <f>'表5-1'!D34</f>
        <v>33</v>
      </c>
      <c r="E33" s="55">
        <v>10</v>
      </c>
      <c r="F33" s="89">
        <v>0</v>
      </c>
      <c r="G33" s="89">
        <v>3</v>
      </c>
      <c r="H33" s="89">
        <v>20</v>
      </c>
      <c r="I33" s="91">
        <v>0</v>
      </c>
      <c r="K33" s="1">
        <f t="shared" si="1"/>
        <v>33</v>
      </c>
      <c r="L33" s="367">
        <f>K33-D33</f>
        <v>0</v>
      </c>
    </row>
    <row r="34" spans="2:14" ht="20.100000000000001" customHeight="1" x14ac:dyDescent="0.2">
      <c r="B34" s="1504"/>
      <c r="C34" s="1745"/>
      <c r="D34" s="503"/>
      <c r="E34" s="150">
        <f>E33/D33</f>
        <v>0.30303030303030304</v>
      </c>
      <c r="F34" s="350">
        <f>F33/$D$33</f>
        <v>0</v>
      </c>
      <c r="G34" s="350">
        <f>G33/$D$33</f>
        <v>9.0909090909090912E-2</v>
      </c>
      <c r="H34" s="350">
        <f>H33/D33</f>
        <v>0.60606060606060608</v>
      </c>
      <c r="I34" s="151">
        <f>I33/D33</f>
        <v>0</v>
      </c>
      <c r="K34" s="45">
        <f t="shared" si="1"/>
        <v>1</v>
      </c>
      <c r="L34" s="367">
        <f>1-K34</f>
        <v>0</v>
      </c>
    </row>
    <row r="35" spans="2:14" ht="20.100000000000001" customHeight="1" x14ac:dyDescent="0.2">
      <c r="B35" s="1504"/>
      <c r="C35" s="1502" t="s">
        <v>196</v>
      </c>
      <c r="D35" s="491">
        <f>'表5-1'!D36</f>
        <v>30</v>
      </c>
      <c r="E35" s="55">
        <v>15</v>
      </c>
      <c r="F35" s="89">
        <v>0</v>
      </c>
      <c r="G35" s="89">
        <v>2</v>
      </c>
      <c r="H35" s="89">
        <v>13</v>
      </c>
      <c r="I35" s="91">
        <v>0</v>
      </c>
      <c r="K35" s="1">
        <f t="shared" si="1"/>
        <v>30</v>
      </c>
      <c r="L35" s="367">
        <f>K35-D35</f>
        <v>0</v>
      </c>
    </row>
    <row r="36" spans="2:14" ht="20.100000000000001" customHeight="1" thickBot="1" x14ac:dyDescent="0.25">
      <c r="B36" s="1504"/>
      <c r="C36" s="1760"/>
      <c r="D36" s="500"/>
      <c r="E36" s="1065">
        <f>E35/D35</f>
        <v>0.5</v>
      </c>
      <c r="F36" s="1066">
        <f>F35/$D$35</f>
        <v>0</v>
      </c>
      <c r="G36" s="1066">
        <f>G35/$D$35</f>
        <v>6.6666666666666666E-2</v>
      </c>
      <c r="H36" s="1066">
        <f>H35/D35</f>
        <v>0.43333333333333335</v>
      </c>
      <c r="I36" s="151">
        <f>I35/D35</f>
        <v>0</v>
      </c>
      <c r="K36" s="45">
        <f t="shared" si="1"/>
        <v>1</v>
      </c>
      <c r="L36" s="367">
        <f>1-K36</f>
        <v>0</v>
      </c>
    </row>
    <row r="37" spans="2:14" ht="20.100000000000001" customHeight="1" thickTop="1" x14ac:dyDescent="0.2">
      <c r="B37" s="1504"/>
      <c r="C37" s="5" t="s">
        <v>197</v>
      </c>
      <c r="D37" s="58">
        <f t="shared" ref="D37:I37" si="2">D27+D29+D31+D33</f>
        <v>291</v>
      </c>
      <c r="E37" s="352">
        <f t="shared" si="2"/>
        <v>55</v>
      </c>
      <c r="F37" s="90">
        <f t="shared" si="2"/>
        <v>1</v>
      </c>
      <c r="G37" s="90">
        <f t="shared" si="2"/>
        <v>9</v>
      </c>
      <c r="H37" s="90">
        <f t="shared" si="2"/>
        <v>221</v>
      </c>
      <c r="I37" s="93">
        <f t="shared" si="2"/>
        <v>5</v>
      </c>
      <c r="K37" s="1">
        <f t="shared" si="1"/>
        <v>291</v>
      </c>
      <c r="L37" s="367">
        <f>K37-D37</f>
        <v>0</v>
      </c>
    </row>
    <row r="38" spans="2:14" ht="20.100000000000001" customHeight="1" x14ac:dyDescent="0.2">
      <c r="B38" s="1504"/>
      <c r="C38" s="6" t="s">
        <v>198</v>
      </c>
      <c r="D38" s="503"/>
      <c r="E38" s="150">
        <f>E37/D37</f>
        <v>0.18900343642611683</v>
      </c>
      <c r="F38" s="350">
        <f>F37/$D$37</f>
        <v>3.4364261168384879E-3</v>
      </c>
      <c r="G38" s="350">
        <f>G37/$D$37</f>
        <v>3.0927835051546393E-2</v>
      </c>
      <c r="H38" s="350">
        <f>H37/D37</f>
        <v>0.75945017182130581</v>
      </c>
      <c r="I38" s="151">
        <f>I37/D37</f>
        <v>1.7182130584192441E-2</v>
      </c>
      <c r="K38" s="45">
        <f t="shared" si="1"/>
        <v>1</v>
      </c>
      <c r="L38" s="367">
        <f>1-K38</f>
        <v>0</v>
      </c>
    </row>
    <row r="39" spans="2:14" ht="20.100000000000001" customHeight="1" x14ac:dyDescent="0.2">
      <c r="B39" s="1504"/>
      <c r="C39" s="5" t="s">
        <v>197</v>
      </c>
      <c r="D39" s="60">
        <f t="shared" ref="D39:I39" si="3">D29+D31+D33+D35</f>
        <v>150</v>
      </c>
      <c r="E39" s="55">
        <f t="shared" si="3"/>
        <v>44</v>
      </c>
      <c r="F39" s="89">
        <f t="shared" si="3"/>
        <v>0</v>
      </c>
      <c r="G39" s="89">
        <f t="shared" si="3"/>
        <v>9</v>
      </c>
      <c r="H39" s="89">
        <f t="shared" si="3"/>
        <v>94</v>
      </c>
      <c r="I39" s="92">
        <f t="shared" si="3"/>
        <v>3</v>
      </c>
      <c r="K39" s="1">
        <f t="shared" si="1"/>
        <v>150</v>
      </c>
      <c r="L39" s="367">
        <f>K39-D39</f>
        <v>0</v>
      </c>
    </row>
    <row r="40" spans="2:14" ht="20.100000000000001" customHeight="1" thickBot="1" x14ac:dyDescent="0.25">
      <c r="B40" s="1510"/>
      <c r="C40" s="6" t="s">
        <v>199</v>
      </c>
      <c r="D40" s="503"/>
      <c r="E40" s="146">
        <f>E39/D39</f>
        <v>0.29333333333333333</v>
      </c>
      <c r="F40" s="351">
        <f>F39/$D$39</f>
        <v>0</v>
      </c>
      <c r="G40" s="351">
        <f>G39/$D$39</f>
        <v>0.06</v>
      </c>
      <c r="H40" s="351">
        <f>H39/D39</f>
        <v>0.62666666666666671</v>
      </c>
      <c r="I40" s="147">
        <f>I39/D39</f>
        <v>0.02</v>
      </c>
      <c r="K40" s="45">
        <f t="shared" si="1"/>
        <v>1</v>
      </c>
      <c r="L40" s="367">
        <f>1-K40</f>
        <v>0</v>
      </c>
    </row>
    <row r="41" spans="2:14" ht="19.5" customHeight="1" x14ac:dyDescent="0.2">
      <c r="C41" s="15"/>
      <c r="D41" s="16"/>
      <c r="E41" s="12"/>
      <c r="F41" s="12"/>
      <c r="G41" s="12"/>
      <c r="H41" s="12"/>
      <c r="I41" s="12"/>
    </row>
    <row r="42" spans="2:14" x14ac:dyDescent="0.2">
      <c r="B42" s="1" t="s">
        <v>556</v>
      </c>
      <c r="D42" s="1">
        <f t="shared" ref="D42:I42" si="4">D25+D27+D29+D31+D33+D35</f>
        <v>427</v>
      </c>
      <c r="E42" s="1">
        <f t="shared" si="4"/>
        <v>77</v>
      </c>
      <c r="F42" s="1">
        <f t="shared" si="4"/>
        <v>1</v>
      </c>
      <c r="G42" s="1">
        <f t="shared" si="4"/>
        <v>13</v>
      </c>
      <c r="H42" s="1">
        <f t="shared" si="4"/>
        <v>324</v>
      </c>
      <c r="I42" s="1">
        <f t="shared" si="4"/>
        <v>12</v>
      </c>
    </row>
    <row r="43" spans="2:14" x14ac:dyDescent="0.2">
      <c r="B43" t="s">
        <v>557</v>
      </c>
      <c r="E43" s="94">
        <f>E42/D42</f>
        <v>0.18032786885245902</v>
      </c>
      <c r="F43" s="94">
        <f>F42/$D$42</f>
        <v>2.34192037470726E-3</v>
      </c>
      <c r="G43" s="94">
        <f>G42/$D$42</f>
        <v>3.0444964871194378E-2</v>
      </c>
      <c r="H43" s="94">
        <f>H42/D42</f>
        <v>0.75878220140515218</v>
      </c>
      <c r="I43" s="94">
        <f>I42/D42</f>
        <v>2.8103044496487119E-2</v>
      </c>
      <c r="J43" s="94"/>
      <c r="K43" s="94"/>
      <c r="L43" s="94"/>
      <c r="M43" s="94"/>
      <c r="N43" s="94"/>
    </row>
    <row r="44" spans="2:14" x14ac:dyDescent="0.2">
      <c r="B44"/>
      <c r="E44" s="94"/>
      <c r="F44" s="94"/>
      <c r="G44" s="94"/>
      <c r="H44" s="94"/>
      <c r="I44" s="94"/>
      <c r="J44" s="94"/>
      <c r="K44" s="94"/>
      <c r="L44" s="94"/>
      <c r="M44" s="94"/>
      <c r="N44" s="94"/>
    </row>
    <row r="45" spans="2:14" x14ac:dyDescent="0.2">
      <c r="B45" t="s">
        <v>395</v>
      </c>
      <c r="D45" s="96">
        <f t="shared" ref="D45:I45" si="5">D37+D25+D35</f>
        <v>427</v>
      </c>
      <c r="E45" s="96">
        <f t="shared" si="5"/>
        <v>77</v>
      </c>
      <c r="F45" s="96">
        <f t="shared" si="5"/>
        <v>1</v>
      </c>
      <c r="G45" s="96">
        <f t="shared" si="5"/>
        <v>13</v>
      </c>
      <c r="H45" s="96">
        <f t="shared" si="5"/>
        <v>324</v>
      </c>
      <c r="I45" s="96">
        <f t="shared" si="5"/>
        <v>12</v>
      </c>
    </row>
    <row r="46" spans="2:14" x14ac:dyDescent="0.2">
      <c r="B46"/>
      <c r="D46" s="7">
        <f t="shared" ref="D46:I46" si="6">D39+D25+D27</f>
        <v>427</v>
      </c>
      <c r="E46" s="7">
        <f t="shared" si="6"/>
        <v>77</v>
      </c>
      <c r="F46" s="7">
        <f t="shared" si="6"/>
        <v>1</v>
      </c>
      <c r="G46" s="7">
        <f t="shared" si="6"/>
        <v>13</v>
      </c>
      <c r="H46" s="7">
        <f t="shared" si="6"/>
        <v>324</v>
      </c>
      <c r="I46" s="7">
        <f t="shared" si="6"/>
        <v>12</v>
      </c>
    </row>
    <row r="47" spans="2:14" x14ac:dyDescent="0.2">
      <c r="B47"/>
    </row>
    <row r="48" spans="2:14" x14ac:dyDescent="0.2">
      <c r="B48" s="380" t="s">
        <v>239</v>
      </c>
      <c r="D48" s="367">
        <f>D42-D11</f>
        <v>0</v>
      </c>
      <c r="E48" s="367">
        <f t="shared" ref="E48:I49" si="7">E42-E11</f>
        <v>0</v>
      </c>
      <c r="F48" s="367">
        <f t="shared" si="7"/>
        <v>0</v>
      </c>
      <c r="G48" s="367">
        <f t="shared" si="7"/>
        <v>0</v>
      </c>
      <c r="H48" s="367">
        <f>H42-H11</f>
        <v>0</v>
      </c>
      <c r="I48" s="367">
        <f>I42-I11</f>
        <v>0</v>
      </c>
      <c r="J48" s="96"/>
      <c r="K48" s="96"/>
      <c r="L48" s="96"/>
      <c r="M48" s="96"/>
      <c r="N48" s="96"/>
    </row>
    <row r="49" spans="4:14" x14ac:dyDescent="0.2">
      <c r="D49" s="367"/>
      <c r="E49" s="367">
        <f t="shared" si="7"/>
        <v>0</v>
      </c>
      <c r="F49" s="367">
        <f t="shared" si="7"/>
        <v>0</v>
      </c>
      <c r="G49" s="367">
        <f t="shared" si="7"/>
        <v>0</v>
      </c>
      <c r="H49" s="367">
        <f>H43-H12</f>
        <v>0</v>
      </c>
      <c r="I49" s="367">
        <f t="shared" si="7"/>
        <v>0</v>
      </c>
      <c r="J49" s="7"/>
      <c r="K49" s="7"/>
      <c r="L49" s="7"/>
      <c r="M49" s="7"/>
      <c r="N49" s="7"/>
    </row>
    <row r="50" spans="4:14" x14ac:dyDescent="0.2">
      <c r="D50" s="367"/>
      <c r="E50" s="367"/>
      <c r="F50" s="367"/>
      <c r="G50" s="367"/>
      <c r="H50" s="367"/>
      <c r="I50" s="367"/>
    </row>
    <row r="51" spans="4:14" x14ac:dyDescent="0.2">
      <c r="D51" s="367">
        <f t="shared" ref="D51:I51" si="8">D45-D42</f>
        <v>0</v>
      </c>
      <c r="E51" s="367">
        <f t="shared" si="8"/>
        <v>0</v>
      </c>
      <c r="F51" s="367">
        <f t="shared" si="8"/>
        <v>0</v>
      </c>
      <c r="G51" s="367">
        <f t="shared" si="8"/>
        <v>0</v>
      </c>
      <c r="H51" s="367">
        <f t="shared" si="8"/>
        <v>0</v>
      </c>
      <c r="I51" s="367">
        <f t="shared" si="8"/>
        <v>0</v>
      </c>
    </row>
    <row r="52" spans="4:14" x14ac:dyDescent="0.2">
      <c r="D52" s="367">
        <f t="shared" ref="D52:I52" si="9">D46-D42</f>
        <v>0</v>
      </c>
      <c r="E52" s="367">
        <f t="shared" si="9"/>
        <v>0</v>
      </c>
      <c r="F52" s="367">
        <f t="shared" si="9"/>
        <v>0</v>
      </c>
      <c r="G52" s="367">
        <f t="shared" si="9"/>
        <v>0</v>
      </c>
      <c r="H52" s="367">
        <f t="shared" si="9"/>
        <v>0</v>
      </c>
      <c r="I52" s="367">
        <f t="shared" si="9"/>
        <v>0</v>
      </c>
    </row>
  </sheetData>
  <mergeCells count="21">
    <mergeCell ref="B25:B40"/>
    <mergeCell ref="C25:C26"/>
    <mergeCell ref="C27:C28"/>
    <mergeCell ref="C29:C30"/>
    <mergeCell ref="C31:C32"/>
    <mergeCell ref="C33:C34"/>
    <mergeCell ref="C35:C36"/>
    <mergeCell ref="I8:I10"/>
    <mergeCell ref="B11:C12"/>
    <mergeCell ref="B13:B24"/>
    <mergeCell ref="C13:C14"/>
    <mergeCell ref="C15:C16"/>
    <mergeCell ref="C17:C18"/>
    <mergeCell ref="C19:C20"/>
    <mergeCell ref="D8:D10"/>
    <mergeCell ref="E8:E10"/>
    <mergeCell ref="F8:F10"/>
    <mergeCell ref="G8:G10"/>
    <mergeCell ref="H8:H10"/>
    <mergeCell ref="C21:C22"/>
    <mergeCell ref="C23:C24"/>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6C71B-31E6-4925-B23E-E16442A82D10}">
  <sheetPr codeName="Sheet66">
    <tabColor rgb="FF00B0F0"/>
    <pageSetUpPr fitToPage="1"/>
  </sheetPr>
  <dimension ref="A2:Q97"/>
  <sheetViews>
    <sheetView view="pageBreakPreview" topLeftCell="C1" zoomScale="80" zoomScaleNormal="100" zoomScaleSheetLayoutView="80" workbookViewId="0">
      <selection activeCell="B2" sqref="B2"/>
    </sheetView>
  </sheetViews>
  <sheetFormatPr defaultColWidth="9" defaultRowHeight="13.2" x14ac:dyDescent="0.2"/>
  <cols>
    <col min="1" max="2" width="8.6640625" style="19" customWidth="1"/>
    <col min="3" max="14" width="20.6640625" style="1" customWidth="1"/>
    <col min="15" max="20" width="8.6640625" style="1" customWidth="1"/>
    <col min="21" max="40" width="4.6640625" style="1" customWidth="1"/>
    <col min="41" max="16384" width="9" style="1"/>
  </cols>
  <sheetData>
    <row r="2" spans="2:17" ht="17.100000000000001" customHeight="1" x14ac:dyDescent="0.2">
      <c r="B2" s="26" t="s">
        <v>842</v>
      </c>
    </row>
    <row r="3" spans="2:17" ht="18" customHeight="1" x14ac:dyDescent="0.2">
      <c r="B3" s="1"/>
    </row>
    <row r="4" spans="2:17" ht="15" customHeight="1" x14ac:dyDescent="0.2">
      <c r="B4" s="1"/>
      <c r="H4" s="49"/>
      <c r="L4" s="49" t="s">
        <v>167</v>
      </c>
    </row>
    <row r="5" spans="2:17" ht="15" customHeight="1" x14ac:dyDescent="0.2">
      <c r="B5" s="1"/>
      <c r="H5" s="49"/>
      <c r="L5" s="49" t="s">
        <v>323</v>
      </c>
    </row>
    <row r="6" spans="2:17" ht="15" customHeight="1" x14ac:dyDescent="0.2">
      <c r="B6" s="1"/>
      <c r="H6" s="49"/>
      <c r="L6" s="49" t="s">
        <v>808</v>
      </c>
    </row>
    <row r="7" spans="2:17" ht="15" customHeight="1" x14ac:dyDescent="0.2">
      <c r="B7" s="1"/>
      <c r="H7" s="49"/>
      <c r="L7" s="49" t="s">
        <v>843</v>
      </c>
    </row>
    <row r="8" spans="2:17" ht="13.8" thickBot="1" x14ac:dyDescent="0.25">
      <c r="N8" s="2" t="s">
        <v>170</v>
      </c>
    </row>
    <row r="9" spans="2:17" ht="15" customHeight="1" x14ac:dyDescent="0.2">
      <c r="B9" s="1619"/>
      <c r="C9" s="1619"/>
      <c r="D9" s="1600" t="s">
        <v>266</v>
      </c>
      <c r="E9" s="1676" t="s">
        <v>844</v>
      </c>
      <c r="F9" s="237"/>
      <c r="G9" s="238"/>
      <c r="H9" s="237"/>
      <c r="I9" s="237"/>
      <c r="J9" s="238"/>
      <c r="K9" s="238"/>
      <c r="L9" s="237"/>
      <c r="M9" s="237"/>
      <c r="N9" s="1155"/>
    </row>
    <row r="10" spans="2:17" ht="15" customHeight="1" x14ac:dyDescent="0.2">
      <c r="B10" s="1619"/>
      <c r="C10" s="1619"/>
      <c r="D10" s="1623"/>
      <c r="E10" s="1677"/>
      <c r="F10" s="1591" t="s">
        <v>845</v>
      </c>
      <c r="G10" s="1507" t="s">
        <v>846</v>
      </c>
      <c r="H10" s="1591" t="s">
        <v>847</v>
      </c>
      <c r="I10" s="1591" t="s">
        <v>848</v>
      </c>
      <c r="J10" s="1507" t="s">
        <v>849</v>
      </c>
      <c r="K10" s="1507" t="s">
        <v>850</v>
      </c>
      <c r="L10" s="1591" t="s">
        <v>851</v>
      </c>
      <c r="M10" s="1591" t="s">
        <v>852</v>
      </c>
      <c r="N10" s="1600" t="s">
        <v>396</v>
      </c>
    </row>
    <row r="11" spans="2:17" ht="10.5" customHeight="1" x14ac:dyDescent="0.2">
      <c r="B11" s="1619"/>
      <c r="C11" s="1619"/>
      <c r="D11" s="1623"/>
      <c r="E11" s="1677"/>
      <c r="F11" s="1551"/>
      <c r="G11" s="1508"/>
      <c r="H11" s="1551"/>
      <c r="I11" s="1551"/>
      <c r="J11" s="1508"/>
      <c r="K11" s="1508"/>
      <c r="L11" s="1551"/>
      <c r="M11" s="1551"/>
      <c r="N11" s="1623"/>
    </row>
    <row r="12" spans="2:17" ht="68.25" customHeight="1" x14ac:dyDescent="0.2">
      <c r="B12" s="1619"/>
      <c r="C12" s="1619"/>
      <c r="D12" s="1624"/>
      <c r="E12" s="1678"/>
      <c r="F12" s="1552"/>
      <c r="G12" s="1610"/>
      <c r="H12" s="1552"/>
      <c r="I12" s="1552"/>
      <c r="J12" s="1610"/>
      <c r="K12" s="1610"/>
      <c r="L12" s="1552"/>
      <c r="M12" s="1552"/>
      <c r="N12" s="1624"/>
      <c r="P12" s="1" t="s">
        <v>327</v>
      </c>
      <c r="Q12" s="360" t="s">
        <v>328</v>
      </c>
    </row>
    <row r="13" spans="2:17" ht="19.2" customHeight="1" x14ac:dyDescent="0.2">
      <c r="B13" s="1603" t="s">
        <v>273</v>
      </c>
      <c r="C13" s="1628"/>
      <c r="D13" s="234">
        <f t="shared" ref="D13:N13" si="0">D16+D19+D22+D25+D28+D31</f>
        <v>427</v>
      </c>
      <c r="E13" s="63">
        <f t="shared" si="0"/>
        <v>78</v>
      </c>
      <c r="F13" s="9">
        <f t="shared" si="0"/>
        <v>43</v>
      </c>
      <c r="G13" s="9">
        <f t="shared" si="0"/>
        <v>20</v>
      </c>
      <c r="H13" s="9">
        <f t="shared" si="0"/>
        <v>28</v>
      </c>
      <c r="I13" s="9">
        <f t="shared" si="0"/>
        <v>26</v>
      </c>
      <c r="J13" s="9">
        <f t="shared" si="0"/>
        <v>60</v>
      </c>
      <c r="K13" s="9">
        <f t="shared" si="0"/>
        <v>10</v>
      </c>
      <c r="L13" s="9">
        <f t="shared" si="0"/>
        <v>3</v>
      </c>
      <c r="M13" s="9">
        <f t="shared" si="0"/>
        <v>4</v>
      </c>
      <c r="N13" s="141">
        <f t="shared" si="0"/>
        <v>1</v>
      </c>
      <c r="P13" s="1">
        <f>E13</f>
        <v>78</v>
      </c>
      <c r="Q13" s="367">
        <f>E13-P13</f>
        <v>0</v>
      </c>
    </row>
    <row r="14" spans="2:17" ht="19.2" customHeight="1" x14ac:dyDescent="0.2">
      <c r="B14" s="1605"/>
      <c r="C14" s="1629"/>
      <c r="D14" s="600"/>
      <c r="E14" s="601">
        <f>E13/D13</f>
        <v>0.18266978922716628</v>
      </c>
      <c r="F14" s="483">
        <f>F13/D13</f>
        <v>0.10070257611241218</v>
      </c>
      <c r="G14" s="483">
        <f>G13/D13</f>
        <v>4.6838407494145202E-2</v>
      </c>
      <c r="H14" s="483">
        <f>H13/D13</f>
        <v>6.5573770491803282E-2</v>
      </c>
      <c r="I14" s="483">
        <f>I13/D13</f>
        <v>6.0889929742388757E-2</v>
      </c>
      <c r="J14" s="483">
        <f>J13/D13</f>
        <v>0.14051522248243559</v>
      </c>
      <c r="K14" s="483">
        <f>K13/D13</f>
        <v>2.3419203747072601E-2</v>
      </c>
      <c r="L14" s="483">
        <f>L13/D13</f>
        <v>7.0257611241217799E-3</v>
      </c>
      <c r="M14" s="483">
        <f>M13/D13</f>
        <v>9.3676814988290398E-3</v>
      </c>
      <c r="N14" s="484">
        <f>N13/D13</f>
        <v>2.34192037470726E-3</v>
      </c>
      <c r="P14" s="45">
        <f>SUM(E14)</f>
        <v>0.18266978922716628</v>
      </c>
      <c r="Q14" s="367"/>
    </row>
    <row r="15" spans="2:17" ht="19.2" customHeight="1" thickBot="1" x14ac:dyDescent="0.25">
      <c r="B15" s="1607"/>
      <c r="C15" s="1669"/>
      <c r="D15" s="604"/>
      <c r="E15" s="605"/>
      <c r="F15" s="485">
        <f>F13/E13</f>
        <v>0.55128205128205132</v>
      </c>
      <c r="G15" s="485">
        <f>G13/E13</f>
        <v>0.25641025641025639</v>
      </c>
      <c r="H15" s="485">
        <f>H13/E13</f>
        <v>0.35897435897435898</v>
      </c>
      <c r="I15" s="485">
        <f>I13/E13</f>
        <v>0.33333333333333331</v>
      </c>
      <c r="J15" s="485">
        <f>J13/E13</f>
        <v>0.76923076923076927</v>
      </c>
      <c r="K15" s="485">
        <f>K13/E13</f>
        <v>0.12820512820512819</v>
      </c>
      <c r="L15" s="485">
        <f>L13/E13</f>
        <v>3.8461538461538464E-2</v>
      </c>
      <c r="M15" s="485">
        <f>M13/E13</f>
        <v>5.128205128205128E-2</v>
      </c>
      <c r="N15" s="486">
        <f>N13/E13</f>
        <v>1.282051282051282E-2</v>
      </c>
      <c r="P15" s="45"/>
    </row>
    <row r="16" spans="2:17" ht="19.2" customHeight="1" thickTop="1" x14ac:dyDescent="0.2">
      <c r="B16" s="1503" t="s">
        <v>274</v>
      </c>
      <c r="C16" s="1649" t="s">
        <v>275</v>
      </c>
      <c r="D16" s="487">
        <f>表1!D14</f>
        <v>49</v>
      </c>
      <c r="E16" s="65">
        <f>'表33-1'!E13+'表33-1'!F13</f>
        <v>8</v>
      </c>
      <c r="F16" s="74">
        <v>4</v>
      </c>
      <c r="G16" s="74">
        <v>2</v>
      </c>
      <c r="H16" s="74">
        <v>4</v>
      </c>
      <c r="I16" s="74">
        <v>2</v>
      </c>
      <c r="J16" s="74">
        <v>6</v>
      </c>
      <c r="K16" s="74">
        <v>1</v>
      </c>
      <c r="L16" s="74">
        <v>0</v>
      </c>
      <c r="M16" s="74">
        <v>0</v>
      </c>
      <c r="N16" s="139">
        <v>0</v>
      </c>
      <c r="P16" s="1">
        <f>E16</f>
        <v>8</v>
      </c>
      <c r="Q16" s="367">
        <f>E16-P16</f>
        <v>0</v>
      </c>
    </row>
    <row r="17" spans="2:17" ht="19.2" customHeight="1" x14ac:dyDescent="0.2">
      <c r="B17" s="1504"/>
      <c r="C17" s="1551"/>
      <c r="D17" s="499"/>
      <c r="E17" s="601">
        <f>E16/D16</f>
        <v>0.16326530612244897</v>
      </c>
      <c r="F17" s="483">
        <f>F16/D16</f>
        <v>8.1632653061224483E-2</v>
      </c>
      <c r="G17" s="483">
        <f>G16/D16</f>
        <v>4.0816326530612242E-2</v>
      </c>
      <c r="H17" s="483">
        <f>H16/D16</f>
        <v>8.1632653061224483E-2</v>
      </c>
      <c r="I17" s="483">
        <f>I16/D16</f>
        <v>4.0816326530612242E-2</v>
      </c>
      <c r="J17" s="483">
        <f>J16/D16</f>
        <v>0.12244897959183673</v>
      </c>
      <c r="K17" s="483">
        <f>K16/D16</f>
        <v>2.0408163265306121E-2</v>
      </c>
      <c r="L17" s="483">
        <f>L16/D16</f>
        <v>0</v>
      </c>
      <c r="M17" s="483">
        <f>M16/D16</f>
        <v>0</v>
      </c>
      <c r="N17" s="484">
        <f>N16/D16</f>
        <v>0</v>
      </c>
      <c r="P17" s="45">
        <f>SUM(E17)</f>
        <v>0.16326530612244897</v>
      </c>
      <c r="Q17" s="367"/>
    </row>
    <row r="18" spans="2:17" ht="19.2" customHeight="1" x14ac:dyDescent="0.2">
      <c r="B18" s="1504"/>
      <c r="C18" s="1552"/>
      <c r="D18" s="307"/>
      <c r="E18" s="1163"/>
      <c r="F18" s="489">
        <f>F16/E16</f>
        <v>0.5</v>
      </c>
      <c r="G18" s="489">
        <f>G16/E16</f>
        <v>0.25</v>
      </c>
      <c r="H18" s="489">
        <f>H16/E16</f>
        <v>0.5</v>
      </c>
      <c r="I18" s="489">
        <f>I16/E16</f>
        <v>0.25</v>
      </c>
      <c r="J18" s="489">
        <f>J16/E16</f>
        <v>0.75</v>
      </c>
      <c r="K18" s="489">
        <f>K16/E16</f>
        <v>0.125</v>
      </c>
      <c r="L18" s="489">
        <f>L16/E16</f>
        <v>0</v>
      </c>
      <c r="M18" s="489">
        <f>M16/E16</f>
        <v>0</v>
      </c>
      <c r="N18" s="490">
        <f>N16/E16</f>
        <v>0</v>
      </c>
      <c r="P18" s="45"/>
    </row>
    <row r="19" spans="2:17" ht="19.2" customHeight="1" x14ac:dyDescent="0.2">
      <c r="B19" s="1504"/>
      <c r="C19" s="1591" t="s">
        <v>276</v>
      </c>
      <c r="D19" s="480">
        <f>表1!D17</f>
        <v>87</v>
      </c>
      <c r="E19" s="64">
        <f>'表33-1'!E15+'表33-1'!F15</f>
        <v>21</v>
      </c>
      <c r="F19" s="35">
        <v>10</v>
      </c>
      <c r="G19" s="35">
        <v>6</v>
      </c>
      <c r="H19" s="35">
        <v>3</v>
      </c>
      <c r="I19" s="35">
        <v>7</v>
      </c>
      <c r="J19" s="35">
        <v>16</v>
      </c>
      <c r="K19" s="35">
        <v>4</v>
      </c>
      <c r="L19" s="35">
        <v>0</v>
      </c>
      <c r="M19" s="35">
        <v>1</v>
      </c>
      <c r="N19" s="140">
        <v>1</v>
      </c>
      <c r="P19" s="1">
        <f>E19</f>
        <v>21</v>
      </c>
      <c r="Q19" s="367">
        <f>E19-P19</f>
        <v>0</v>
      </c>
    </row>
    <row r="20" spans="2:17" ht="19.2" customHeight="1" x14ac:dyDescent="0.2">
      <c r="B20" s="1504"/>
      <c r="C20" s="1551"/>
      <c r="D20" s="499"/>
      <c r="E20" s="601">
        <f>E19/D19</f>
        <v>0.2413793103448276</v>
      </c>
      <c r="F20" s="483">
        <f>F19/D19</f>
        <v>0.11494252873563218</v>
      </c>
      <c r="G20" s="483">
        <f>G19/D19</f>
        <v>6.8965517241379309E-2</v>
      </c>
      <c r="H20" s="483">
        <f>H19/D19</f>
        <v>3.4482758620689655E-2</v>
      </c>
      <c r="I20" s="483">
        <f>I19/D19</f>
        <v>8.0459770114942528E-2</v>
      </c>
      <c r="J20" s="483">
        <f>J19/D19</f>
        <v>0.18390804597701149</v>
      </c>
      <c r="K20" s="483">
        <f>K19/D19</f>
        <v>4.5977011494252873E-2</v>
      </c>
      <c r="L20" s="483">
        <f>L19/D19</f>
        <v>0</v>
      </c>
      <c r="M20" s="483">
        <f>M19/D19</f>
        <v>1.1494252873563218E-2</v>
      </c>
      <c r="N20" s="484">
        <f>N19/D19</f>
        <v>1.1494252873563218E-2</v>
      </c>
      <c r="P20" s="45">
        <f>SUM(E20)</f>
        <v>0.2413793103448276</v>
      </c>
      <c r="Q20" s="367"/>
    </row>
    <row r="21" spans="2:17" ht="19.2" customHeight="1" x14ac:dyDescent="0.2">
      <c r="B21" s="1504"/>
      <c r="C21" s="1552"/>
      <c r="D21" s="1123"/>
      <c r="E21" s="608"/>
      <c r="F21" s="489">
        <f>F19/E19</f>
        <v>0.47619047619047616</v>
      </c>
      <c r="G21" s="489">
        <f>G19/E19</f>
        <v>0.2857142857142857</v>
      </c>
      <c r="H21" s="489">
        <f>H19/E19</f>
        <v>0.14285714285714285</v>
      </c>
      <c r="I21" s="489">
        <f>I19/E19</f>
        <v>0.33333333333333331</v>
      </c>
      <c r="J21" s="489">
        <f>J19/E19</f>
        <v>0.76190476190476186</v>
      </c>
      <c r="K21" s="489">
        <f>K19/E19</f>
        <v>0.19047619047619047</v>
      </c>
      <c r="L21" s="489">
        <f>L19/E19</f>
        <v>0</v>
      </c>
      <c r="M21" s="489">
        <f>M19/E19</f>
        <v>4.7619047619047616E-2</v>
      </c>
      <c r="N21" s="490">
        <f>N19/E19</f>
        <v>4.7619047619047616E-2</v>
      </c>
      <c r="P21" s="45"/>
    </row>
    <row r="22" spans="2:17" ht="19.2" customHeight="1" x14ac:dyDescent="0.2">
      <c r="B22" s="1504"/>
      <c r="C22" s="1591" t="s">
        <v>277</v>
      </c>
      <c r="D22" s="480">
        <f>表1!D20</f>
        <v>25</v>
      </c>
      <c r="E22" s="64">
        <f>'表33-1'!E17+'表33-1'!F17</f>
        <v>9</v>
      </c>
      <c r="F22" s="35">
        <v>6</v>
      </c>
      <c r="G22" s="35">
        <v>2</v>
      </c>
      <c r="H22" s="35">
        <v>4</v>
      </c>
      <c r="I22" s="35">
        <v>4</v>
      </c>
      <c r="J22" s="35">
        <v>9</v>
      </c>
      <c r="K22" s="35">
        <v>1</v>
      </c>
      <c r="L22" s="35">
        <v>1</v>
      </c>
      <c r="M22" s="35">
        <v>0</v>
      </c>
      <c r="N22" s="140">
        <v>0</v>
      </c>
      <c r="P22" s="1">
        <f>E22</f>
        <v>9</v>
      </c>
      <c r="Q22" s="367">
        <f>E22-P22</f>
        <v>0</v>
      </c>
    </row>
    <row r="23" spans="2:17" ht="19.2" customHeight="1" x14ac:dyDescent="0.2">
      <c r="B23" s="1504"/>
      <c r="C23" s="1551"/>
      <c r="D23" s="499"/>
      <c r="E23" s="601">
        <f>E22/D22</f>
        <v>0.36</v>
      </c>
      <c r="F23" s="483">
        <f>F22/D22</f>
        <v>0.24</v>
      </c>
      <c r="G23" s="483">
        <f>G22/D22</f>
        <v>0.08</v>
      </c>
      <c r="H23" s="483">
        <f>H22/D22</f>
        <v>0.16</v>
      </c>
      <c r="I23" s="483">
        <f>I22/D22</f>
        <v>0.16</v>
      </c>
      <c r="J23" s="483">
        <f>J22/D22</f>
        <v>0.36</v>
      </c>
      <c r="K23" s="483">
        <f>K22/D22</f>
        <v>0.04</v>
      </c>
      <c r="L23" s="483">
        <f>L22/D22</f>
        <v>0.04</v>
      </c>
      <c r="M23" s="483">
        <f>M22/D22</f>
        <v>0</v>
      </c>
      <c r="N23" s="484">
        <f>N22/D22</f>
        <v>0</v>
      </c>
      <c r="P23" s="45">
        <f>SUM(E23)</f>
        <v>0.36</v>
      </c>
      <c r="Q23" s="367"/>
    </row>
    <row r="24" spans="2:17" ht="19.2" customHeight="1" x14ac:dyDescent="0.2">
      <c r="B24" s="1504"/>
      <c r="C24" s="1552"/>
      <c r="D24" s="1123"/>
      <c r="E24" s="608"/>
      <c r="F24" s="489">
        <f>F22/E22</f>
        <v>0.66666666666666663</v>
      </c>
      <c r="G24" s="489">
        <f>G22/E22</f>
        <v>0.22222222222222221</v>
      </c>
      <c r="H24" s="489">
        <f>H22/E22</f>
        <v>0.44444444444444442</v>
      </c>
      <c r="I24" s="489">
        <f>I22/E22</f>
        <v>0.44444444444444442</v>
      </c>
      <c r="J24" s="489">
        <f>J22/E22</f>
        <v>1</v>
      </c>
      <c r="K24" s="489">
        <f>K22/E22</f>
        <v>0.1111111111111111</v>
      </c>
      <c r="L24" s="489">
        <f>L22/E22</f>
        <v>0.1111111111111111</v>
      </c>
      <c r="M24" s="489">
        <f>M22/E22</f>
        <v>0</v>
      </c>
      <c r="N24" s="490">
        <f>N22/E22</f>
        <v>0</v>
      </c>
      <c r="P24" s="45"/>
    </row>
    <row r="25" spans="2:17" ht="19.2" customHeight="1" x14ac:dyDescent="0.2">
      <c r="B25" s="1504"/>
      <c r="C25" s="1591" t="s">
        <v>278</v>
      </c>
      <c r="D25" s="480">
        <f>表1!D23</f>
        <v>82</v>
      </c>
      <c r="E25" s="64">
        <f>'表33-1'!E19+'表33-1'!F19</f>
        <v>16</v>
      </c>
      <c r="F25" s="35">
        <v>9</v>
      </c>
      <c r="G25" s="35">
        <v>5</v>
      </c>
      <c r="H25" s="35">
        <v>7</v>
      </c>
      <c r="I25" s="35">
        <v>6</v>
      </c>
      <c r="J25" s="35">
        <v>10</v>
      </c>
      <c r="K25" s="35">
        <v>3</v>
      </c>
      <c r="L25" s="35">
        <v>0</v>
      </c>
      <c r="M25" s="35">
        <v>0</v>
      </c>
      <c r="N25" s="140">
        <v>0</v>
      </c>
      <c r="P25" s="1">
        <f>E25</f>
        <v>16</v>
      </c>
      <c r="Q25" s="367">
        <f>E25-P25</f>
        <v>0</v>
      </c>
    </row>
    <row r="26" spans="2:17" ht="19.2" customHeight="1" x14ac:dyDescent="0.2">
      <c r="B26" s="1504"/>
      <c r="C26" s="1551"/>
      <c r="D26" s="499"/>
      <c r="E26" s="601">
        <f>E25/D25</f>
        <v>0.1951219512195122</v>
      </c>
      <c r="F26" s="483">
        <f>F25/D25</f>
        <v>0.10975609756097561</v>
      </c>
      <c r="G26" s="483">
        <f>G25/D25</f>
        <v>6.097560975609756E-2</v>
      </c>
      <c r="H26" s="483">
        <f>H25/D25</f>
        <v>8.5365853658536592E-2</v>
      </c>
      <c r="I26" s="483">
        <f>I25/D25</f>
        <v>7.3170731707317069E-2</v>
      </c>
      <c r="J26" s="483">
        <f>J25/D25</f>
        <v>0.12195121951219512</v>
      </c>
      <c r="K26" s="483">
        <f>K25/D25</f>
        <v>3.6585365853658534E-2</v>
      </c>
      <c r="L26" s="483">
        <f>L25/D25</f>
        <v>0</v>
      </c>
      <c r="M26" s="483">
        <f>M25/D25</f>
        <v>0</v>
      </c>
      <c r="N26" s="484">
        <f>N25/D25</f>
        <v>0</v>
      </c>
      <c r="P26" s="45">
        <f>SUM(E26)</f>
        <v>0.1951219512195122</v>
      </c>
      <c r="Q26" s="367"/>
    </row>
    <row r="27" spans="2:17" ht="19.2" customHeight="1" x14ac:dyDescent="0.2">
      <c r="B27" s="1504"/>
      <c r="C27" s="1552"/>
      <c r="D27" s="1123"/>
      <c r="E27" s="608"/>
      <c r="F27" s="489">
        <f>F25/E25</f>
        <v>0.5625</v>
      </c>
      <c r="G27" s="489">
        <f>G25/E25</f>
        <v>0.3125</v>
      </c>
      <c r="H27" s="489">
        <f>H25/E25</f>
        <v>0.4375</v>
      </c>
      <c r="I27" s="489">
        <f>I25/E25</f>
        <v>0.375</v>
      </c>
      <c r="J27" s="489">
        <f>J25/E25</f>
        <v>0.625</v>
      </c>
      <c r="K27" s="489">
        <f>K25/E25</f>
        <v>0.1875</v>
      </c>
      <c r="L27" s="489">
        <f>L25/E25</f>
        <v>0</v>
      </c>
      <c r="M27" s="489">
        <f>M25/E25</f>
        <v>0</v>
      </c>
      <c r="N27" s="490">
        <f>N25/E25</f>
        <v>0</v>
      </c>
      <c r="P27" s="45"/>
    </row>
    <row r="28" spans="2:17" ht="19.2" customHeight="1" x14ac:dyDescent="0.2">
      <c r="B28" s="1504"/>
      <c r="C28" s="1591" t="s">
        <v>279</v>
      </c>
      <c r="D28" s="480">
        <f>表1!D26</f>
        <v>8</v>
      </c>
      <c r="E28" s="64">
        <f>'表33-1'!E21+'表33-1'!F21</f>
        <v>4</v>
      </c>
      <c r="F28" s="9">
        <v>2</v>
      </c>
      <c r="G28" s="9">
        <v>0</v>
      </c>
      <c r="H28" s="9">
        <v>3</v>
      </c>
      <c r="I28" s="9">
        <v>0</v>
      </c>
      <c r="J28" s="9">
        <v>3</v>
      </c>
      <c r="K28" s="9">
        <v>0</v>
      </c>
      <c r="L28" s="9">
        <v>0</v>
      </c>
      <c r="M28" s="9">
        <v>0</v>
      </c>
      <c r="N28" s="141">
        <v>0</v>
      </c>
      <c r="P28" s="1">
        <f>E28</f>
        <v>4</v>
      </c>
      <c r="Q28" s="367">
        <f>E28-P28</f>
        <v>0</v>
      </c>
    </row>
    <row r="29" spans="2:17" ht="19.2" customHeight="1" x14ac:dyDescent="0.2">
      <c r="B29" s="1504"/>
      <c r="C29" s="1551"/>
      <c r="D29" s="499"/>
      <c r="E29" s="601">
        <f>E28/D28</f>
        <v>0.5</v>
      </c>
      <c r="F29" s="483">
        <f>F28/D28</f>
        <v>0.25</v>
      </c>
      <c r="G29" s="483">
        <f>G28/D28</f>
        <v>0</v>
      </c>
      <c r="H29" s="483">
        <f>H28/D28</f>
        <v>0.375</v>
      </c>
      <c r="I29" s="483">
        <f>I28/D28</f>
        <v>0</v>
      </c>
      <c r="J29" s="483">
        <f>J28/D28</f>
        <v>0.375</v>
      </c>
      <c r="K29" s="483">
        <f>K28/D28</f>
        <v>0</v>
      </c>
      <c r="L29" s="483">
        <f>L28/D28</f>
        <v>0</v>
      </c>
      <c r="M29" s="483">
        <f>M28/D28</f>
        <v>0</v>
      </c>
      <c r="N29" s="484">
        <f>N28/D28</f>
        <v>0</v>
      </c>
      <c r="P29" s="45">
        <f>SUM(E29)</f>
        <v>0.5</v>
      </c>
      <c r="Q29" s="367"/>
    </row>
    <row r="30" spans="2:17" ht="19.2" customHeight="1" x14ac:dyDescent="0.2">
      <c r="B30" s="1504"/>
      <c r="C30" s="1552"/>
      <c r="D30" s="1123"/>
      <c r="E30" s="608"/>
      <c r="F30" s="489">
        <f>F28/E28</f>
        <v>0.5</v>
      </c>
      <c r="G30" s="555">
        <f>G28/E28</f>
        <v>0</v>
      </c>
      <c r="H30" s="555">
        <f>H28/E28</f>
        <v>0.75</v>
      </c>
      <c r="I30" s="489">
        <f>I28/E28</f>
        <v>0</v>
      </c>
      <c r="J30" s="489">
        <f>J28/E28</f>
        <v>0.75</v>
      </c>
      <c r="K30" s="489">
        <f>K28/E28</f>
        <v>0</v>
      </c>
      <c r="L30" s="489">
        <f>L28/E28</f>
        <v>0</v>
      </c>
      <c r="M30" s="489">
        <f>M28/E28</f>
        <v>0</v>
      </c>
      <c r="N30" s="1156">
        <v>0</v>
      </c>
      <c r="P30" s="45"/>
    </row>
    <row r="31" spans="2:17" ht="19.2" customHeight="1" x14ac:dyDescent="0.2">
      <c r="B31" s="1504"/>
      <c r="C31" s="1591" t="s">
        <v>280</v>
      </c>
      <c r="D31" s="480">
        <f>表1!D29</f>
        <v>176</v>
      </c>
      <c r="E31" s="64">
        <f>'表33-1'!E23+'表33-1'!F23</f>
        <v>20</v>
      </c>
      <c r="F31" s="35">
        <v>12</v>
      </c>
      <c r="G31" s="35">
        <v>5</v>
      </c>
      <c r="H31" s="35">
        <v>7</v>
      </c>
      <c r="I31" s="35">
        <v>7</v>
      </c>
      <c r="J31" s="35">
        <v>16</v>
      </c>
      <c r="K31" s="35">
        <v>1</v>
      </c>
      <c r="L31" s="35">
        <v>2</v>
      </c>
      <c r="M31" s="35">
        <v>3</v>
      </c>
      <c r="N31" s="140">
        <v>0</v>
      </c>
      <c r="P31" s="1">
        <f>E31</f>
        <v>20</v>
      </c>
      <c r="Q31" s="367">
        <f>E31-P31</f>
        <v>0</v>
      </c>
    </row>
    <row r="32" spans="2:17" ht="19.2" customHeight="1" x14ac:dyDescent="0.2">
      <c r="B32" s="1504"/>
      <c r="C32" s="1551"/>
      <c r="D32" s="499"/>
      <c r="E32" s="601">
        <f>E31/D31</f>
        <v>0.11363636363636363</v>
      </c>
      <c r="F32" s="483">
        <f>F31/D31</f>
        <v>6.8181818181818177E-2</v>
      </c>
      <c r="G32" s="483">
        <f>G31/D31</f>
        <v>2.8409090909090908E-2</v>
      </c>
      <c r="H32" s="483">
        <f>H31/D31</f>
        <v>3.9772727272727272E-2</v>
      </c>
      <c r="I32" s="483">
        <f>I31/D31</f>
        <v>3.9772727272727272E-2</v>
      </c>
      <c r="J32" s="483">
        <f>J31/D31</f>
        <v>9.0909090909090912E-2</v>
      </c>
      <c r="K32" s="483">
        <f>K31/D31</f>
        <v>5.681818181818182E-3</v>
      </c>
      <c r="L32" s="483">
        <f>L31/D31</f>
        <v>1.1363636363636364E-2</v>
      </c>
      <c r="M32" s="483">
        <f>M31/D31</f>
        <v>1.7045454545454544E-2</v>
      </c>
      <c r="N32" s="484">
        <f>N31/D31</f>
        <v>0</v>
      </c>
      <c r="P32" s="45">
        <f>SUM(E32)</f>
        <v>0.11363636363636363</v>
      </c>
      <c r="Q32" s="367"/>
    </row>
    <row r="33" spans="2:17" ht="19.2" customHeight="1" thickBot="1" x14ac:dyDescent="0.25">
      <c r="B33" s="1505"/>
      <c r="C33" s="1655"/>
      <c r="D33" s="1124"/>
      <c r="E33" s="610"/>
      <c r="F33" s="493">
        <f>F31/E31</f>
        <v>0.6</v>
      </c>
      <c r="G33" s="493">
        <f>G31/E31</f>
        <v>0.25</v>
      </c>
      <c r="H33" s="493">
        <f>H31/E31</f>
        <v>0.35</v>
      </c>
      <c r="I33" s="563">
        <f>I31/E31</f>
        <v>0.35</v>
      </c>
      <c r="J33" s="563">
        <f>J31/E31</f>
        <v>0.8</v>
      </c>
      <c r="K33" s="493">
        <f>K31/E31</f>
        <v>0.05</v>
      </c>
      <c r="L33" s="493">
        <f>L31/E31</f>
        <v>0.1</v>
      </c>
      <c r="M33" s="563">
        <f>M31/E31</f>
        <v>0.15</v>
      </c>
      <c r="N33" s="494">
        <f>N31/E31</f>
        <v>0</v>
      </c>
      <c r="P33" s="45"/>
    </row>
    <row r="34" spans="2:17" ht="19.2" customHeight="1" thickTop="1" x14ac:dyDescent="0.2">
      <c r="B34" s="1503" t="s">
        <v>281</v>
      </c>
      <c r="C34" s="1649" t="s">
        <v>282</v>
      </c>
      <c r="D34" s="480">
        <f>表1!D32</f>
        <v>106</v>
      </c>
      <c r="E34" s="64">
        <f>'表33-1'!E25+'表33-1'!F25</f>
        <v>7</v>
      </c>
      <c r="F34" s="35">
        <v>1</v>
      </c>
      <c r="G34" s="35">
        <v>1</v>
      </c>
      <c r="H34" s="35">
        <v>3</v>
      </c>
      <c r="I34" s="35">
        <v>1</v>
      </c>
      <c r="J34" s="35">
        <v>5</v>
      </c>
      <c r="K34" s="35">
        <v>0</v>
      </c>
      <c r="L34" s="35">
        <v>0</v>
      </c>
      <c r="M34" s="35">
        <v>1</v>
      </c>
      <c r="N34" s="140">
        <v>0</v>
      </c>
      <c r="P34" s="1">
        <f>E34</f>
        <v>7</v>
      </c>
      <c r="Q34" s="367">
        <f>E34-P34</f>
        <v>0</v>
      </c>
    </row>
    <row r="35" spans="2:17" ht="19.2" customHeight="1" x14ac:dyDescent="0.2">
      <c r="B35" s="1504"/>
      <c r="C35" s="1551"/>
      <c r="D35" s="499"/>
      <c r="E35" s="601">
        <f>E34/D34</f>
        <v>6.6037735849056603E-2</v>
      </c>
      <c r="F35" s="483">
        <f>F34/D34</f>
        <v>9.433962264150943E-3</v>
      </c>
      <c r="G35" s="483">
        <f>G34/D34</f>
        <v>9.433962264150943E-3</v>
      </c>
      <c r="H35" s="483">
        <f>H34/D34</f>
        <v>2.8301886792452831E-2</v>
      </c>
      <c r="I35" s="483">
        <f>I34/D34</f>
        <v>9.433962264150943E-3</v>
      </c>
      <c r="J35" s="483">
        <f>J34/D34</f>
        <v>4.716981132075472E-2</v>
      </c>
      <c r="K35" s="483">
        <f>K34/D34</f>
        <v>0</v>
      </c>
      <c r="L35" s="483">
        <f>L34/D34</f>
        <v>0</v>
      </c>
      <c r="M35" s="483">
        <f>M34/D34</f>
        <v>9.433962264150943E-3</v>
      </c>
      <c r="N35" s="484">
        <f>N34/D34</f>
        <v>0</v>
      </c>
      <c r="P35" s="45">
        <f>SUM(E35)</f>
        <v>6.6037735849056603E-2</v>
      </c>
      <c r="Q35" s="367"/>
    </row>
    <row r="36" spans="2:17" ht="19.2" customHeight="1" x14ac:dyDescent="0.2">
      <c r="B36" s="1504"/>
      <c r="C36" s="1552"/>
      <c r="D36" s="1123"/>
      <c r="E36" s="608"/>
      <c r="F36" s="489">
        <f>F34/E34</f>
        <v>0.14285714285714285</v>
      </c>
      <c r="G36" s="489">
        <f>G34/E34</f>
        <v>0.14285714285714285</v>
      </c>
      <c r="H36" s="489">
        <f>H34/E34</f>
        <v>0.42857142857142855</v>
      </c>
      <c r="I36" s="489">
        <f>I34/E34</f>
        <v>0.14285714285714285</v>
      </c>
      <c r="J36" s="489">
        <f>J34/E34</f>
        <v>0.7142857142857143</v>
      </c>
      <c r="K36" s="489">
        <f>K34/E34</f>
        <v>0</v>
      </c>
      <c r="L36" s="489">
        <f>L34/E34</f>
        <v>0</v>
      </c>
      <c r="M36" s="489">
        <f>M34/E34</f>
        <v>0.14285714285714285</v>
      </c>
      <c r="N36" s="490">
        <f>N34/E34</f>
        <v>0</v>
      </c>
      <c r="P36" s="45"/>
    </row>
    <row r="37" spans="2:17" ht="19.2" customHeight="1" x14ac:dyDescent="0.2">
      <c r="B37" s="1504"/>
      <c r="C37" s="1591" t="s">
        <v>283</v>
      </c>
      <c r="D37" s="480">
        <f>表1!D35</f>
        <v>171</v>
      </c>
      <c r="E37" s="64">
        <f>'表33-1'!E27+'表33-1'!F27</f>
        <v>27</v>
      </c>
      <c r="F37" s="35">
        <v>13</v>
      </c>
      <c r="G37" s="35">
        <v>5</v>
      </c>
      <c r="H37" s="35">
        <v>12</v>
      </c>
      <c r="I37" s="35">
        <v>11</v>
      </c>
      <c r="J37" s="35">
        <v>22</v>
      </c>
      <c r="K37" s="35">
        <v>3</v>
      </c>
      <c r="L37" s="35">
        <v>2</v>
      </c>
      <c r="M37" s="35">
        <v>1</v>
      </c>
      <c r="N37" s="140">
        <v>1</v>
      </c>
      <c r="P37" s="1">
        <f>E37</f>
        <v>27</v>
      </c>
      <c r="Q37" s="367">
        <f>E37-P37</f>
        <v>0</v>
      </c>
    </row>
    <row r="38" spans="2:17" ht="19.2" customHeight="1" x14ac:dyDescent="0.2">
      <c r="B38" s="1504"/>
      <c r="C38" s="1551"/>
      <c r="D38" s="499"/>
      <c r="E38" s="601">
        <f>E37/D37</f>
        <v>0.15789473684210525</v>
      </c>
      <c r="F38" s="483">
        <f>F37/D37</f>
        <v>7.6023391812865493E-2</v>
      </c>
      <c r="G38" s="483">
        <f>G37/D37</f>
        <v>2.9239766081871343E-2</v>
      </c>
      <c r="H38" s="483">
        <f>H37/D37</f>
        <v>7.0175438596491224E-2</v>
      </c>
      <c r="I38" s="483">
        <f>I37/D37</f>
        <v>6.4327485380116955E-2</v>
      </c>
      <c r="J38" s="483">
        <f>J37/D37</f>
        <v>0.12865497076023391</v>
      </c>
      <c r="K38" s="483">
        <f>K37/D37</f>
        <v>1.7543859649122806E-2</v>
      </c>
      <c r="L38" s="483">
        <f>L37/D37</f>
        <v>1.1695906432748537E-2</v>
      </c>
      <c r="M38" s="483">
        <f>M37/D37</f>
        <v>5.8479532163742687E-3</v>
      </c>
      <c r="N38" s="484">
        <f>N37/D37</f>
        <v>5.8479532163742687E-3</v>
      </c>
      <c r="P38" s="45">
        <f>SUM(E38)</f>
        <v>0.15789473684210525</v>
      </c>
      <c r="Q38" s="367"/>
    </row>
    <row r="39" spans="2:17" ht="19.2" customHeight="1" x14ac:dyDescent="0.2">
      <c r="B39" s="1504"/>
      <c r="C39" s="1552"/>
      <c r="D39" s="1123"/>
      <c r="E39" s="608"/>
      <c r="F39" s="489">
        <f>F37/E37</f>
        <v>0.48148148148148145</v>
      </c>
      <c r="G39" s="489">
        <f>G37/E37</f>
        <v>0.18518518518518517</v>
      </c>
      <c r="H39" s="489">
        <f>H37/E37</f>
        <v>0.44444444444444442</v>
      </c>
      <c r="I39" s="489">
        <f>I37/E37</f>
        <v>0.40740740740740738</v>
      </c>
      <c r="J39" s="489">
        <f>J37/E37</f>
        <v>0.81481481481481477</v>
      </c>
      <c r="K39" s="489">
        <f>K37/E37</f>
        <v>0.1111111111111111</v>
      </c>
      <c r="L39" s="489">
        <f>L37/E37</f>
        <v>7.407407407407407E-2</v>
      </c>
      <c r="M39" s="489">
        <f>M37/E37</f>
        <v>3.7037037037037035E-2</v>
      </c>
      <c r="N39" s="490">
        <f>N37/E37</f>
        <v>3.7037037037037035E-2</v>
      </c>
      <c r="P39" s="45"/>
    </row>
    <row r="40" spans="2:17" ht="19.2" customHeight="1" x14ac:dyDescent="0.2">
      <c r="B40" s="1504"/>
      <c r="C40" s="1591" t="s">
        <v>284</v>
      </c>
      <c r="D40" s="480">
        <f>表1!D38</f>
        <v>49</v>
      </c>
      <c r="E40" s="64">
        <f>'表33-1'!E29+'表33-1'!F29</f>
        <v>14</v>
      </c>
      <c r="F40" s="9">
        <v>11</v>
      </c>
      <c r="G40" s="9">
        <v>3</v>
      </c>
      <c r="H40" s="9">
        <v>4</v>
      </c>
      <c r="I40" s="9">
        <v>7</v>
      </c>
      <c r="J40" s="9">
        <v>7</v>
      </c>
      <c r="K40" s="9">
        <v>3</v>
      </c>
      <c r="L40" s="9">
        <v>0</v>
      </c>
      <c r="M40" s="9">
        <v>1</v>
      </c>
      <c r="N40" s="141">
        <v>0</v>
      </c>
      <c r="P40" s="1">
        <f>E40</f>
        <v>14</v>
      </c>
      <c r="Q40" s="367">
        <f>E40-P40</f>
        <v>0</v>
      </c>
    </row>
    <row r="41" spans="2:17" ht="19.2" customHeight="1" x14ac:dyDescent="0.2">
      <c r="B41" s="1504"/>
      <c r="C41" s="1551"/>
      <c r="D41" s="499"/>
      <c r="E41" s="601">
        <f>E40/D40</f>
        <v>0.2857142857142857</v>
      </c>
      <c r="F41" s="483">
        <f>F40/D40</f>
        <v>0.22448979591836735</v>
      </c>
      <c r="G41" s="483">
        <f>G40/D40</f>
        <v>6.1224489795918366E-2</v>
      </c>
      <c r="H41" s="483">
        <f>H40/D40</f>
        <v>8.1632653061224483E-2</v>
      </c>
      <c r="I41" s="483">
        <f>I40/D40</f>
        <v>0.14285714285714285</v>
      </c>
      <c r="J41" s="483">
        <f>J40/D40</f>
        <v>0.14285714285714285</v>
      </c>
      <c r="K41" s="483">
        <f>K40/D40</f>
        <v>6.1224489795918366E-2</v>
      </c>
      <c r="L41" s="483">
        <f>L40/D40</f>
        <v>0</v>
      </c>
      <c r="M41" s="483">
        <f>M40/D40</f>
        <v>2.0408163265306121E-2</v>
      </c>
      <c r="N41" s="484">
        <f>N40/D40</f>
        <v>0</v>
      </c>
      <c r="P41" s="45">
        <f>SUM(E41)</f>
        <v>0.2857142857142857</v>
      </c>
      <c r="Q41" s="367"/>
    </row>
    <row r="42" spans="2:17" ht="19.2" customHeight="1" x14ac:dyDescent="0.2">
      <c r="B42" s="1504"/>
      <c r="C42" s="1552"/>
      <c r="D42" s="1123"/>
      <c r="E42" s="608"/>
      <c r="F42" s="489">
        <f>F40/E40</f>
        <v>0.7857142857142857</v>
      </c>
      <c r="G42" s="489">
        <f>G40/E40</f>
        <v>0.21428571428571427</v>
      </c>
      <c r="H42" s="489">
        <f>H40/E40</f>
        <v>0.2857142857142857</v>
      </c>
      <c r="I42" s="489">
        <f>I40/E40</f>
        <v>0.5</v>
      </c>
      <c r="J42" s="489">
        <f>J40/E40</f>
        <v>0.5</v>
      </c>
      <c r="K42" s="489">
        <f>K40/E40</f>
        <v>0.21428571428571427</v>
      </c>
      <c r="L42" s="489">
        <f>L40/E40</f>
        <v>0</v>
      </c>
      <c r="M42" s="489">
        <f>M40/E40</f>
        <v>7.1428571428571425E-2</v>
      </c>
      <c r="N42" s="490">
        <f>N40/E40</f>
        <v>0</v>
      </c>
      <c r="P42" s="45"/>
    </row>
    <row r="43" spans="2:17" ht="19.2" customHeight="1" x14ac:dyDescent="0.2">
      <c r="B43" s="1504"/>
      <c r="C43" s="1591" t="s">
        <v>285</v>
      </c>
      <c r="D43" s="480">
        <f>表1!D41</f>
        <v>38</v>
      </c>
      <c r="E43" s="64">
        <f>'表33-1'!E31+'表33-1'!F31</f>
        <v>5</v>
      </c>
      <c r="F43" s="9">
        <v>2</v>
      </c>
      <c r="G43" s="9">
        <v>2</v>
      </c>
      <c r="H43" s="9">
        <v>1</v>
      </c>
      <c r="I43" s="9">
        <v>1</v>
      </c>
      <c r="J43" s="9">
        <v>4</v>
      </c>
      <c r="K43" s="9">
        <v>0</v>
      </c>
      <c r="L43" s="9">
        <v>0</v>
      </c>
      <c r="M43" s="9">
        <v>0</v>
      </c>
      <c r="N43" s="141">
        <v>0</v>
      </c>
      <c r="P43" s="1">
        <f>E43</f>
        <v>5</v>
      </c>
      <c r="Q43" s="367">
        <f>E43-P43</f>
        <v>0</v>
      </c>
    </row>
    <row r="44" spans="2:17" ht="19.2" customHeight="1" x14ac:dyDescent="0.2">
      <c r="B44" s="1504"/>
      <c r="C44" s="1551"/>
      <c r="D44" s="499"/>
      <c r="E44" s="601">
        <f>E43/D43</f>
        <v>0.13157894736842105</v>
      </c>
      <c r="F44" s="483">
        <f>F43/D43</f>
        <v>5.2631578947368418E-2</v>
      </c>
      <c r="G44" s="483">
        <f>G43/D43</f>
        <v>5.2631578947368418E-2</v>
      </c>
      <c r="H44" s="483">
        <f>H43/D43</f>
        <v>2.6315789473684209E-2</v>
      </c>
      <c r="I44" s="483">
        <f>I43/D43</f>
        <v>2.6315789473684209E-2</v>
      </c>
      <c r="J44" s="483">
        <f>J43/D43</f>
        <v>0.10526315789473684</v>
      </c>
      <c r="K44" s="483">
        <f>K43/D43</f>
        <v>0</v>
      </c>
      <c r="L44" s="483">
        <f>L43/D43</f>
        <v>0</v>
      </c>
      <c r="M44" s="483">
        <f>M43/D43</f>
        <v>0</v>
      </c>
      <c r="N44" s="484">
        <f>N43/D43</f>
        <v>0</v>
      </c>
      <c r="P44" s="45">
        <f>SUM(E44)</f>
        <v>0.13157894736842105</v>
      </c>
      <c r="Q44" s="367"/>
    </row>
    <row r="45" spans="2:17" ht="19.2" customHeight="1" x14ac:dyDescent="0.2">
      <c r="B45" s="1504"/>
      <c r="C45" s="1552"/>
      <c r="D45" s="1123"/>
      <c r="E45" s="608"/>
      <c r="F45" s="489">
        <f>F43/E43</f>
        <v>0.4</v>
      </c>
      <c r="G45" s="489">
        <f>G43/E43</f>
        <v>0.4</v>
      </c>
      <c r="H45" s="489">
        <f>H43/E43</f>
        <v>0.2</v>
      </c>
      <c r="I45" s="489">
        <f>I43/E43</f>
        <v>0.2</v>
      </c>
      <c r="J45" s="489">
        <f>J43/E43</f>
        <v>0.8</v>
      </c>
      <c r="K45" s="489">
        <f>K43/E43</f>
        <v>0</v>
      </c>
      <c r="L45" s="489">
        <f>L43/E43</f>
        <v>0</v>
      </c>
      <c r="M45" s="489">
        <f>M43/E43</f>
        <v>0</v>
      </c>
      <c r="N45" s="490">
        <f>N43/E43</f>
        <v>0</v>
      </c>
      <c r="P45" s="45"/>
    </row>
    <row r="46" spans="2:17" ht="19.2" customHeight="1" x14ac:dyDescent="0.2">
      <c r="B46" s="1504"/>
      <c r="C46" s="1591" t="s">
        <v>286</v>
      </c>
      <c r="D46" s="480">
        <f>表1!D44</f>
        <v>33</v>
      </c>
      <c r="E46" s="64">
        <f>'表33-1'!E33+'表33-1'!F33</f>
        <v>10</v>
      </c>
      <c r="F46" s="9">
        <v>7</v>
      </c>
      <c r="G46" s="9">
        <v>3</v>
      </c>
      <c r="H46" s="9">
        <v>3</v>
      </c>
      <c r="I46" s="9">
        <v>4</v>
      </c>
      <c r="J46" s="9">
        <v>8</v>
      </c>
      <c r="K46" s="9">
        <v>3</v>
      </c>
      <c r="L46" s="9">
        <v>1</v>
      </c>
      <c r="M46" s="9">
        <v>0</v>
      </c>
      <c r="N46" s="141">
        <v>0</v>
      </c>
      <c r="P46" s="1">
        <f>E46</f>
        <v>10</v>
      </c>
      <c r="Q46" s="367">
        <f>E46-P46</f>
        <v>0</v>
      </c>
    </row>
    <row r="47" spans="2:17" ht="19.2" customHeight="1" x14ac:dyDescent="0.2">
      <c r="B47" s="1504"/>
      <c r="C47" s="1551"/>
      <c r="D47" s="499"/>
      <c r="E47" s="601">
        <f>E46/D46</f>
        <v>0.30303030303030304</v>
      </c>
      <c r="F47" s="483">
        <f>F46/D46</f>
        <v>0.21212121212121213</v>
      </c>
      <c r="G47" s="483">
        <f>G46/D46</f>
        <v>9.0909090909090912E-2</v>
      </c>
      <c r="H47" s="483">
        <f>H46/D46</f>
        <v>9.0909090909090912E-2</v>
      </c>
      <c r="I47" s="483">
        <f>I46/D46</f>
        <v>0.12121212121212122</v>
      </c>
      <c r="J47" s="483">
        <f>J46/D46</f>
        <v>0.24242424242424243</v>
      </c>
      <c r="K47" s="483">
        <f>K46/D46</f>
        <v>9.0909090909090912E-2</v>
      </c>
      <c r="L47" s="483">
        <f>L46/D46</f>
        <v>3.0303030303030304E-2</v>
      </c>
      <c r="M47" s="483">
        <f>M46/D46</f>
        <v>0</v>
      </c>
      <c r="N47" s="484">
        <f>N46/D46</f>
        <v>0</v>
      </c>
      <c r="P47" s="45">
        <f>SUM(E47)</f>
        <v>0.30303030303030304</v>
      </c>
      <c r="Q47" s="367"/>
    </row>
    <row r="48" spans="2:17" ht="19.2" customHeight="1" x14ac:dyDescent="0.2">
      <c r="B48" s="1504"/>
      <c r="C48" s="1552"/>
      <c r="D48" s="1123"/>
      <c r="E48" s="608"/>
      <c r="F48" s="489">
        <f>F46/E46</f>
        <v>0.7</v>
      </c>
      <c r="G48" s="489">
        <f>G46/E46</f>
        <v>0.3</v>
      </c>
      <c r="H48" s="489">
        <f>H46/E46</f>
        <v>0.3</v>
      </c>
      <c r="I48" s="489">
        <f>I46/E46</f>
        <v>0.4</v>
      </c>
      <c r="J48" s="489">
        <f>J46/E46</f>
        <v>0.8</v>
      </c>
      <c r="K48" s="489">
        <f>K46/E46</f>
        <v>0.3</v>
      </c>
      <c r="L48" s="489">
        <f>L46/E46</f>
        <v>0.1</v>
      </c>
      <c r="M48" s="489">
        <f>M46/E46</f>
        <v>0</v>
      </c>
      <c r="N48" s="490">
        <f>N46/E46</f>
        <v>0</v>
      </c>
      <c r="P48" s="45"/>
    </row>
    <row r="49" spans="2:17" ht="19.2" customHeight="1" x14ac:dyDescent="0.2">
      <c r="B49" s="1504"/>
      <c r="C49" s="1591" t="s">
        <v>287</v>
      </c>
      <c r="D49" s="480">
        <f>表1!D47</f>
        <v>30</v>
      </c>
      <c r="E49" s="64">
        <f>'表33-1'!E35+'表33-1'!F35</f>
        <v>15</v>
      </c>
      <c r="F49" s="9">
        <v>9</v>
      </c>
      <c r="G49" s="9">
        <v>6</v>
      </c>
      <c r="H49" s="9">
        <v>5</v>
      </c>
      <c r="I49" s="9">
        <v>2</v>
      </c>
      <c r="J49" s="9">
        <v>14</v>
      </c>
      <c r="K49" s="9">
        <v>1</v>
      </c>
      <c r="L49" s="9">
        <v>0</v>
      </c>
      <c r="M49" s="9">
        <v>1</v>
      </c>
      <c r="N49" s="141">
        <v>0</v>
      </c>
      <c r="P49" s="1">
        <f>E49</f>
        <v>15</v>
      </c>
      <c r="Q49" s="367">
        <f>E49-P49</f>
        <v>0</v>
      </c>
    </row>
    <row r="50" spans="2:17" ht="19.2" customHeight="1" x14ac:dyDescent="0.2">
      <c r="B50" s="1504"/>
      <c r="C50" s="1551"/>
      <c r="D50" s="499"/>
      <c r="E50" s="601">
        <f>E49/D49</f>
        <v>0.5</v>
      </c>
      <c r="F50" s="483">
        <f>F49/D49</f>
        <v>0.3</v>
      </c>
      <c r="G50" s="483">
        <f>G49/D49</f>
        <v>0.2</v>
      </c>
      <c r="H50" s="483">
        <f>H49/D49</f>
        <v>0.16666666666666666</v>
      </c>
      <c r="I50" s="483">
        <f>I49/D49</f>
        <v>6.6666666666666666E-2</v>
      </c>
      <c r="J50" s="483">
        <f>J49/D49</f>
        <v>0.46666666666666667</v>
      </c>
      <c r="K50" s="483">
        <f>K49/D49</f>
        <v>3.3333333333333333E-2</v>
      </c>
      <c r="L50" s="483">
        <f>L49/D49</f>
        <v>0</v>
      </c>
      <c r="M50" s="483">
        <f>M49/D49</f>
        <v>3.3333333333333333E-2</v>
      </c>
      <c r="N50" s="484">
        <v>0</v>
      </c>
      <c r="P50" s="45">
        <f>SUM(E50)</f>
        <v>0.5</v>
      </c>
      <c r="Q50" s="367"/>
    </row>
    <row r="51" spans="2:17" ht="19.2" customHeight="1" thickBot="1" x14ac:dyDescent="0.25">
      <c r="B51" s="1504"/>
      <c r="C51" s="1655"/>
      <c r="D51" s="1124"/>
      <c r="E51" s="610"/>
      <c r="F51" s="563">
        <f>F49/E49</f>
        <v>0.6</v>
      </c>
      <c r="G51" s="563">
        <f>G49/E49</f>
        <v>0.4</v>
      </c>
      <c r="H51" s="563">
        <f>H49/E49</f>
        <v>0.33333333333333331</v>
      </c>
      <c r="I51" s="563">
        <f>I49/E49</f>
        <v>0.13333333333333333</v>
      </c>
      <c r="J51" s="563">
        <f>J49/E49</f>
        <v>0.93333333333333335</v>
      </c>
      <c r="K51" s="563">
        <f>K49/E49</f>
        <v>6.6666666666666666E-2</v>
      </c>
      <c r="L51" s="563">
        <f>L49/E49</f>
        <v>0</v>
      </c>
      <c r="M51" s="563">
        <f>M49/E49</f>
        <v>6.6666666666666666E-2</v>
      </c>
      <c r="N51" s="494">
        <v>0</v>
      </c>
      <c r="P51" s="45"/>
    </row>
    <row r="52" spans="2:17" ht="19.2" customHeight="1" thickTop="1" x14ac:dyDescent="0.2">
      <c r="B52" s="1504"/>
      <c r="C52" s="38" t="s">
        <v>288</v>
      </c>
      <c r="D52" s="613">
        <f>D37+D40+D43+D46</f>
        <v>291</v>
      </c>
      <c r="E52" s="64">
        <f t="shared" ref="E52:N52" si="1">E37+E40+E43+E46</f>
        <v>56</v>
      </c>
      <c r="F52" s="35">
        <f t="shared" si="1"/>
        <v>33</v>
      </c>
      <c r="G52" s="35">
        <f t="shared" si="1"/>
        <v>13</v>
      </c>
      <c r="H52" s="35">
        <f t="shared" si="1"/>
        <v>20</v>
      </c>
      <c r="I52" s="35">
        <f t="shared" si="1"/>
        <v>23</v>
      </c>
      <c r="J52" s="35">
        <f t="shared" si="1"/>
        <v>41</v>
      </c>
      <c r="K52" s="35">
        <f t="shared" si="1"/>
        <v>9</v>
      </c>
      <c r="L52" s="35">
        <f t="shared" si="1"/>
        <v>3</v>
      </c>
      <c r="M52" s="35">
        <f t="shared" si="1"/>
        <v>2</v>
      </c>
      <c r="N52" s="140">
        <f t="shared" si="1"/>
        <v>1</v>
      </c>
      <c r="P52" s="1">
        <f>E52</f>
        <v>56</v>
      </c>
      <c r="Q52" s="367">
        <f>E52-P52</f>
        <v>0</v>
      </c>
    </row>
    <row r="53" spans="2:17" ht="19.2" customHeight="1" x14ac:dyDescent="0.2">
      <c r="B53" s="1504"/>
      <c r="C53" s="46" t="s">
        <v>289</v>
      </c>
      <c r="D53" s="235"/>
      <c r="E53" s="601">
        <f>E52/D52</f>
        <v>0.19243986254295534</v>
      </c>
      <c r="F53" s="483">
        <f>F52/D52</f>
        <v>0.1134020618556701</v>
      </c>
      <c r="G53" s="483">
        <f>G52/D52</f>
        <v>4.4673539518900345E-2</v>
      </c>
      <c r="H53" s="483">
        <f>H52/D52</f>
        <v>6.8728522336769765E-2</v>
      </c>
      <c r="I53" s="483">
        <f>I52/D52</f>
        <v>7.903780068728522E-2</v>
      </c>
      <c r="J53" s="483">
        <f>J52/D52</f>
        <v>0.14089347079037801</v>
      </c>
      <c r="K53" s="483">
        <f>K52/D52</f>
        <v>3.0927835051546393E-2</v>
      </c>
      <c r="L53" s="483">
        <f>L52/D52</f>
        <v>1.0309278350515464E-2</v>
      </c>
      <c r="M53" s="483">
        <f>M52/D52</f>
        <v>6.8728522336769758E-3</v>
      </c>
      <c r="N53" s="484">
        <f>N52/D52</f>
        <v>3.4364261168384879E-3</v>
      </c>
      <c r="P53" s="45">
        <f>SUM(E53)</f>
        <v>0.19243986254295534</v>
      </c>
      <c r="Q53" s="367"/>
    </row>
    <row r="54" spans="2:17" ht="19.2" customHeight="1" x14ac:dyDescent="0.2">
      <c r="B54" s="1504"/>
      <c r="C54" s="39"/>
      <c r="D54" s="236"/>
      <c r="E54" s="608"/>
      <c r="F54" s="489">
        <f>F52/E52</f>
        <v>0.5892857142857143</v>
      </c>
      <c r="G54" s="489">
        <f>G52/E52</f>
        <v>0.23214285714285715</v>
      </c>
      <c r="H54" s="489">
        <f>H52/E52</f>
        <v>0.35714285714285715</v>
      </c>
      <c r="I54" s="489">
        <f>I52/E52</f>
        <v>0.4107142857142857</v>
      </c>
      <c r="J54" s="489">
        <f>J52/E52</f>
        <v>0.7321428571428571</v>
      </c>
      <c r="K54" s="489">
        <f>K52/E52</f>
        <v>0.16071428571428573</v>
      </c>
      <c r="L54" s="489">
        <f>L52/E52</f>
        <v>5.3571428571428568E-2</v>
      </c>
      <c r="M54" s="489">
        <f>M52/E52</f>
        <v>3.5714285714285712E-2</v>
      </c>
      <c r="N54" s="490">
        <f>N52/E52</f>
        <v>1.7857142857142856E-2</v>
      </c>
      <c r="P54" s="45"/>
    </row>
    <row r="55" spans="2:17" ht="19.2" customHeight="1" x14ac:dyDescent="0.2">
      <c r="B55" s="1504"/>
      <c r="C55" s="41" t="s">
        <v>288</v>
      </c>
      <c r="D55" s="614">
        <f>SUM(D40:D49)</f>
        <v>150</v>
      </c>
      <c r="E55" s="63">
        <f t="shared" ref="E55:N55" si="2">E40+E43+E46+E49</f>
        <v>44</v>
      </c>
      <c r="F55" s="9">
        <f t="shared" si="2"/>
        <v>29</v>
      </c>
      <c r="G55" s="9">
        <f t="shared" si="2"/>
        <v>14</v>
      </c>
      <c r="H55" s="9">
        <f t="shared" si="2"/>
        <v>13</v>
      </c>
      <c r="I55" s="9">
        <f t="shared" si="2"/>
        <v>14</v>
      </c>
      <c r="J55" s="9">
        <f t="shared" si="2"/>
        <v>33</v>
      </c>
      <c r="K55" s="9">
        <f t="shared" si="2"/>
        <v>7</v>
      </c>
      <c r="L55" s="9">
        <f t="shared" si="2"/>
        <v>1</v>
      </c>
      <c r="M55" s="9">
        <f t="shared" si="2"/>
        <v>2</v>
      </c>
      <c r="N55" s="141">
        <f t="shared" si="2"/>
        <v>0</v>
      </c>
      <c r="P55" s="1">
        <f>E55</f>
        <v>44</v>
      </c>
      <c r="Q55" s="367">
        <f>E55-P55</f>
        <v>0</v>
      </c>
    </row>
    <row r="56" spans="2:17" ht="19.2" customHeight="1" x14ac:dyDescent="0.2">
      <c r="B56" s="1504"/>
      <c r="C56" s="46" t="s">
        <v>290</v>
      </c>
      <c r="D56" s="615"/>
      <c r="E56" s="601">
        <f>E55/D55</f>
        <v>0.29333333333333333</v>
      </c>
      <c r="F56" s="483">
        <f>F55/D55</f>
        <v>0.19333333333333333</v>
      </c>
      <c r="G56" s="483">
        <f>G55/D55</f>
        <v>9.3333333333333338E-2</v>
      </c>
      <c r="H56" s="483">
        <f>H55/D55</f>
        <v>8.666666666666667E-2</v>
      </c>
      <c r="I56" s="483">
        <f>I55/D55</f>
        <v>9.3333333333333338E-2</v>
      </c>
      <c r="J56" s="483">
        <f>J55/D55</f>
        <v>0.22</v>
      </c>
      <c r="K56" s="483">
        <f>K55/D55</f>
        <v>4.6666666666666669E-2</v>
      </c>
      <c r="L56" s="483">
        <f>L55/D55</f>
        <v>6.6666666666666671E-3</v>
      </c>
      <c r="M56" s="483">
        <f>M55/D55</f>
        <v>1.3333333333333334E-2</v>
      </c>
      <c r="N56" s="484">
        <f>N55/D55</f>
        <v>0</v>
      </c>
      <c r="P56" s="45">
        <f>SUM(E56)</f>
        <v>0.29333333333333333</v>
      </c>
      <c r="Q56" s="367"/>
    </row>
    <row r="57" spans="2:17" ht="19.2" customHeight="1" thickBot="1" x14ac:dyDescent="0.25">
      <c r="B57" s="1510"/>
      <c r="C57" s="39"/>
      <c r="D57" s="236"/>
      <c r="E57" s="616"/>
      <c r="F57" s="496">
        <f>F55/E55</f>
        <v>0.65909090909090906</v>
      </c>
      <c r="G57" s="496">
        <f>G55/E55</f>
        <v>0.31818181818181818</v>
      </c>
      <c r="H57" s="578">
        <f>H55/E55</f>
        <v>0.29545454545454547</v>
      </c>
      <c r="I57" s="578">
        <f>I55/E55</f>
        <v>0.31818181818181818</v>
      </c>
      <c r="J57" s="578">
        <f>J55/E55</f>
        <v>0.75</v>
      </c>
      <c r="K57" s="496">
        <f>K55/E55</f>
        <v>0.15909090909090909</v>
      </c>
      <c r="L57" s="496">
        <f>L55/E55</f>
        <v>2.2727272727272728E-2</v>
      </c>
      <c r="M57" s="578">
        <f>M55/E55</f>
        <v>4.5454545454545456E-2</v>
      </c>
      <c r="N57" s="497">
        <f>N55/E55</f>
        <v>0</v>
      </c>
      <c r="P57" s="45"/>
    </row>
    <row r="58" spans="2:17" ht="19.2" customHeight="1" x14ac:dyDescent="0.2">
      <c r="B58" s="104"/>
      <c r="C58" s="1668" t="s">
        <v>853</v>
      </c>
      <c r="D58" s="1668"/>
      <c r="E58" s="1668"/>
      <c r="F58" s="1668"/>
      <c r="G58" s="1157"/>
      <c r="H58" s="1157"/>
      <c r="I58" s="1157"/>
      <c r="J58" s="1157"/>
      <c r="K58" s="1157"/>
      <c r="L58" s="1157"/>
      <c r="M58" s="1157"/>
      <c r="N58" s="1157"/>
      <c r="P58" s="45"/>
    </row>
    <row r="59" spans="2:17" x14ac:dyDescent="0.2">
      <c r="B59" s="22"/>
      <c r="C59" s="27"/>
      <c r="D59" s="23"/>
      <c r="E59" s="24"/>
      <c r="F59" s="28"/>
      <c r="G59" s="28"/>
      <c r="H59" s="28"/>
      <c r="I59" s="28"/>
      <c r="J59" s="28"/>
      <c r="K59" s="28"/>
      <c r="L59" s="28"/>
      <c r="M59" s="28"/>
    </row>
    <row r="60" spans="2:17" x14ac:dyDescent="0.2">
      <c r="B60" s="1" t="s">
        <v>321</v>
      </c>
      <c r="C60" s="27"/>
      <c r="D60" s="1">
        <f>D34+D37+D40+D43+D46+D49</f>
        <v>427</v>
      </c>
      <c r="E60" s="1">
        <f t="shared" ref="E60:N60" si="3">E34+E37+E40+E43+E46+E49</f>
        <v>78</v>
      </c>
      <c r="F60" s="1">
        <f t="shared" si="3"/>
        <v>43</v>
      </c>
      <c r="G60" s="1">
        <f>G34+G37+G40+G43+G46+G49</f>
        <v>20</v>
      </c>
      <c r="H60" s="1">
        <f>H34+H37+H40+H43+H46+H49</f>
        <v>28</v>
      </c>
      <c r="I60" s="1">
        <f>I34+I37+I40+I43+I46+I49</f>
        <v>26</v>
      </c>
      <c r="J60" s="1">
        <f>J34+J37+J40+J43+J46+J49</f>
        <v>60</v>
      </c>
      <c r="K60" s="1">
        <f t="shared" si="3"/>
        <v>10</v>
      </c>
      <c r="L60" s="1">
        <f t="shared" si="3"/>
        <v>3</v>
      </c>
      <c r="M60" s="1">
        <f t="shared" si="3"/>
        <v>4</v>
      </c>
      <c r="N60" s="1">
        <f t="shared" si="3"/>
        <v>1</v>
      </c>
    </row>
    <row r="61" spans="2:17" x14ac:dyDescent="0.2">
      <c r="B61" s="45" t="s">
        <v>381</v>
      </c>
      <c r="E61" s="94">
        <f>E60/D60</f>
        <v>0.18266978922716628</v>
      </c>
      <c r="F61" s="94">
        <f>F60/D60</f>
        <v>0.10070257611241218</v>
      </c>
      <c r="G61" s="94">
        <f>G60/D60</f>
        <v>4.6838407494145202E-2</v>
      </c>
      <c r="H61" s="94">
        <f>H60/D60</f>
        <v>6.5573770491803282E-2</v>
      </c>
      <c r="I61" s="1157">
        <f>I60/D60</f>
        <v>6.0889929742388757E-2</v>
      </c>
      <c r="J61" s="1157">
        <f>J60/D60</f>
        <v>0.14051522248243559</v>
      </c>
      <c r="K61" s="94">
        <f>K60/D60</f>
        <v>2.3419203747072601E-2</v>
      </c>
      <c r="L61" s="94">
        <f>L60/D60</f>
        <v>7.0257611241217799E-3</v>
      </c>
      <c r="M61" s="1157">
        <f>M60/D60</f>
        <v>9.3676814988290398E-3</v>
      </c>
      <c r="N61" s="94">
        <f>N60/D60</f>
        <v>2.34192037470726E-3</v>
      </c>
    </row>
    <row r="62" spans="2:17" x14ac:dyDescent="0.2">
      <c r="B62" s="45" t="s">
        <v>632</v>
      </c>
      <c r="E62" s="94"/>
      <c r="F62" s="94">
        <f>F60/E60</f>
        <v>0.55128205128205132</v>
      </c>
      <c r="G62" s="94">
        <f>G60/E60</f>
        <v>0.25641025641025639</v>
      </c>
      <c r="H62" s="94">
        <f>H60/E60</f>
        <v>0.35897435897435898</v>
      </c>
      <c r="I62" s="94">
        <f>I60/E60</f>
        <v>0.33333333333333331</v>
      </c>
      <c r="J62" s="94">
        <f>J60/E60</f>
        <v>0.76923076923076927</v>
      </c>
      <c r="K62" s="94">
        <f>K60/E60</f>
        <v>0.12820512820512819</v>
      </c>
      <c r="L62" s="94">
        <f>L60/E60</f>
        <v>3.8461538461538464E-2</v>
      </c>
      <c r="M62" s="1157">
        <f>M60/E60</f>
        <v>5.128205128205128E-2</v>
      </c>
      <c r="N62" s="94">
        <f>N60/E60</f>
        <v>1.282051282051282E-2</v>
      </c>
    </row>
    <row r="63" spans="2:17" ht="9.75" customHeight="1" x14ac:dyDescent="0.2">
      <c r="E63" s="94"/>
      <c r="F63" s="94"/>
      <c r="G63" s="94"/>
      <c r="H63" s="94"/>
      <c r="I63" s="94"/>
      <c r="J63" s="94"/>
      <c r="K63" s="94"/>
      <c r="L63" s="94"/>
      <c r="M63" s="94"/>
      <c r="N63" s="94"/>
    </row>
    <row r="64" spans="2:17" x14ac:dyDescent="0.2">
      <c r="B64" s="1" t="s">
        <v>238</v>
      </c>
      <c r="D64" s="96">
        <f>D52+D34+D49</f>
        <v>427</v>
      </c>
      <c r="E64" s="96">
        <f>E52+E34+E49</f>
        <v>78</v>
      </c>
      <c r="F64" s="96">
        <f t="shared" ref="F64:N64" si="4">F52+F34+F49</f>
        <v>43</v>
      </c>
      <c r="G64" s="96">
        <f>G52+G34+G49</f>
        <v>20</v>
      </c>
      <c r="H64" s="96">
        <f>H52+H34+H49</f>
        <v>28</v>
      </c>
      <c r="I64" s="96">
        <f>I52+I34+I49</f>
        <v>26</v>
      </c>
      <c r="J64" s="96">
        <f>J52+J34+J49</f>
        <v>60</v>
      </c>
      <c r="K64" s="96">
        <f t="shared" si="4"/>
        <v>10</v>
      </c>
      <c r="L64" s="96">
        <f t="shared" si="4"/>
        <v>3</v>
      </c>
      <c r="M64" s="96">
        <f t="shared" si="4"/>
        <v>4</v>
      </c>
      <c r="N64" s="96">
        <f t="shared" si="4"/>
        <v>1</v>
      </c>
    </row>
    <row r="65" spans="2:14" x14ac:dyDescent="0.2">
      <c r="B65" s="1"/>
      <c r="C65" s="19"/>
      <c r="D65" s="7">
        <f>D55+D34+D37</f>
        <v>427</v>
      </c>
      <c r="E65" s="7">
        <f>E55+E34+E37</f>
        <v>78</v>
      </c>
      <c r="F65" s="7">
        <f t="shared" ref="F65:N65" si="5">F55+F34+F37</f>
        <v>43</v>
      </c>
      <c r="G65" s="7">
        <f>G55+G34+G37</f>
        <v>20</v>
      </c>
      <c r="H65" s="7">
        <f>H55+H34+H37</f>
        <v>28</v>
      </c>
      <c r="I65" s="7">
        <f>I55+I34+I37</f>
        <v>26</v>
      </c>
      <c r="J65" s="7">
        <f>J55+J34+J37</f>
        <v>60</v>
      </c>
      <c r="K65" s="7">
        <f t="shared" si="5"/>
        <v>10</v>
      </c>
      <c r="L65" s="7">
        <f t="shared" si="5"/>
        <v>3</v>
      </c>
      <c r="M65" s="7">
        <f t="shared" si="5"/>
        <v>4</v>
      </c>
      <c r="N65" s="7">
        <f t="shared" si="5"/>
        <v>1</v>
      </c>
    </row>
    <row r="66" spans="2:14" ht="13.5" customHeight="1" x14ac:dyDescent="0.2">
      <c r="B66" s="1"/>
      <c r="C66" s="19"/>
    </row>
    <row r="67" spans="2:14" ht="13.5" customHeight="1" x14ac:dyDescent="0.2">
      <c r="B67" s="367" t="s">
        <v>239</v>
      </c>
      <c r="C67" s="19"/>
      <c r="D67" s="367">
        <f t="shared" ref="D67:N69" si="6">D13-D60</f>
        <v>0</v>
      </c>
      <c r="E67" s="367">
        <f t="shared" si="6"/>
        <v>0</v>
      </c>
      <c r="F67" s="367">
        <f t="shared" si="6"/>
        <v>0</v>
      </c>
      <c r="G67" s="367">
        <f t="shared" si="6"/>
        <v>0</v>
      </c>
      <c r="H67" s="367">
        <f t="shared" si="6"/>
        <v>0</v>
      </c>
      <c r="I67" s="367">
        <f t="shared" si="6"/>
        <v>0</v>
      </c>
      <c r="J67" s="367">
        <f>J13-J60</f>
        <v>0</v>
      </c>
      <c r="K67" s="367">
        <f t="shared" si="6"/>
        <v>0</v>
      </c>
      <c r="L67" s="367">
        <f t="shared" si="6"/>
        <v>0</v>
      </c>
      <c r="M67" s="367">
        <f t="shared" si="6"/>
        <v>0</v>
      </c>
      <c r="N67" s="367">
        <f t="shared" si="6"/>
        <v>0</v>
      </c>
    </row>
    <row r="68" spans="2:14" ht="11.25" customHeight="1" x14ac:dyDescent="0.2">
      <c r="C68" s="19"/>
      <c r="D68" s="367"/>
      <c r="E68" s="367">
        <f t="shared" si="6"/>
        <v>0</v>
      </c>
      <c r="F68" s="367">
        <f t="shared" si="6"/>
        <v>0</v>
      </c>
      <c r="G68" s="367">
        <f t="shared" si="6"/>
        <v>0</v>
      </c>
      <c r="H68" s="367">
        <f t="shared" si="6"/>
        <v>0</v>
      </c>
      <c r="I68" s="367">
        <f t="shared" si="6"/>
        <v>0</v>
      </c>
      <c r="J68" s="367">
        <f>J14-J61</f>
        <v>0</v>
      </c>
      <c r="K68" s="367">
        <f t="shared" si="6"/>
        <v>0</v>
      </c>
      <c r="L68" s="367">
        <f t="shared" si="6"/>
        <v>0</v>
      </c>
      <c r="M68" s="367">
        <f t="shared" si="6"/>
        <v>0</v>
      </c>
      <c r="N68" s="367">
        <f t="shared" si="6"/>
        <v>0</v>
      </c>
    </row>
    <row r="69" spans="2:14" x14ac:dyDescent="0.2">
      <c r="C69" s="19"/>
      <c r="D69" s="367"/>
      <c r="E69" s="367"/>
      <c r="F69" s="367">
        <f t="shared" si="6"/>
        <v>0</v>
      </c>
      <c r="G69" s="367">
        <f t="shared" si="6"/>
        <v>0</v>
      </c>
      <c r="H69" s="367">
        <f t="shared" si="6"/>
        <v>0</v>
      </c>
      <c r="I69" s="367">
        <f t="shared" si="6"/>
        <v>0</v>
      </c>
      <c r="J69" s="367">
        <f>J15-J62</f>
        <v>0</v>
      </c>
      <c r="K69" s="367">
        <f t="shared" si="6"/>
        <v>0</v>
      </c>
      <c r="L69" s="367">
        <f t="shared" si="6"/>
        <v>0</v>
      </c>
      <c r="M69" s="367">
        <f t="shared" si="6"/>
        <v>0</v>
      </c>
      <c r="N69" s="367">
        <f t="shared" si="6"/>
        <v>0</v>
      </c>
    </row>
    <row r="70" spans="2:14" x14ac:dyDescent="0.2">
      <c r="C70" s="19"/>
      <c r="D70" s="367"/>
      <c r="E70" s="367"/>
      <c r="F70" s="367"/>
      <c r="G70" s="367"/>
      <c r="H70" s="367"/>
      <c r="I70" s="367"/>
      <c r="J70" s="367"/>
      <c r="K70" s="367"/>
      <c r="L70" s="367"/>
      <c r="M70" s="367"/>
      <c r="N70" s="367"/>
    </row>
    <row r="71" spans="2:14" x14ac:dyDescent="0.2">
      <c r="C71" s="19"/>
      <c r="D71" s="367">
        <f>D64-D60</f>
        <v>0</v>
      </c>
      <c r="E71" s="367">
        <f t="shared" ref="E71:N71" si="7">E64-E60</f>
        <v>0</v>
      </c>
      <c r="F71" s="367">
        <f t="shared" si="7"/>
        <v>0</v>
      </c>
      <c r="G71" s="367">
        <f>G64-G60</f>
        <v>0</v>
      </c>
      <c r="H71" s="367">
        <f>H64-H60</f>
        <v>0</v>
      </c>
      <c r="I71" s="367">
        <f>I64-I60</f>
        <v>0</v>
      </c>
      <c r="J71" s="367">
        <f>J64-J60</f>
        <v>0</v>
      </c>
      <c r="K71" s="367">
        <f t="shared" si="7"/>
        <v>0</v>
      </c>
      <c r="L71" s="367">
        <f t="shared" si="7"/>
        <v>0</v>
      </c>
      <c r="M71" s="367">
        <f t="shared" si="7"/>
        <v>0</v>
      </c>
      <c r="N71" s="367">
        <f t="shared" si="7"/>
        <v>0</v>
      </c>
    </row>
    <row r="72" spans="2:14" x14ac:dyDescent="0.2">
      <c r="C72" s="19"/>
      <c r="D72" s="367">
        <f>D65-D60</f>
        <v>0</v>
      </c>
      <c r="E72" s="367">
        <f t="shared" ref="E72:N72" si="8">E65-E60</f>
        <v>0</v>
      </c>
      <c r="F72" s="367">
        <f t="shared" si="8"/>
        <v>0</v>
      </c>
      <c r="G72" s="367">
        <f>G65-G60</f>
        <v>0</v>
      </c>
      <c r="H72" s="367">
        <f>H65-H60</f>
        <v>0</v>
      </c>
      <c r="I72" s="367">
        <f>I65-I60</f>
        <v>0</v>
      </c>
      <c r="J72" s="367">
        <f>J65-J60</f>
        <v>0</v>
      </c>
      <c r="K72" s="367">
        <f t="shared" si="8"/>
        <v>0</v>
      </c>
      <c r="L72" s="367">
        <f t="shared" si="8"/>
        <v>0</v>
      </c>
      <c r="M72" s="367">
        <f t="shared" si="8"/>
        <v>0</v>
      </c>
      <c r="N72" s="367">
        <f t="shared" si="8"/>
        <v>0</v>
      </c>
    </row>
    <row r="73" spans="2:14" x14ac:dyDescent="0.2">
      <c r="C73" s="19"/>
      <c r="D73" s="19"/>
      <c r="F73" s="45"/>
      <c r="H73" s="45"/>
      <c r="L73" s="45"/>
    </row>
    <row r="74" spans="2:14" x14ac:dyDescent="0.2">
      <c r="C74" s="19"/>
      <c r="D74" s="19"/>
    </row>
    <row r="75" spans="2:14" x14ac:dyDescent="0.2">
      <c r="C75" s="19"/>
      <c r="D75" s="19"/>
    </row>
    <row r="76" spans="2:14" x14ac:dyDescent="0.2">
      <c r="C76" s="19"/>
      <c r="D76" s="19"/>
    </row>
    <row r="77" spans="2:14" x14ac:dyDescent="0.2">
      <c r="C77" s="19"/>
      <c r="D77" s="19"/>
    </row>
    <row r="78" spans="2:14" x14ac:dyDescent="0.2">
      <c r="C78" s="19"/>
      <c r="D78" s="19"/>
    </row>
    <row r="79" spans="2:14" x14ac:dyDescent="0.2">
      <c r="C79" s="19"/>
      <c r="D79" s="19"/>
    </row>
    <row r="80" spans="2:14" x14ac:dyDescent="0.2">
      <c r="C80" s="19"/>
      <c r="D80" s="19"/>
    </row>
    <row r="81" spans="1:4" x14ac:dyDescent="0.2">
      <c r="C81" s="19"/>
      <c r="D81" s="19"/>
    </row>
    <row r="82" spans="1:4" x14ac:dyDescent="0.2">
      <c r="C82" s="19"/>
      <c r="D82" s="19"/>
    </row>
    <row r="83" spans="1:4" x14ac:dyDescent="0.2">
      <c r="C83" s="19"/>
      <c r="D83" s="19"/>
    </row>
    <row r="84" spans="1:4" x14ac:dyDescent="0.2">
      <c r="C84" s="19"/>
      <c r="D84" s="19"/>
    </row>
    <row r="85" spans="1:4" x14ac:dyDescent="0.2">
      <c r="C85" s="19"/>
      <c r="D85" s="19"/>
    </row>
    <row r="86" spans="1:4" x14ac:dyDescent="0.2">
      <c r="C86" s="19"/>
      <c r="D86" s="19"/>
    </row>
    <row r="87" spans="1:4" x14ac:dyDescent="0.2">
      <c r="C87" s="19"/>
      <c r="D87" s="19"/>
    </row>
    <row r="88" spans="1:4" x14ac:dyDescent="0.2">
      <c r="C88" s="19"/>
      <c r="D88" s="19"/>
    </row>
    <row r="89" spans="1:4" x14ac:dyDescent="0.2">
      <c r="C89" s="19"/>
      <c r="D89" s="19"/>
    </row>
    <row r="90" spans="1:4" x14ac:dyDescent="0.2">
      <c r="C90" s="19"/>
      <c r="D90" s="19"/>
    </row>
    <row r="91" spans="1:4" x14ac:dyDescent="0.2">
      <c r="C91" s="19"/>
      <c r="D91" s="19"/>
    </row>
    <row r="92" spans="1:4" x14ac:dyDescent="0.2">
      <c r="C92" s="19"/>
      <c r="D92" s="19"/>
    </row>
    <row r="93" spans="1:4" x14ac:dyDescent="0.2">
      <c r="C93" s="19"/>
      <c r="D93" s="19"/>
    </row>
    <row r="94" spans="1:4" x14ac:dyDescent="0.2">
      <c r="C94" s="19"/>
      <c r="D94" s="19"/>
    </row>
    <row r="95" spans="1:4" x14ac:dyDescent="0.2">
      <c r="C95" s="19"/>
      <c r="D95" s="19"/>
    </row>
    <row r="96" spans="1:4" x14ac:dyDescent="0.2">
      <c r="A96" s="1"/>
      <c r="B96" s="1"/>
      <c r="C96" s="19"/>
      <c r="D96" s="19"/>
    </row>
    <row r="97" spans="1:4" x14ac:dyDescent="0.2">
      <c r="A97" s="1" t="e">
        <f>SUM(#REF!)</f>
        <v>#REF!</v>
      </c>
      <c r="B97" s="1" t="e">
        <f>SUM(#REF!)</f>
        <v>#REF!</v>
      </c>
      <c r="C97" s="19"/>
      <c r="D97" s="19"/>
    </row>
  </sheetData>
  <mergeCells count="28">
    <mergeCell ref="C58:F58"/>
    <mergeCell ref="N10:N12"/>
    <mergeCell ref="B13:C15"/>
    <mergeCell ref="B16:B33"/>
    <mergeCell ref="C16:C18"/>
    <mergeCell ref="C19:C21"/>
    <mergeCell ref="C22:C24"/>
    <mergeCell ref="C25:C27"/>
    <mergeCell ref="C28:C30"/>
    <mergeCell ref="C31:C33"/>
    <mergeCell ref="H10:H12"/>
    <mergeCell ref="I10:I12"/>
    <mergeCell ref="J10:J12"/>
    <mergeCell ref="K10:K12"/>
    <mergeCell ref="L10:L12"/>
    <mergeCell ref="M10:M12"/>
    <mergeCell ref="E9:E12"/>
    <mergeCell ref="F10:F12"/>
    <mergeCell ref="G10:G12"/>
    <mergeCell ref="B34:B57"/>
    <mergeCell ref="C34:C36"/>
    <mergeCell ref="C37:C39"/>
    <mergeCell ref="B9:C12"/>
    <mergeCell ref="D9:D12"/>
    <mergeCell ref="C40:C42"/>
    <mergeCell ref="C43:C45"/>
    <mergeCell ref="C46:C48"/>
    <mergeCell ref="C49:C51"/>
  </mergeCells>
  <phoneticPr fontId="2"/>
  <printOptions horizontalCentered="1"/>
  <pageMargins left="0.70866141732283472" right="0.70866141732283472" top="0.74803149606299213" bottom="0.74803149606299213" header="0.31496062992125984" footer="0.31496062992125984"/>
  <pageSetup paperSize="9" scale="47"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A008-9470-420E-8690-7C688B11A089}">
  <sheetPr codeName="Sheet67">
    <tabColor rgb="FF00B0F0"/>
    <pageSetUpPr fitToPage="1"/>
  </sheetPr>
  <dimension ref="A2:Q97"/>
  <sheetViews>
    <sheetView view="pageBreakPreview" topLeftCell="A5" zoomScale="70" zoomScaleNormal="100" zoomScaleSheetLayoutView="70" workbookViewId="0">
      <selection activeCell="B2" sqref="B2"/>
    </sheetView>
  </sheetViews>
  <sheetFormatPr defaultColWidth="9" defaultRowHeight="13.2" x14ac:dyDescent="0.2"/>
  <cols>
    <col min="1" max="2" width="8.6640625" style="19" customWidth="1"/>
    <col min="3" max="14" width="20.6640625" style="1" customWidth="1"/>
    <col min="15" max="20" width="8.6640625" style="1" customWidth="1"/>
    <col min="21" max="40" width="4.6640625" style="1" customWidth="1"/>
    <col min="41" max="16384" width="9" style="1"/>
  </cols>
  <sheetData>
    <row r="2" spans="2:17" ht="17.100000000000001" customHeight="1" x14ac:dyDescent="0.2">
      <c r="B2" s="26" t="s">
        <v>854</v>
      </c>
    </row>
    <row r="3" spans="2:17" ht="18" customHeight="1" x14ac:dyDescent="0.2">
      <c r="B3" s="1"/>
    </row>
    <row r="4" spans="2:17" ht="15" customHeight="1" x14ac:dyDescent="0.2">
      <c r="B4" s="1"/>
      <c r="H4" s="49"/>
      <c r="L4" s="49" t="s">
        <v>167</v>
      </c>
    </row>
    <row r="5" spans="2:17" ht="15" customHeight="1" x14ac:dyDescent="0.2">
      <c r="B5" s="1"/>
      <c r="H5" s="49"/>
      <c r="L5" s="49" t="s">
        <v>323</v>
      </c>
    </row>
    <row r="6" spans="2:17" ht="15" customHeight="1" x14ac:dyDescent="0.2">
      <c r="B6" s="1"/>
      <c r="H6" s="49"/>
      <c r="L6" s="49" t="s">
        <v>808</v>
      </c>
    </row>
    <row r="7" spans="2:17" ht="15" customHeight="1" x14ac:dyDescent="0.2">
      <c r="B7" s="1"/>
      <c r="H7" s="49"/>
      <c r="L7" s="49" t="s">
        <v>843</v>
      </c>
    </row>
    <row r="8" spans="2:17" ht="13.8" thickBot="1" x14ac:dyDescent="0.25">
      <c r="N8" s="2" t="s">
        <v>170</v>
      </c>
    </row>
    <row r="9" spans="2:17" ht="15" customHeight="1" x14ac:dyDescent="0.2">
      <c r="B9" s="1619"/>
      <c r="C9" s="1619"/>
      <c r="D9" s="1600" t="s">
        <v>266</v>
      </c>
      <c r="E9" s="1676" t="s">
        <v>855</v>
      </c>
      <c r="F9" s="237"/>
      <c r="G9" s="238"/>
      <c r="H9" s="237"/>
      <c r="I9" s="237"/>
      <c r="J9" s="238"/>
      <c r="K9" s="238"/>
      <c r="L9" s="237"/>
      <c r="M9" s="237"/>
      <c r="N9" s="1155"/>
    </row>
    <row r="10" spans="2:17" ht="15" customHeight="1" x14ac:dyDescent="0.2">
      <c r="B10" s="1619"/>
      <c r="C10" s="1619"/>
      <c r="D10" s="1623"/>
      <c r="E10" s="1677"/>
      <c r="F10" s="1591" t="s">
        <v>856</v>
      </c>
      <c r="G10" s="1507" t="s">
        <v>857</v>
      </c>
      <c r="H10" s="1591" t="s">
        <v>858</v>
      </c>
      <c r="I10" s="1591" t="s">
        <v>859</v>
      </c>
      <c r="J10" s="1507" t="s">
        <v>860</v>
      </c>
      <c r="K10" s="1507" t="s">
        <v>861</v>
      </c>
      <c r="L10" s="1591" t="s">
        <v>862</v>
      </c>
      <c r="M10" s="1591" t="s">
        <v>863</v>
      </c>
      <c r="N10" s="1600" t="s">
        <v>396</v>
      </c>
    </row>
    <row r="11" spans="2:17" ht="10.5" customHeight="1" x14ac:dyDescent="0.2">
      <c r="B11" s="1619"/>
      <c r="C11" s="1619"/>
      <c r="D11" s="1623"/>
      <c r="E11" s="1677"/>
      <c r="F11" s="1551"/>
      <c r="G11" s="1508"/>
      <c r="H11" s="1551"/>
      <c r="I11" s="1551"/>
      <c r="J11" s="1508"/>
      <c r="K11" s="1508"/>
      <c r="L11" s="1551"/>
      <c r="M11" s="1551"/>
      <c r="N11" s="1623"/>
    </row>
    <row r="12" spans="2:17" ht="68.25" customHeight="1" x14ac:dyDescent="0.2">
      <c r="B12" s="1619"/>
      <c r="C12" s="1619"/>
      <c r="D12" s="1624"/>
      <c r="E12" s="1678"/>
      <c r="F12" s="1552"/>
      <c r="G12" s="1610"/>
      <c r="H12" s="1552"/>
      <c r="I12" s="1552"/>
      <c r="J12" s="1610"/>
      <c r="K12" s="1610"/>
      <c r="L12" s="1552"/>
      <c r="M12" s="1552"/>
      <c r="N12" s="1624"/>
      <c r="P12" s="1" t="s">
        <v>327</v>
      </c>
      <c r="Q12" s="360" t="s">
        <v>328</v>
      </c>
    </row>
    <row r="13" spans="2:17" ht="19.2" customHeight="1" x14ac:dyDescent="0.2">
      <c r="B13" s="1603" t="s">
        <v>273</v>
      </c>
      <c r="C13" s="1628"/>
      <c r="D13" s="234">
        <f t="shared" ref="D13:N13" si="0">D16+D19+D22+D25+D28+D31</f>
        <v>427</v>
      </c>
      <c r="E13" s="63">
        <f t="shared" si="0"/>
        <v>337</v>
      </c>
      <c r="F13" s="9">
        <f t="shared" si="0"/>
        <v>272</v>
      </c>
      <c r="G13" s="9">
        <f t="shared" si="0"/>
        <v>27</v>
      </c>
      <c r="H13" s="9">
        <f t="shared" si="0"/>
        <v>19</v>
      </c>
      <c r="I13" s="9">
        <f t="shared" si="0"/>
        <v>4</v>
      </c>
      <c r="J13" s="9">
        <f t="shared" si="0"/>
        <v>15</v>
      </c>
      <c r="K13" s="9">
        <f t="shared" si="0"/>
        <v>27</v>
      </c>
      <c r="L13" s="9">
        <f t="shared" si="0"/>
        <v>7</v>
      </c>
      <c r="M13" s="9">
        <f t="shared" si="0"/>
        <v>7</v>
      </c>
      <c r="N13" s="141">
        <f t="shared" si="0"/>
        <v>29</v>
      </c>
      <c r="P13" s="1">
        <f>E13</f>
        <v>337</v>
      </c>
      <c r="Q13" s="367">
        <f>E13-P13</f>
        <v>0</v>
      </c>
    </row>
    <row r="14" spans="2:17" ht="19.2" customHeight="1" x14ac:dyDescent="0.2">
      <c r="B14" s="1605"/>
      <c r="C14" s="1629"/>
      <c r="D14" s="600"/>
      <c r="E14" s="601">
        <f>E13/D13</f>
        <v>0.78922716627634659</v>
      </c>
      <c r="F14" s="483">
        <f>F13/D13</f>
        <v>0.63700234192037475</v>
      </c>
      <c r="G14" s="483">
        <f>G13/D13</f>
        <v>6.323185011709602E-2</v>
      </c>
      <c r="H14" s="483">
        <f>H13/D13</f>
        <v>4.449648711943794E-2</v>
      </c>
      <c r="I14" s="483">
        <f>I13/D13</f>
        <v>9.3676814988290398E-3</v>
      </c>
      <c r="J14" s="483">
        <f>J13/D13</f>
        <v>3.5128805620608897E-2</v>
      </c>
      <c r="K14" s="483">
        <f>K13/D13</f>
        <v>6.323185011709602E-2</v>
      </c>
      <c r="L14" s="483">
        <f>L13/D13</f>
        <v>1.6393442622950821E-2</v>
      </c>
      <c r="M14" s="483">
        <f>M13/D13</f>
        <v>1.6393442622950821E-2</v>
      </c>
      <c r="N14" s="484">
        <f>N13/D13</f>
        <v>6.7915690866510545E-2</v>
      </c>
      <c r="P14" s="45">
        <f>SUM(E14)</f>
        <v>0.78922716627634659</v>
      </c>
      <c r="Q14" s="367"/>
    </row>
    <row r="15" spans="2:17" ht="19.2" customHeight="1" thickBot="1" x14ac:dyDescent="0.25">
      <c r="B15" s="1607"/>
      <c r="C15" s="1669"/>
      <c r="D15" s="604"/>
      <c r="E15" s="605"/>
      <c r="F15" s="485">
        <f>F13/E13</f>
        <v>0.80712166172106825</v>
      </c>
      <c r="G15" s="485">
        <f>G13/E13</f>
        <v>8.0118694362017809E-2</v>
      </c>
      <c r="H15" s="485">
        <f>H13/E13</f>
        <v>5.637982195845697E-2</v>
      </c>
      <c r="I15" s="485">
        <f>I13/E13</f>
        <v>1.1869436201780416E-2</v>
      </c>
      <c r="J15" s="485">
        <f>J13/E13</f>
        <v>4.4510385756676561E-2</v>
      </c>
      <c r="K15" s="485">
        <f>K13/E13</f>
        <v>8.0118694362017809E-2</v>
      </c>
      <c r="L15" s="485">
        <f>L13/E13</f>
        <v>2.0771513353115726E-2</v>
      </c>
      <c r="M15" s="485">
        <f>M13/E13</f>
        <v>2.0771513353115726E-2</v>
      </c>
      <c r="N15" s="486">
        <f>N13/E13</f>
        <v>8.6053412462908013E-2</v>
      </c>
      <c r="P15" s="45"/>
    </row>
    <row r="16" spans="2:17" ht="19.2" customHeight="1" thickTop="1" x14ac:dyDescent="0.2">
      <c r="B16" s="1503" t="s">
        <v>274</v>
      </c>
      <c r="C16" s="1649" t="s">
        <v>275</v>
      </c>
      <c r="D16" s="487">
        <f>表1!D14</f>
        <v>49</v>
      </c>
      <c r="E16" s="65">
        <f>'表33-1'!G13+'表33-1'!H13</f>
        <v>37</v>
      </c>
      <c r="F16" s="74">
        <v>26</v>
      </c>
      <c r="G16" s="74">
        <v>3</v>
      </c>
      <c r="H16" s="74">
        <v>0</v>
      </c>
      <c r="I16" s="74">
        <v>2</v>
      </c>
      <c r="J16" s="74">
        <v>3</v>
      </c>
      <c r="K16" s="74">
        <v>6</v>
      </c>
      <c r="L16" s="74">
        <v>0</v>
      </c>
      <c r="M16" s="74">
        <v>0</v>
      </c>
      <c r="N16" s="139">
        <v>6</v>
      </c>
      <c r="P16" s="1">
        <f>E16</f>
        <v>37</v>
      </c>
      <c r="Q16" s="367">
        <f>E16-P16</f>
        <v>0</v>
      </c>
    </row>
    <row r="17" spans="2:17" ht="19.2" customHeight="1" x14ac:dyDescent="0.2">
      <c r="B17" s="1504"/>
      <c r="C17" s="1551"/>
      <c r="D17" s="499"/>
      <c r="E17" s="601">
        <f>E16/D16</f>
        <v>0.75510204081632648</v>
      </c>
      <c r="F17" s="483">
        <f>F16/D16</f>
        <v>0.53061224489795922</v>
      </c>
      <c r="G17" s="483">
        <f>G16/D16</f>
        <v>6.1224489795918366E-2</v>
      </c>
      <c r="H17" s="483">
        <f>H16/D16</f>
        <v>0</v>
      </c>
      <c r="I17" s="483">
        <f>I16/D16</f>
        <v>4.0816326530612242E-2</v>
      </c>
      <c r="J17" s="483">
        <f>J16/D16</f>
        <v>6.1224489795918366E-2</v>
      </c>
      <c r="K17" s="483">
        <f>K16/D16</f>
        <v>0.12244897959183673</v>
      </c>
      <c r="L17" s="483">
        <f>L16/D16</f>
        <v>0</v>
      </c>
      <c r="M17" s="483">
        <f>M16/D16</f>
        <v>0</v>
      </c>
      <c r="N17" s="484">
        <f>N16/D16</f>
        <v>0.12244897959183673</v>
      </c>
      <c r="P17" s="45">
        <f>SUM(E17)</f>
        <v>0.75510204081632648</v>
      </c>
      <c r="Q17" s="367"/>
    </row>
    <row r="18" spans="2:17" ht="19.2" customHeight="1" x14ac:dyDescent="0.2">
      <c r="B18" s="1504"/>
      <c r="C18" s="1552"/>
      <c r="D18" s="307"/>
      <c r="E18" s="1163"/>
      <c r="F18" s="489">
        <f>F16/E16</f>
        <v>0.70270270270270274</v>
      </c>
      <c r="G18" s="489">
        <f>G16/E16</f>
        <v>8.1081081081081086E-2</v>
      </c>
      <c r="H18" s="489">
        <f>H16/E16</f>
        <v>0</v>
      </c>
      <c r="I18" s="489">
        <f>I16/E16</f>
        <v>5.4054054054054057E-2</v>
      </c>
      <c r="J18" s="489">
        <f>J16/E16</f>
        <v>8.1081081081081086E-2</v>
      </c>
      <c r="K18" s="489">
        <f>K16/E16</f>
        <v>0.16216216216216217</v>
      </c>
      <c r="L18" s="489">
        <f>L16/E16</f>
        <v>0</v>
      </c>
      <c r="M18" s="489">
        <f>M16/E16</f>
        <v>0</v>
      </c>
      <c r="N18" s="490">
        <f>N16/E16</f>
        <v>0.16216216216216217</v>
      </c>
      <c r="P18" s="45"/>
    </row>
    <row r="19" spans="2:17" ht="19.2" customHeight="1" x14ac:dyDescent="0.2">
      <c r="B19" s="1504"/>
      <c r="C19" s="1591" t="s">
        <v>276</v>
      </c>
      <c r="D19" s="480">
        <f>表1!D17</f>
        <v>87</v>
      </c>
      <c r="E19" s="64">
        <f>'表33-1'!G15+'表33-1'!H15</f>
        <v>65</v>
      </c>
      <c r="F19" s="35">
        <v>56</v>
      </c>
      <c r="G19" s="35">
        <v>10</v>
      </c>
      <c r="H19" s="35">
        <v>6</v>
      </c>
      <c r="I19" s="35">
        <v>0</v>
      </c>
      <c r="J19" s="35">
        <v>2</v>
      </c>
      <c r="K19" s="35">
        <v>6</v>
      </c>
      <c r="L19" s="35">
        <v>3</v>
      </c>
      <c r="M19" s="35">
        <v>1</v>
      </c>
      <c r="N19" s="140">
        <v>3</v>
      </c>
      <c r="P19" s="1">
        <f>E19</f>
        <v>65</v>
      </c>
      <c r="Q19" s="367">
        <f>E19-P19</f>
        <v>0</v>
      </c>
    </row>
    <row r="20" spans="2:17" ht="19.2" customHeight="1" x14ac:dyDescent="0.2">
      <c r="B20" s="1504"/>
      <c r="C20" s="1551"/>
      <c r="D20" s="499"/>
      <c r="E20" s="601">
        <f>E19/D19</f>
        <v>0.74712643678160917</v>
      </c>
      <c r="F20" s="483">
        <f>F19/D19</f>
        <v>0.64367816091954022</v>
      </c>
      <c r="G20" s="483">
        <f>G19/D19</f>
        <v>0.11494252873563218</v>
      </c>
      <c r="H20" s="483">
        <f>H19/D19</f>
        <v>6.8965517241379309E-2</v>
      </c>
      <c r="I20" s="483">
        <f>I19/D19</f>
        <v>0</v>
      </c>
      <c r="J20" s="483">
        <f>J19/D19</f>
        <v>2.2988505747126436E-2</v>
      </c>
      <c r="K20" s="483">
        <f>K19/D19</f>
        <v>6.8965517241379309E-2</v>
      </c>
      <c r="L20" s="483">
        <f>L19/D19</f>
        <v>3.4482758620689655E-2</v>
      </c>
      <c r="M20" s="483">
        <f>M19/D19</f>
        <v>1.1494252873563218E-2</v>
      </c>
      <c r="N20" s="484">
        <f>N19/D19</f>
        <v>3.4482758620689655E-2</v>
      </c>
      <c r="P20" s="45">
        <f>SUM(E20)</f>
        <v>0.74712643678160917</v>
      </c>
      <c r="Q20" s="367"/>
    </row>
    <row r="21" spans="2:17" ht="19.2" customHeight="1" x14ac:dyDescent="0.2">
      <c r="B21" s="1504"/>
      <c r="C21" s="1552"/>
      <c r="D21" s="1123"/>
      <c r="E21" s="608"/>
      <c r="F21" s="489">
        <f>F19/E19</f>
        <v>0.86153846153846159</v>
      </c>
      <c r="G21" s="489">
        <f>G19/E19</f>
        <v>0.15384615384615385</v>
      </c>
      <c r="H21" s="489">
        <f>H19/E19</f>
        <v>9.2307692307692313E-2</v>
      </c>
      <c r="I21" s="489">
        <f>I19/E19</f>
        <v>0</v>
      </c>
      <c r="J21" s="489">
        <f>J19/E19</f>
        <v>3.0769230769230771E-2</v>
      </c>
      <c r="K21" s="489">
        <f>K19/E19</f>
        <v>9.2307692307692313E-2</v>
      </c>
      <c r="L21" s="489">
        <f>L19/E19</f>
        <v>4.6153846153846156E-2</v>
      </c>
      <c r="M21" s="489">
        <f>M19/E19</f>
        <v>1.5384615384615385E-2</v>
      </c>
      <c r="N21" s="490">
        <f>N19/E19</f>
        <v>4.6153846153846156E-2</v>
      </c>
      <c r="P21" s="45"/>
    </row>
    <row r="22" spans="2:17" ht="19.2" customHeight="1" x14ac:dyDescent="0.2">
      <c r="B22" s="1504"/>
      <c r="C22" s="1591" t="s">
        <v>277</v>
      </c>
      <c r="D22" s="480">
        <f>表1!D20</f>
        <v>25</v>
      </c>
      <c r="E22" s="64">
        <f>'表33-1'!G17+'表33-1'!H17</f>
        <v>16</v>
      </c>
      <c r="F22" s="35">
        <v>11</v>
      </c>
      <c r="G22" s="35">
        <v>1</v>
      </c>
      <c r="H22" s="35">
        <v>2</v>
      </c>
      <c r="I22" s="35">
        <v>1</v>
      </c>
      <c r="J22" s="35">
        <v>0</v>
      </c>
      <c r="K22" s="35">
        <v>0</v>
      </c>
      <c r="L22" s="35">
        <v>0</v>
      </c>
      <c r="M22" s="35">
        <v>0</v>
      </c>
      <c r="N22" s="140">
        <v>3</v>
      </c>
      <c r="P22" s="1">
        <f>E22</f>
        <v>16</v>
      </c>
      <c r="Q22" s="367">
        <f>E22-P22</f>
        <v>0</v>
      </c>
    </row>
    <row r="23" spans="2:17" ht="19.2" customHeight="1" x14ac:dyDescent="0.2">
      <c r="B23" s="1504"/>
      <c r="C23" s="1551"/>
      <c r="D23" s="499"/>
      <c r="E23" s="601">
        <f>E22/D22</f>
        <v>0.64</v>
      </c>
      <c r="F23" s="483">
        <f>F22/D22</f>
        <v>0.44</v>
      </c>
      <c r="G23" s="483">
        <f>G22/D22</f>
        <v>0.04</v>
      </c>
      <c r="H23" s="483">
        <f>H22/D22</f>
        <v>0.08</v>
      </c>
      <c r="I23" s="483">
        <f>I22/D22</f>
        <v>0.04</v>
      </c>
      <c r="J23" s="483">
        <f>J22/D22</f>
        <v>0</v>
      </c>
      <c r="K23" s="483">
        <f>K22/D22</f>
        <v>0</v>
      </c>
      <c r="L23" s="483">
        <f>L22/D22</f>
        <v>0</v>
      </c>
      <c r="M23" s="483">
        <f>M22/D22</f>
        <v>0</v>
      </c>
      <c r="N23" s="484">
        <f>N22/D22</f>
        <v>0.12</v>
      </c>
      <c r="P23" s="45">
        <f>SUM(E23)</f>
        <v>0.64</v>
      </c>
      <c r="Q23" s="367"/>
    </row>
    <row r="24" spans="2:17" ht="19.2" customHeight="1" x14ac:dyDescent="0.2">
      <c r="B24" s="1504"/>
      <c r="C24" s="1552"/>
      <c r="D24" s="1123"/>
      <c r="E24" s="608"/>
      <c r="F24" s="489">
        <f>F22/E22</f>
        <v>0.6875</v>
      </c>
      <c r="G24" s="489">
        <f>G22/E22</f>
        <v>6.25E-2</v>
      </c>
      <c r="H24" s="489">
        <f>H22/E22</f>
        <v>0.125</v>
      </c>
      <c r="I24" s="489">
        <f>I22/E22</f>
        <v>6.25E-2</v>
      </c>
      <c r="J24" s="489">
        <f>J22/E22</f>
        <v>0</v>
      </c>
      <c r="K24" s="489">
        <f>K22/E22</f>
        <v>0</v>
      </c>
      <c r="L24" s="489">
        <f>L22/E22</f>
        <v>0</v>
      </c>
      <c r="M24" s="489">
        <f>M22/E22</f>
        <v>0</v>
      </c>
      <c r="N24" s="490">
        <f>N22/E22</f>
        <v>0.1875</v>
      </c>
      <c r="P24" s="45"/>
    </row>
    <row r="25" spans="2:17" ht="19.2" customHeight="1" x14ac:dyDescent="0.2">
      <c r="B25" s="1504"/>
      <c r="C25" s="1591" t="s">
        <v>278</v>
      </c>
      <c r="D25" s="480">
        <f>表1!D23</f>
        <v>82</v>
      </c>
      <c r="E25" s="64">
        <f>'表33-1'!G19+'表33-1'!H19</f>
        <v>66</v>
      </c>
      <c r="F25" s="35">
        <v>54</v>
      </c>
      <c r="G25" s="35">
        <v>6</v>
      </c>
      <c r="H25" s="35">
        <v>5</v>
      </c>
      <c r="I25" s="35">
        <v>0</v>
      </c>
      <c r="J25" s="35">
        <v>5</v>
      </c>
      <c r="K25" s="35">
        <v>2</v>
      </c>
      <c r="L25" s="35">
        <v>1</v>
      </c>
      <c r="M25" s="35">
        <v>3</v>
      </c>
      <c r="N25" s="140">
        <v>3</v>
      </c>
      <c r="P25" s="1">
        <f>E25</f>
        <v>66</v>
      </c>
      <c r="Q25" s="367">
        <f>E25-P25</f>
        <v>0</v>
      </c>
    </row>
    <row r="26" spans="2:17" ht="19.2" customHeight="1" x14ac:dyDescent="0.2">
      <c r="B26" s="1504"/>
      <c r="C26" s="1551"/>
      <c r="D26" s="499"/>
      <c r="E26" s="601">
        <f>E25/D25</f>
        <v>0.80487804878048785</v>
      </c>
      <c r="F26" s="483">
        <f>F25/D25</f>
        <v>0.65853658536585369</v>
      </c>
      <c r="G26" s="483">
        <f>G25/D25</f>
        <v>7.3170731707317069E-2</v>
      </c>
      <c r="H26" s="483">
        <f>H25/D25</f>
        <v>6.097560975609756E-2</v>
      </c>
      <c r="I26" s="483">
        <f>I25/D25</f>
        <v>0</v>
      </c>
      <c r="J26" s="483">
        <f>J25/D25</f>
        <v>6.097560975609756E-2</v>
      </c>
      <c r="K26" s="483">
        <f>K25/D25</f>
        <v>2.4390243902439025E-2</v>
      </c>
      <c r="L26" s="483">
        <f>L25/D25</f>
        <v>1.2195121951219513E-2</v>
      </c>
      <c r="M26" s="483">
        <f>M25/D25</f>
        <v>3.6585365853658534E-2</v>
      </c>
      <c r="N26" s="484">
        <f>N25/D25</f>
        <v>3.6585365853658534E-2</v>
      </c>
      <c r="P26" s="45">
        <f>SUM(E26)</f>
        <v>0.80487804878048785</v>
      </c>
      <c r="Q26" s="367"/>
    </row>
    <row r="27" spans="2:17" ht="19.2" customHeight="1" x14ac:dyDescent="0.2">
      <c r="B27" s="1504"/>
      <c r="C27" s="1552"/>
      <c r="D27" s="1123"/>
      <c r="E27" s="608"/>
      <c r="F27" s="489">
        <f>F25/E25</f>
        <v>0.81818181818181823</v>
      </c>
      <c r="G27" s="489">
        <f>G25/E25</f>
        <v>9.0909090909090912E-2</v>
      </c>
      <c r="H27" s="489">
        <f>H25/E25</f>
        <v>7.575757575757576E-2</v>
      </c>
      <c r="I27" s="489">
        <f>I25/E25</f>
        <v>0</v>
      </c>
      <c r="J27" s="489">
        <f>J25/E25</f>
        <v>7.575757575757576E-2</v>
      </c>
      <c r="K27" s="489">
        <f>K25/E25</f>
        <v>3.0303030303030304E-2</v>
      </c>
      <c r="L27" s="489">
        <f>L25/E25</f>
        <v>1.5151515151515152E-2</v>
      </c>
      <c r="M27" s="489">
        <f>M25/E25</f>
        <v>4.5454545454545456E-2</v>
      </c>
      <c r="N27" s="490">
        <f>N25/E25</f>
        <v>4.5454545454545456E-2</v>
      </c>
      <c r="P27" s="45"/>
    </row>
    <row r="28" spans="2:17" ht="19.2" customHeight="1" x14ac:dyDescent="0.2">
      <c r="B28" s="1504"/>
      <c r="C28" s="1591" t="s">
        <v>279</v>
      </c>
      <c r="D28" s="480">
        <f>表1!D26</f>
        <v>8</v>
      </c>
      <c r="E28" s="64">
        <f>'表33-1'!G21+'表33-1'!H21</f>
        <v>4</v>
      </c>
      <c r="F28" s="9">
        <v>3</v>
      </c>
      <c r="G28" s="9">
        <v>0</v>
      </c>
      <c r="H28" s="9">
        <v>0</v>
      </c>
      <c r="I28" s="9">
        <v>0</v>
      </c>
      <c r="J28" s="9">
        <v>0</v>
      </c>
      <c r="K28" s="9">
        <v>1</v>
      </c>
      <c r="L28" s="9">
        <v>0</v>
      </c>
      <c r="M28" s="9">
        <v>0</v>
      </c>
      <c r="N28" s="141">
        <v>0</v>
      </c>
      <c r="P28" s="1">
        <f>E28</f>
        <v>4</v>
      </c>
      <c r="Q28" s="367">
        <f>E28-P28</f>
        <v>0</v>
      </c>
    </row>
    <row r="29" spans="2:17" ht="19.2" customHeight="1" x14ac:dyDescent="0.2">
      <c r="B29" s="1504"/>
      <c r="C29" s="1551"/>
      <c r="D29" s="499"/>
      <c r="E29" s="601">
        <f>E28/D28</f>
        <v>0.5</v>
      </c>
      <c r="F29" s="483">
        <f>F28/D28</f>
        <v>0.375</v>
      </c>
      <c r="G29" s="483">
        <f>G28/D28</f>
        <v>0</v>
      </c>
      <c r="H29" s="483">
        <f>H28/D28</f>
        <v>0</v>
      </c>
      <c r="I29" s="483">
        <f>I28/D28</f>
        <v>0</v>
      </c>
      <c r="J29" s="483">
        <f>J28/D28</f>
        <v>0</v>
      </c>
      <c r="K29" s="483">
        <f>K28/D28</f>
        <v>0.125</v>
      </c>
      <c r="L29" s="483">
        <f>L28/D28</f>
        <v>0</v>
      </c>
      <c r="M29" s="483">
        <f>M28/D28</f>
        <v>0</v>
      </c>
      <c r="N29" s="484">
        <f>N28/D28</f>
        <v>0</v>
      </c>
      <c r="P29" s="45">
        <f>SUM(E29)</f>
        <v>0.5</v>
      </c>
      <c r="Q29" s="367"/>
    </row>
    <row r="30" spans="2:17" ht="19.2" customHeight="1" x14ac:dyDescent="0.2">
      <c r="B30" s="1504"/>
      <c r="C30" s="1552"/>
      <c r="D30" s="1123"/>
      <c r="E30" s="608"/>
      <c r="F30" s="489">
        <f>F28/E28</f>
        <v>0.75</v>
      </c>
      <c r="G30" s="555">
        <f>G28/E28</f>
        <v>0</v>
      </c>
      <c r="H30" s="555">
        <f>H28/E28</f>
        <v>0</v>
      </c>
      <c r="I30" s="489">
        <f>I28/E28</f>
        <v>0</v>
      </c>
      <c r="J30" s="489">
        <f>J28/E28</f>
        <v>0</v>
      </c>
      <c r="K30" s="489">
        <f>K28/E28</f>
        <v>0.25</v>
      </c>
      <c r="L30" s="489">
        <f>L28/E28</f>
        <v>0</v>
      </c>
      <c r="M30" s="489">
        <f>M28/E28</f>
        <v>0</v>
      </c>
      <c r="N30" s="1156">
        <v>0</v>
      </c>
      <c r="P30" s="45"/>
    </row>
    <row r="31" spans="2:17" ht="19.2" customHeight="1" x14ac:dyDescent="0.2">
      <c r="B31" s="1504"/>
      <c r="C31" s="1591" t="s">
        <v>280</v>
      </c>
      <c r="D31" s="480">
        <f>表1!D29</f>
        <v>176</v>
      </c>
      <c r="E31" s="64">
        <f>'表33-1'!G23+'表33-1'!H23</f>
        <v>149</v>
      </c>
      <c r="F31" s="35">
        <v>122</v>
      </c>
      <c r="G31" s="35">
        <v>7</v>
      </c>
      <c r="H31" s="35">
        <v>6</v>
      </c>
      <c r="I31" s="35">
        <v>1</v>
      </c>
      <c r="J31" s="35">
        <v>5</v>
      </c>
      <c r="K31" s="35">
        <v>12</v>
      </c>
      <c r="L31" s="35">
        <v>3</v>
      </c>
      <c r="M31" s="35">
        <v>3</v>
      </c>
      <c r="N31" s="140">
        <v>14</v>
      </c>
      <c r="P31" s="1">
        <f>E31</f>
        <v>149</v>
      </c>
      <c r="Q31" s="367">
        <f>E31-P31</f>
        <v>0</v>
      </c>
    </row>
    <row r="32" spans="2:17" ht="19.2" customHeight="1" x14ac:dyDescent="0.2">
      <c r="B32" s="1504"/>
      <c r="C32" s="1551"/>
      <c r="D32" s="499"/>
      <c r="E32" s="601">
        <f>E31/D31</f>
        <v>0.84659090909090906</v>
      </c>
      <c r="F32" s="483">
        <f>F31/D31</f>
        <v>0.69318181818181823</v>
      </c>
      <c r="G32" s="483">
        <f>G31/D31</f>
        <v>3.9772727272727272E-2</v>
      </c>
      <c r="H32" s="483">
        <f>H31/D31</f>
        <v>3.4090909090909088E-2</v>
      </c>
      <c r="I32" s="483">
        <f>I31/D31</f>
        <v>5.681818181818182E-3</v>
      </c>
      <c r="J32" s="483">
        <f>J31/D31</f>
        <v>2.8409090909090908E-2</v>
      </c>
      <c r="K32" s="483">
        <f>K31/D31</f>
        <v>6.8181818181818177E-2</v>
      </c>
      <c r="L32" s="483">
        <f>L31/D31</f>
        <v>1.7045454545454544E-2</v>
      </c>
      <c r="M32" s="483">
        <f>M31/D31</f>
        <v>1.7045454545454544E-2</v>
      </c>
      <c r="N32" s="484">
        <f>N31/D31</f>
        <v>7.9545454545454544E-2</v>
      </c>
      <c r="P32" s="45">
        <f>SUM(E32)</f>
        <v>0.84659090909090906</v>
      </c>
      <c r="Q32" s="367"/>
    </row>
    <row r="33" spans="2:17" ht="19.2" customHeight="1" thickBot="1" x14ac:dyDescent="0.25">
      <c r="B33" s="1505"/>
      <c r="C33" s="1655"/>
      <c r="D33" s="1124"/>
      <c r="E33" s="610"/>
      <c r="F33" s="493">
        <f>F31/E31</f>
        <v>0.81879194630872487</v>
      </c>
      <c r="G33" s="493">
        <f>G31/E31</f>
        <v>4.6979865771812082E-2</v>
      </c>
      <c r="H33" s="493">
        <f>H31/E31</f>
        <v>4.0268456375838924E-2</v>
      </c>
      <c r="I33" s="563">
        <f>I31/E31</f>
        <v>6.7114093959731542E-3</v>
      </c>
      <c r="J33" s="563">
        <f>J31/E31</f>
        <v>3.3557046979865772E-2</v>
      </c>
      <c r="K33" s="493">
        <f>K31/E31</f>
        <v>8.0536912751677847E-2</v>
      </c>
      <c r="L33" s="493">
        <f>L31/E31</f>
        <v>2.0134228187919462E-2</v>
      </c>
      <c r="M33" s="563">
        <f>M31/E31</f>
        <v>2.0134228187919462E-2</v>
      </c>
      <c r="N33" s="494">
        <f>N31/E31</f>
        <v>9.3959731543624164E-2</v>
      </c>
      <c r="P33" s="45"/>
    </row>
    <row r="34" spans="2:17" ht="19.2" customHeight="1" thickTop="1" x14ac:dyDescent="0.2">
      <c r="B34" s="1503" t="s">
        <v>281</v>
      </c>
      <c r="C34" s="1649" t="s">
        <v>282</v>
      </c>
      <c r="D34" s="480">
        <f>表1!D32</f>
        <v>106</v>
      </c>
      <c r="E34" s="64">
        <f>'表33-1'!G25+'表33-1'!H25</f>
        <v>92</v>
      </c>
      <c r="F34" s="35">
        <v>65</v>
      </c>
      <c r="G34" s="35">
        <v>7</v>
      </c>
      <c r="H34" s="35">
        <v>3</v>
      </c>
      <c r="I34" s="35">
        <v>1</v>
      </c>
      <c r="J34" s="35">
        <v>1</v>
      </c>
      <c r="K34" s="35">
        <v>5</v>
      </c>
      <c r="L34" s="35">
        <v>2</v>
      </c>
      <c r="M34" s="35">
        <v>3</v>
      </c>
      <c r="N34" s="140">
        <v>12</v>
      </c>
      <c r="P34" s="1">
        <f>E34</f>
        <v>92</v>
      </c>
      <c r="Q34" s="367">
        <f>E34-P34</f>
        <v>0</v>
      </c>
    </row>
    <row r="35" spans="2:17" ht="19.2" customHeight="1" x14ac:dyDescent="0.2">
      <c r="B35" s="1504"/>
      <c r="C35" s="1551"/>
      <c r="D35" s="499"/>
      <c r="E35" s="601">
        <f>E34/D34</f>
        <v>0.86792452830188682</v>
      </c>
      <c r="F35" s="483">
        <f>F34/D34</f>
        <v>0.6132075471698113</v>
      </c>
      <c r="G35" s="483">
        <f>G34/D34</f>
        <v>6.6037735849056603E-2</v>
      </c>
      <c r="H35" s="483">
        <f>H34/D34</f>
        <v>2.8301886792452831E-2</v>
      </c>
      <c r="I35" s="483">
        <f>I34/D34</f>
        <v>9.433962264150943E-3</v>
      </c>
      <c r="J35" s="483">
        <f>J34/D34</f>
        <v>9.433962264150943E-3</v>
      </c>
      <c r="K35" s="483">
        <f>K34/D34</f>
        <v>4.716981132075472E-2</v>
      </c>
      <c r="L35" s="483">
        <f>L34/D34</f>
        <v>1.8867924528301886E-2</v>
      </c>
      <c r="M35" s="483">
        <f>M34/D34</f>
        <v>2.8301886792452831E-2</v>
      </c>
      <c r="N35" s="484">
        <f>N34/D34</f>
        <v>0.11320754716981132</v>
      </c>
      <c r="P35" s="45">
        <f>SUM(E35)</f>
        <v>0.86792452830188682</v>
      </c>
      <c r="Q35" s="367"/>
    </row>
    <row r="36" spans="2:17" ht="19.2" customHeight="1" x14ac:dyDescent="0.2">
      <c r="B36" s="1504"/>
      <c r="C36" s="1552"/>
      <c r="D36" s="1123"/>
      <c r="E36" s="608"/>
      <c r="F36" s="489">
        <f>F34/E34</f>
        <v>0.70652173913043481</v>
      </c>
      <c r="G36" s="489">
        <f>G34/E34</f>
        <v>7.6086956521739135E-2</v>
      </c>
      <c r="H36" s="489">
        <f>H34/E34</f>
        <v>3.2608695652173912E-2</v>
      </c>
      <c r="I36" s="489">
        <f>I34/E34</f>
        <v>1.0869565217391304E-2</v>
      </c>
      <c r="J36" s="489">
        <f>J34/E34</f>
        <v>1.0869565217391304E-2</v>
      </c>
      <c r="K36" s="489">
        <f>K34/E34</f>
        <v>5.434782608695652E-2</v>
      </c>
      <c r="L36" s="489">
        <f>L34/E34</f>
        <v>2.1739130434782608E-2</v>
      </c>
      <c r="M36" s="489">
        <f>M34/E34</f>
        <v>3.2608695652173912E-2</v>
      </c>
      <c r="N36" s="490">
        <f>N34/E34</f>
        <v>0.13043478260869565</v>
      </c>
      <c r="P36" s="45"/>
    </row>
    <row r="37" spans="2:17" ht="19.2" customHeight="1" x14ac:dyDescent="0.2">
      <c r="B37" s="1504"/>
      <c r="C37" s="1591" t="s">
        <v>283</v>
      </c>
      <c r="D37" s="480">
        <f>表1!D35</f>
        <v>171</v>
      </c>
      <c r="E37" s="64">
        <f>'表33-1'!G27+'表33-1'!H27</f>
        <v>142</v>
      </c>
      <c r="F37" s="35">
        <v>120</v>
      </c>
      <c r="G37" s="35">
        <v>13</v>
      </c>
      <c r="H37" s="35">
        <v>7</v>
      </c>
      <c r="I37" s="35">
        <v>1</v>
      </c>
      <c r="J37" s="35">
        <v>7</v>
      </c>
      <c r="K37" s="35">
        <v>8</v>
      </c>
      <c r="L37" s="35">
        <v>2</v>
      </c>
      <c r="M37" s="35">
        <v>1</v>
      </c>
      <c r="N37" s="140">
        <v>8</v>
      </c>
      <c r="P37" s="1">
        <f>E37</f>
        <v>142</v>
      </c>
      <c r="Q37" s="367">
        <f>E37-P37</f>
        <v>0</v>
      </c>
    </row>
    <row r="38" spans="2:17" ht="19.2" customHeight="1" x14ac:dyDescent="0.2">
      <c r="B38" s="1504"/>
      <c r="C38" s="1551"/>
      <c r="D38" s="499"/>
      <c r="E38" s="601">
        <f>E37/D37</f>
        <v>0.83040935672514615</v>
      </c>
      <c r="F38" s="483">
        <f>F37/D37</f>
        <v>0.70175438596491224</v>
      </c>
      <c r="G38" s="483">
        <f>G37/D37</f>
        <v>7.6023391812865493E-2</v>
      </c>
      <c r="H38" s="483">
        <f>H37/D37</f>
        <v>4.0935672514619881E-2</v>
      </c>
      <c r="I38" s="483">
        <f>I37/D37</f>
        <v>5.8479532163742687E-3</v>
      </c>
      <c r="J38" s="483">
        <f>J37/D37</f>
        <v>4.0935672514619881E-2</v>
      </c>
      <c r="K38" s="483">
        <f>K37/D37</f>
        <v>4.6783625730994149E-2</v>
      </c>
      <c r="L38" s="483">
        <f>L37/D37</f>
        <v>1.1695906432748537E-2</v>
      </c>
      <c r="M38" s="483">
        <f>M37/D37</f>
        <v>5.8479532163742687E-3</v>
      </c>
      <c r="N38" s="484">
        <f>N37/D37</f>
        <v>4.6783625730994149E-2</v>
      </c>
      <c r="P38" s="45">
        <f>SUM(E38)</f>
        <v>0.83040935672514615</v>
      </c>
      <c r="Q38" s="367"/>
    </row>
    <row r="39" spans="2:17" ht="19.2" customHeight="1" x14ac:dyDescent="0.2">
      <c r="B39" s="1504"/>
      <c r="C39" s="1552"/>
      <c r="D39" s="1123"/>
      <c r="E39" s="608"/>
      <c r="F39" s="489">
        <f>F37/E37</f>
        <v>0.84507042253521125</v>
      </c>
      <c r="G39" s="489">
        <f>G37/E37</f>
        <v>9.154929577464789E-2</v>
      </c>
      <c r="H39" s="489">
        <f>H37/E37</f>
        <v>4.9295774647887321E-2</v>
      </c>
      <c r="I39" s="489">
        <f>I37/E37</f>
        <v>7.0422535211267607E-3</v>
      </c>
      <c r="J39" s="489">
        <f>J37/E37</f>
        <v>4.9295774647887321E-2</v>
      </c>
      <c r="K39" s="489">
        <f>K37/E37</f>
        <v>5.6338028169014086E-2</v>
      </c>
      <c r="L39" s="489">
        <f>L37/E37</f>
        <v>1.4084507042253521E-2</v>
      </c>
      <c r="M39" s="489">
        <f>M37/E37</f>
        <v>7.0422535211267607E-3</v>
      </c>
      <c r="N39" s="490">
        <f>N37/E37</f>
        <v>5.6338028169014086E-2</v>
      </c>
      <c r="P39" s="45"/>
    </row>
    <row r="40" spans="2:17" ht="19.2" customHeight="1" x14ac:dyDescent="0.2">
      <c r="B40" s="1504"/>
      <c r="C40" s="1591" t="s">
        <v>284</v>
      </c>
      <c r="D40" s="480">
        <f>表1!D38</f>
        <v>49</v>
      </c>
      <c r="E40" s="64">
        <f>'表33-1'!G29+'表33-1'!H29</f>
        <v>32</v>
      </c>
      <c r="F40" s="9">
        <v>29</v>
      </c>
      <c r="G40" s="9">
        <v>0</v>
      </c>
      <c r="H40" s="9">
        <v>1</v>
      </c>
      <c r="I40" s="9">
        <v>0</v>
      </c>
      <c r="J40" s="9">
        <v>0</v>
      </c>
      <c r="K40" s="9">
        <v>1</v>
      </c>
      <c r="L40" s="9">
        <v>1</v>
      </c>
      <c r="M40" s="9">
        <v>1</v>
      </c>
      <c r="N40" s="141">
        <v>2</v>
      </c>
      <c r="P40" s="1">
        <f>E40</f>
        <v>32</v>
      </c>
      <c r="Q40" s="367">
        <f>E40-P40</f>
        <v>0</v>
      </c>
    </row>
    <row r="41" spans="2:17" ht="19.2" customHeight="1" x14ac:dyDescent="0.2">
      <c r="B41" s="1504"/>
      <c r="C41" s="1551"/>
      <c r="D41" s="499"/>
      <c r="E41" s="601">
        <f>E40/D40</f>
        <v>0.65306122448979587</v>
      </c>
      <c r="F41" s="483">
        <f>F40/D40</f>
        <v>0.59183673469387754</v>
      </c>
      <c r="G41" s="483">
        <f>G40/D40</f>
        <v>0</v>
      </c>
      <c r="H41" s="483">
        <f>H40/D40</f>
        <v>2.0408163265306121E-2</v>
      </c>
      <c r="I41" s="483">
        <f>I40/D40</f>
        <v>0</v>
      </c>
      <c r="J41" s="483">
        <f>J40/D40</f>
        <v>0</v>
      </c>
      <c r="K41" s="483">
        <f>K40/D40</f>
        <v>2.0408163265306121E-2</v>
      </c>
      <c r="L41" s="483">
        <f>L40/D40</f>
        <v>2.0408163265306121E-2</v>
      </c>
      <c r="M41" s="483">
        <f>M40/D40</f>
        <v>2.0408163265306121E-2</v>
      </c>
      <c r="N41" s="484">
        <f>N40/D40</f>
        <v>4.0816326530612242E-2</v>
      </c>
      <c r="P41" s="45">
        <f>SUM(E41)</f>
        <v>0.65306122448979587</v>
      </c>
      <c r="Q41" s="367"/>
    </row>
    <row r="42" spans="2:17" ht="19.2" customHeight="1" x14ac:dyDescent="0.2">
      <c r="B42" s="1504"/>
      <c r="C42" s="1552"/>
      <c r="D42" s="1123"/>
      <c r="E42" s="608"/>
      <c r="F42" s="489">
        <f>F40/E40</f>
        <v>0.90625</v>
      </c>
      <c r="G42" s="489">
        <f>G40/E40</f>
        <v>0</v>
      </c>
      <c r="H42" s="489">
        <f>H40/E40</f>
        <v>3.125E-2</v>
      </c>
      <c r="I42" s="489">
        <f>I40/E40</f>
        <v>0</v>
      </c>
      <c r="J42" s="489">
        <f>J40/E40</f>
        <v>0</v>
      </c>
      <c r="K42" s="489">
        <f>K40/E40</f>
        <v>3.125E-2</v>
      </c>
      <c r="L42" s="489">
        <f>L40/E40</f>
        <v>3.125E-2</v>
      </c>
      <c r="M42" s="489">
        <f>M40/E40</f>
        <v>3.125E-2</v>
      </c>
      <c r="N42" s="490">
        <f>N40/E40</f>
        <v>6.25E-2</v>
      </c>
      <c r="P42" s="45"/>
    </row>
    <row r="43" spans="2:17" ht="19.2" customHeight="1" x14ac:dyDescent="0.2">
      <c r="B43" s="1504"/>
      <c r="C43" s="1591" t="s">
        <v>285</v>
      </c>
      <c r="D43" s="480">
        <f>表1!D41</f>
        <v>38</v>
      </c>
      <c r="E43" s="64">
        <f>'表33-1'!G31+'表33-1'!H31</f>
        <v>33</v>
      </c>
      <c r="F43" s="9">
        <v>25</v>
      </c>
      <c r="G43" s="9">
        <v>2</v>
      </c>
      <c r="H43" s="9">
        <v>2</v>
      </c>
      <c r="I43" s="9">
        <v>2</v>
      </c>
      <c r="J43" s="9">
        <v>3</v>
      </c>
      <c r="K43" s="9">
        <v>2</v>
      </c>
      <c r="L43" s="9">
        <v>1</v>
      </c>
      <c r="M43" s="9">
        <v>0</v>
      </c>
      <c r="N43" s="141">
        <v>4</v>
      </c>
      <c r="P43" s="1">
        <f>E43</f>
        <v>33</v>
      </c>
      <c r="Q43" s="367">
        <f>E43-P43</f>
        <v>0</v>
      </c>
    </row>
    <row r="44" spans="2:17" ht="19.2" customHeight="1" x14ac:dyDescent="0.2">
      <c r="B44" s="1504"/>
      <c r="C44" s="1551"/>
      <c r="D44" s="499"/>
      <c r="E44" s="601">
        <f>E43/D43</f>
        <v>0.86842105263157898</v>
      </c>
      <c r="F44" s="483">
        <f>F43/D43</f>
        <v>0.65789473684210531</v>
      </c>
      <c r="G44" s="483">
        <f>G43/D43</f>
        <v>5.2631578947368418E-2</v>
      </c>
      <c r="H44" s="483">
        <f>H43/D43</f>
        <v>5.2631578947368418E-2</v>
      </c>
      <c r="I44" s="483">
        <f>I43/D43</f>
        <v>5.2631578947368418E-2</v>
      </c>
      <c r="J44" s="483">
        <f>J43/D43</f>
        <v>7.8947368421052627E-2</v>
      </c>
      <c r="K44" s="483">
        <f>K43/D43</f>
        <v>5.2631578947368418E-2</v>
      </c>
      <c r="L44" s="483">
        <f>L43/D43</f>
        <v>2.6315789473684209E-2</v>
      </c>
      <c r="M44" s="483">
        <f>M43/D43</f>
        <v>0</v>
      </c>
      <c r="N44" s="484">
        <f>N43/D43</f>
        <v>0.10526315789473684</v>
      </c>
      <c r="P44" s="45">
        <f>SUM(E44)</f>
        <v>0.86842105263157898</v>
      </c>
      <c r="Q44" s="367"/>
    </row>
    <row r="45" spans="2:17" ht="19.2" customHeight="1" x14ac:dyDescent="0.2">
      <c r="B45" s="1504"/>
      <c r="C45" s="1552"/>
      <c r="D45" s="1123"/>
      <c r="E45" s="608"/>
      <c r="F45" s="489">
        <f>F43/E43</f>
        <v>0.75757575757575757</v>
      </c>
      <c r="G45" s="489">
        <f>G43/E43</f>
        <v>6.0606060606060608E-2</v>
      </c>
      <c r="H45" s="489">
        <f>H43/E43</f>
        <v>6.0606060606060608E-2</v>
      </c>
      <c r="I45" s="489">
        <f>I43/E43</f>
        <v>6.0606060606060608E-2</v>
      </c>
      <c r="J45" s="489">
        <f>J43/E43</f>
        <v>9.0909090909090912E-2</v>
      </c>
      <c r="K45" s="489">
        <f>K43/E43</f>
        <v>6.0606060606060608E-2</v>
      </c>
      <c r="L45" s="489">
        <f>L43/E43</f>
        <v>3.0303030303030304E-2</v>
      </c>
      <c r="M45" s="489">
        <f>M43/E43</f>
        <v>0</v>
      </c>
      <c r="N45" s="490">
        <f>N43/E43</f>
        <v>0.12121212121212122</v>
      </c>
      <c r="P45" s="45"/>
    </row>
    <row r="46" spans="2:17" ht="19.2" customHeight="1" x14ac:dyDescent="0.2">
      <c r="B46" s="1504"/>
      <c r="C46" s="1591" t="s">
        <v>286</v>
      </c>
      <c r="D46" s="480">
        <f>表1!D44</f>
        <v>33</v>
      </c>
      <c r="E46" s="64">
        <f>'表33-1'!G33+'表33-1'!H33</f>
        <v>23</v>
      </c>
      <c r="F46" s="9">
        <v>20</v>
      </c>
      <c r="G46" s="9">
        <v>4</v>
      </c>
      <c r="H46" s="9">
        <v>4</v>
      </c>
      <c r="I46" s="9">
        <v>0</v>
      </c>
      <c r="J46" s="9">
        <v>3</v>
      </c>
      <c r="K46" s="9">
        <v>8</v>
      </c>
      <c r="L46" s="9">
        <v>1</v>
      </c>
      <c r="M46" s="9">
        <v>1</v>
      </c>
      <c r="N46" s="141">
        <v>2</v>
      </c>
      <c r="P46" s="1">
        <f>E46</f>
        <v>23</v>
      </c>
      <c r="Q46" s="367">
        <f>E46-P46</f>
        <v>0</v>
      </c>
    </row>
    <row r="47" spans="2:17" ht="19.2" customHeight="1" x14ac:dyDescent="0.2">
      <c r="B47" s="1504"/>
      <c r="C47" s="1551"/>
      <c r="D47" s="499"/>
      <c r="E47" s="601">
        <f>E46/D46</f>
        <v>0.69696969696969702</v>
      </c>
      <c r="F47" s="483">
        <f>F46/D46</f>
        <v>0.60606060606060608</v>
      </c>
      <c r="G47" s="483">
        <f>G46/D46</f>
        <v>0.12121212121212122</v>
      </c>
      <c r="H47" s="483">
        <f>H46/D46</f>
        <v>0.12121212121212122</v>
      </c>
      <c r="I47" s="483">
        <f>I46/D46</f>
        <v>0</v>
      </c>
      <c r="J47" s="483">
        <f>J46/D46</f>
        <v>9.0909090909090912E-2</v>
      </c>
      <c r="K47" s="483">
        <f>K46/D46</f>
        <v>0.24242424242424243</v>
      </c>
      <c r="L47" s="483">
        <f>L46/D46</f>
        <v>3.0303030303030304E-2</v>
      </c>
      <c r="M47" s="483">
        <f>M46/D46</f>
        <v>3.0303030303030304E-2</v>
      </c>
      <c r="N47" s="484">
        <f>N46/D46</f>
        <v>6.0606060606060608E-2</v>
      </c>
      <c r="P47" s="45">
        <f>SUM(E47)</f>
        <v>0.69696969696969702</v>
      </c>
      <c r="Q47" s="367"/>
    </row>
    <row r="48" spans="2:17" ht="19.2" customHeight="1" x14ac:dyDescent="0.2">
      <c r="B48" s="1504"/>
      <c r="C48" s="1552"/>
      <c r="D48" s="1123"/>
      <c r="E48" s="608"/>
      <c r="F48" s="489">
        <f>F46/E46</f>
        <v>0.86956521739130432</v>
      </c>
      <c r="G48" s="489">
        <f>G46/E46</f>
        <v>0.17391304347826086</v>
      </c>
      <c r="H48" s="489">
        <f>H46/E46</f>
        <v>0.17391304347826086</v>
      </c>
      <c r="I48" s="489">
        <f>I46/E46</f>
        <v>0</v>
      </c>
      <c r="J48" s="489">
        <f>J46/E46</f>
        <v>0.13043478260869565</v>
      </c>
      <c r="K48" s="489">
        <f>K46/E46</f>
        <v>0.34782608695652173</v>
      </c>
      <c r="L48" s="489">
        <f>L46/E46</f>
        <v>4.3478260869565216E-2</v>
      </c>
      <c r="M48" s="489">
        <f>M46/E46</f>
        <v>4.3478260869565216E-2</v>
      </c>
      <c r="N48" s="490">
        <f>N46/E46</f>
        <v>8.6956521739130432E-2</v>
      </c>
      <c r="P48" s="45"/>
    </row>
    <row r="49" spans="2:17" ht="19.2" customHeight="1" x14ac:dyDescent="0.2">
      <c r="B49" s="1504"/>
      <c r="C49" s="1591" t="s">
        <v>287</v>
      </c>
      <c r="D49" s="480">
        <f>表1!D47</f>
        <v>30</v>
      </c>
      <c r="E49" s="64">
        <f>'表33-1'!G35+'表33-1'!H35</f>
        <v>15</v>
      </c>
      <c r="F49" s="9">
        <v>13</v>
      </c>
      <c r="G49" s="9">
        <v>1</v>
      </c>
      <c r="H49" s="9">
        <v>2</v>
      </c>
      <c r="I49" s="9">
        <v>0</v>
      </c>
      <c r="J49" s="9">
        <v>1</v>
      </c>
      <c r="K49" s="9">
        <v>3</v>
      </c>
      <c r="L49" s="9">
        <v>0</v>
      </c>
      <c r="M49" s="9">
        <v>1</v>
      </c>
      <c r="N49" s="141">
        <v>1</v>
      </c>
      <c r="P49" s="1">
        <f>E49</f>
        <v>15</v>
      </c>
      <c r="Q49" s="367">
        <f>E49-P49</f>
        <v>0</v>
      </c>
    </row>
    <row r="50" spans="2:17" ht="19.2" customHeight="1" x14ac:dyDescent="0.2">
      <c r="B50" s="1504"/>
      <c r="C50" s="1551"/>
      <c r="D50" s="499"/>
      <c r="E50" s="601">
        <f>E49/D49</f>
        <v>0.5</v>
      </c>
      <c r="F50" s="483">
        <f>F49/D49</f>
        <v>0.43333333333333335</v>
      </c>
      <c r="G50" s="483">
        <f>G49/D49</f>
        <v>3.3333333333333333E-2</v>
      </c>
      <c r="H50" s="483">
        <f>H49/D49</f>
        <v>6.6666666666666666E-2</v>
      </c>
      <c r="I50" s="483">
        <f>I49/D49</f>
        <v>0</v>
      </c>
      <c r="J50" s="483">
        <f>J49/D49</f>
        <v>3.3333333333333333E-2</v>
      </c>
      <c r="K50" s="483">
        <f>K49/D49</f>
        <v>0.1</v>
      </c>
      <c r="L50" s="483">
        <f>L49/D49</f>
        <v>0</v>
      </c>
      <c r="M50" s="483">
        <f>M49/D49</f>
        <v>3.3333333333333333E-2</v>
      </c>
      <c r="N50" s="484">
        <v>0</v>
      </c>
      <c r="P50" s="45">
        <f>SUM(E50)</f>
        <v>0.5</v>
      </c>
      <c r="Q50" s="367"/>
    </row>
    <row r="51" spans="2:17" ht="19.2" customHeight="1" thickBot="1" x14ac:dyDescent="0.25">
      <c r="B51" s="1504"/>
      <c r="C51" s="1655"/>
      <c r="D51" s="1124"/>
      <c r="E51" s="610"/>
      <c r="F51" s="563">
        <f>F49/E49</f>
        <v>0.8666666666666667</v>
      </c>
      <c r="G51" s="563">
        <f>G49/E49</f>
        <v>6.6666666666666666E-2</v>
      </c>
      <c r="H51" s="563">
        <f>H49/E49</f>
        <v>0.13333333333333333</v>
      </c>
      <c r="I51" s="563">
        <f>I49/E49</f>
        <v>0</v>
      </c>
      <c r="J51" s="563">
        <f>J49/E49</f>
        <v>6.6666666666666666E-2</v>
      </c>
      <c r="K51" s="563">
        <f>K49/E49</f>
        <v>0.2</v>
      </c>
      <c r="L51" s="563">
        <f>L49/E49</f>
        <v>0</v>
      </c>
      <c r="M51" s="563">
        <f>M49/E49</f>
        <v>6.6666666666666666E-2</v>
      </c>
      <c r="N51" s="494">
        <v>0</v>
      </c>
      <c r="P51" s="45"/>
    </row>
    <row r="52" spans="2:17" ht="19.2" customHeight="1" thickTop="1" x14ac:dyDescent="0.2">
      <c r="B52" s="1504"/>
      <c r="C52" s="38" t="s">
        <v>288</v>
      </c>
      <c r="D52" s="613">
        <f t="shared" ref="D52:N52" si="1">D37+D40+D43+D46</f>
        <v>291</v>
      </c>
      <c r="E52" s="64">
        <f t="shared" si="1"/>
        <v>230</v>
      </c>
      <c r="F52" s="35">
        <f t="shared" si="1"/>
        <v>194</v>
      </c>
      <c r="G52" s="35">
        <f t="shared" si="1"/>
        <v>19</v>
      </c>
      <c r="H52" s="35">
        <f t="shared" si="1"/>
        <v>14</v>
      </c>
      <c r="I52" s="35">
        <f t="shared" si="1"/>
        <v>3</v>
      </c>
      <c r="J52" s="35">
        <f t="shared" si="1"/>
        <v>13</v>
      </c>
      <c r="K52" s="35">
        <f t="shared" si="1"/>
        <v>19</v>
      </c>
      <c r="L52" s="35">
        <f t="shared" si="1"/>
        <v>5</v>
      </c>
      <c r="M52" s="35">
        <f t="shared" si="1"/>
        <v>3</v>
      </c>
      <c r="N52" s="140">
        <f t="shared" si="1"/>
        <v>16</v>
      </c>
      <c r="P52" s="1">
        <f>E52</f>
        <v>230</v>
      </c>
      <c r="Q52" s="367">
        <f>E52-P52</f>
        <v>0</v>
      </c>
    </row>
    <row r="53" spans="2:17" ht="19.2" customHeight="1" x14ac:dyDescent="0.2">
      <c r="B53" s="1504"/>
      <c r="C53" s="46" t="s">
        <v>289</v>
      </c>
      <c r="D53" s="235"/>
      <c r="E53" s="601">
        <f>E52/D52</f>
        <v>0.7903780068728522</v>
      </c>
      <c r="F53" s="483">
        <f>F52/D52</f>
        <v>0.66666666666666663</v>
      </c>
      <c r="G53" s="483">
        <f>G52/D52</f>
        <v>6.5292096219931275E-2</v>
      </c>
      <c r="H53" s="483">
        <f>H52/D52</f>
        <v>4.8109965635738834E-2</v>
      </c>
      <c r="I53" s="483">
        <f>I52/D52</f>
        <v>1.0309278350515464E-2</v>
      </c>
      <c r="J53" s="483">
        <f>J52/D52</f>
        <v>4.4673539518900345E-2</v>
      </c>
      <c r="K53" s="483">
        <f>K52/D52</f>
        <v>6.5292096219931275E-2</v>
      </c>
      <c r="L53" s="483">
        <f>L52/D52</f>
        <v>1.7182130584192441E-2</v>
      </c>
      <c r="M53" s="483">
        <f>M52/D52</f>
        <v>1.0309278350515464E-2</v>
      </c>
      <c r="N53" s="484">
        <f>N52/D52</f>
        <v>5.4982817869415807E-2</v>
      </c>
      <c r="P53" s="45">
        <f>SUM(E53)</f>
        <v>0.7903780068728522</v>
      </c>
      <c r="Q53" s="367"/>
    </row>
    <row r="54" spans="2:17" ht="19.2" customHeight="1" x14ac:dyDescent="0.2">
      <c r="B54" s="1504"/>
      <c r="C54" s="39"/>
      <c r="D54" s="236"/>
      <c r="E54" s="608"/>
      <c r="F54" s="489">
        <f>F52/E52</f>
        <v>0.84347826086956523</v>
      </c>
      <c r="G54" s="489">
        <f>G52/E52</f>
        <v>8.2608695652173908E-2</v>
      </c>
      <c r="H54" s="489">
        <f>H52/E52</f>
        <v>6.0869565217391307E-2</v>
      </c>
      <c r="I54" s="489">
        <f>I52/E52</f>
        <v>1.3043478260869565E-2</v>
      </c>
      <c r="J54" s="489">
        <f>J52/E52</f>
        <v>5.6521739130434782E-2</v>
      </c>
      <c r="K54" s="489">
        <f>K52/E52</f>
        <v>8.2608695652173908E-2</v>
      </c>
      <c r="L54" s="489">
        <f>L52/E52</f>
        <v>2.1739130434782608E-2</v>
      </c>
      <c r="M54" s="489">
        <f>M52/E52</f>
        <v>1.3043478260869565E-2</v>
      </c>
      <c r="N54" s="490">
        <f>N52/E52</f>
        <v>6.9565217391304349E-2</v>
      </c>
      <c r="P54" s="45"/>
    </row>
    <row r="55" spans="2:17" ht="19.2" customHeight="1" x14ac:dyDescent="0.2">
      <c r="B55" s="1504"/>
      <c r="C55" s="41" t="s">
        <v>288</v>
      </c>
      <c r="D55" s="614">
        <f>SUM(D40:D49)</f>
        <v>150</v>
      </c>
      <c r="E55" s="63">
        <f t="shared" ref="E55:N55" si="2">E40+E43+E46+E49</f>
        <v>103</v>
      </c>
      <c r="F55" s="9">
        <f t="shared" si="2"/>
        <v>87</v>
      </c>
      <c r="G55" s="9">
        <f t="shared" si="2"/>
        <v>7</v>
      </c>
      <c r="H55" s="9">
        <f t="shared" si="2"/>
        <v>9</v>
      </c>
      <c r="I55" s="9">
        <f t="shared" si="2"/>
        <v>2</v>
      </c>
      <c r="J55" s="9">
        <f t="shared" si="2"/>
        <v>7</v>
      </c>
      <c r="K55" s="9">
        <f t="shared" si="2"/>
        <v>14</v>
      </c>
      <c r="L55" s="9">
        <f t="shared" si="2"/>
        <v>3</v>
      </c>
      <c r="M55" s="9">
        <f t="shared" si="2"/>
        <v>3</v>
      </c>
      <c r="N55" s="141">
        <f t="shared" si="2"/>
        <v>9</v>
      </c>
      <c r="P55" s="1">
        <f>E55</f>
        <v>103</v>
      </c>
      <c r="Q55" s="367">
        <f>E55-P55</f>
        <v>0</v>
      </c>
    </row>
    <row r="56" spans="2:17" ht="19.2" customHeight="1" x14ac:dyDescent="0.2">
      <c r="B56" s="1504"/>
      <c r="C56" s="46" t="s">
        <v>290</v>
      </c>
      <c r="D56" s="615"/>
      <c r="E56" s="601">
        <f>E55/D55</f>
        <v>0.68666666666666665</v>
      </c>
      <c r="F56" s="483">
        <f>F55/D55</f>
        <v>0.57999999999999996</v>
      </c>
      <c r="G56" s="483">
        <f>G55/D55</f>
        <v>4.6666666666666669E-2</v>
      </c>
      <c r="H56" s="483">
        <f>H55/D55</f>
        <v>0.06</v>
      </c>
      <c r="I56" s="483">
        <f>I55/D55</f>
        <v>1.3333333333333334E-2</v>
      </c>
      <c r="J56" s="483">
        <f>J55/D55</f>
        <v>4.6666666666666669E-2</v>
      </c>
      <c r="K56" s="483">
        <f>K55/D55</f>
        <v>9.3333333333333338E-2</v>
      </c>
      <c r="L56" s="483">
        <f>L55/D55</f>
        <v>0.02</v>
      </c>
      <c r="M56" s="483">
        <f>M55/D55</f>
        <v>0.02</v>
      </c>
      <c r="N56" s="484">
        <f>N55/D55</f>
        <v>0.06</v>
      </c>
      <c r="P56" s="45">
        <f>SUM(E56)</f>
        <v>0.68666666666666665</v>
      </c>
      <c r="Q56" s="367"/>
    </row>
    <row r="57" spans="2:17" ht="19.2" customHeight="1" thickBot="1" x14ac:dyDescent="0.25">
      <c r="B57" s="1510"/>
      <c r="C57" s="39"/>
      <c r="D57" s="236"/>
      <c r="E57" s="616"/>
      <c r="F57" s="496">
        <f>F55/E55</f>
        <v>0.84466019417475724</v>
      </c>
      <c r="G57" s="496">
        <f>G55/E55</f>
        <v>6.7961165048543687E-2</v>
      </c>
      <c r="H57" s="578">
        <f>H55/E55</f>
        <v>8.7378640776699032E-2</v>
      </c>
      <c r="I57" s="578">
        <f>I55/E55</f>
        <v>1.9417475728155338E-2</v>
      </c>
      <c r="J57" s="578">
        <f>J55/E55</f>
        <v>6.7961165048543687E-2</v>
      </c>
      <c r="K57" s="496">
        <f>K55/E55</f>
        <v>0.13592233009708737</v>
      </c>
      <c r="L57" s="496">
        <f>L55/E55</f>
        <v>2.9126213592233011E-2</v>
      </c>
      <c r="M57" s="578">
        <f>M55/E55</f>
        <v>2.9126213592233011E-2</v>
      </c>
      <c r="N57" s="497">
        <f>N55/E55</f>
        <v>8.7378640776699032E-2</v>
      </c>
      <c r="P57" s="45"/>
    </row>
    <row r="58" spans="2:17" ht="19.2" customHeight="1" x14ac:dyDescent="0.2">
      <c r="B58" s="104"/>
      <c r="C58" s="1668" t="s">
        <v>864</v>
      </c>
      <c r="D58" s="1668"/>
      <c r="E58" s="1668"/>
      <c r="F58" s="1668"/>
      <c r="G58" s="1157"/>
      <c r="H58" s="1157"/>
      <c r="I58" s="1157"/>
      <c r="J58" s="1157"/>
      <c r="K58" s="1157"/>
      <c r="L58" s="1157"/>
      <c r="M58" s="1157"/>
      <c r="N58" s="1157"/>
      <c r="P58" s="45"/>
    </row>
    <row r="59" spans="2:17" x14ac:dyDescent="0.2">
      <c r="B59" s="22"/>
      <c r="C59" s="27"/>
      <c r="D59" s="23"/>
      <c r="E59" s="24"/>
      <c r="F59" s="28"/>
      <c r="G59" s="28"/>
      <c r="H59" s="28"/>
      <c r="I59" s="28"/>
      <c r="J59" s="28"/>
      <c r="K59" s="28"/>
      <c r="L59" s="28"/>
      <c r="M59" s="28"/>
    </row>
    <row r="60" spans="2:17" x14ac:dyDescent="0.2">
      <c r="B60" s="1" t="s">
        <v>321</v>
      </c>
      <c r="C60" s="27"/>
      <c r="D60" s="1">
        <f>D34+D37+D40+D43+D46+D49</f>
        <v>427</v>
      </c>
      <c r="E60" s="1">
        <f t="shared" ref="E60:N60" si="3">E34+E37+E40+E43+E46+E49</f>
        <v>337</v>
      </c>
      <c r="F60" s="1">
        <f t="shared" si="3"/>
        <v>272</v>
      </c>
      <c r="G60" s="1">
        <f>G34+G37+G40+G43+G46+G49</f>
        <v>27</v>
      </c>
      <c r="H60" s="1">
        <f>H34+H37+H40+H43+H46+H49</f>
        <v>19</v>
      </c>
      <c r="I60" s="1">
        <f>I34+I37+I40+I43+I46+I49</f>
        <v>4</v>
      </c>
      <c r="J60" s="1">
        <f>J34+J37+J40+J43+J46+J49</f>
        <v>15</v>
      </c>
      <c r="K60" s="1">
        <f t="shared" si="3"/>
        <v>27</v>
      </c>
      <c r="L60" s="1">
        <f t="shared" si="3"/>
        <v>7</v>
      </c>
      <c r="M60" s="1">
        <f t="shared" si="3"/>
        <v>7</v>
      </c>
      <c r="N60" s="1">
        <f t="shared" si="3"/>
        <v>29</v>
      </c>
    </row>
    <row r="61" spans="2:17" x14ac:dyDescent="0.2">
      <c r="B61" s="45" t="s">
        <v>381</v>
      </c>
      <c r="E61" s="94">
        <f>E60/D60</f>
        <v>0.78922716627634659</v>
      </c>
      <c r="F61" s="94">
        <f>F60/D60</f>
        <v>0.63700234192037475</v>
      </c>
      <c r="G61" s="94">
        <f>G60/D60</f>
        <v>6.323185011709602E-2</v>
      </c>
      <c r="H61" s="94">
        <f>H60/D60</f>
        <v>4.449648711943794E-2</v>
      </c>
      <c r="I61" s="1157">
        <f>I60/D60</f>
        <v>9.3676814988290398E-3</v>
      </c>
      <c r="J61" s="1157">
        <f>J60/D60</f>
        <v>3.5128805620608897E-2</v>
      </c>
      <c r="K61" s="94">
        <f>K60/D60</f>
        <v>6.323185011709602E-2</v>
      </c>
      <c r="L61" s="94">
        <f>L60/D60</f>
        <v>1.6393442622950821E-2</v>
      </c>
      <c r="M61" s="1157">
        <f>M60/D60</f>
        <v>1.6393442622950821E-2</v>
      </c>
      <c r="N61" s="94">
        <f>N60/D60</f>
        <v>6.7915690866510545E-2</v>
      </c>
    </row>
    <row r="62" spans="2:17" x14ac:dyDescent="0.2">
      <c r="B62" s="45" t="s">
        <v>632</v>
      </c>
      <c r="E62" s="94"/>
      <c r="F62" s="94">
        <f>F60/E60</f>
        <v>0.80712166172106825</v>
      </c>
      <c r="G62" s="94">
        <f>G60/E60</f>
        <v>8.0118694362017809E-2</v>
      </c>
      <c r="H62" s="94">
        <f>H60/E60</f>
        <v>5.637982195845697E-2</v>
      </c>
      <c r="I62" s="94">
        <f>I60/E60</f>
        <v>1.1869436201780416E-2</v>
      </c>
      <c r="J62" s="94">
        <f>J60/E60</f>
        <v>4.4510385756676561E-2</v>
      </c>
      <c r="K62" s="94">
        <f>K60/E60</f>
        <v>8.0118694362017809E-2</v>
      </c>
      <c r="L62" s="94">
        <f>L60/E60</f>
        <v>2.0771513353115726E-2</v>
      </c>
      <c r="M62" s="1157">
        <f>M60/E60</f>
        <v>2.0771513353115726E-2</v>
      </c>
      <c r="N62" s="94">
        <f>N60/E60</f>
        <v>8.6053412462908013E-2</v>
      </c>
    </row>
    <row r="63" spans="2:17" ht="9.75" customHeight="1" x14ac:dyDescent="0.2">
      <c r="E63" s="94"/>
      <c r="F63" s="94"/>
      <c r="G63" s="94"/>
      <c r="H63" s="94"/>
      <c r="I63" s="94"/>
      <c r="J63" s="94"/>
      <c r="K63" s="94"/>
      <c r="L63" s="94"/>
      <c r="M63" s="94"/>
      <c r="N63" s="94"/>
    </row>
    <row r="64" spans="2:17" x14ac:dyDescent="0.2">
      <c r="B64" s="1" t="s">
        <v>238</v>
      </c>
      <c r="D64" s="96">
        <f>D52+D34+D49</f>
        <v>427</v>
      </c>
      <c r="E64" s="96">
        <f>E52+E34+E49</f>
        <v>337</v>
      </c>
      <c r="F64" s="96">
        <f t="shared" ref="F64:N64" si="4">F52+F34+F49</f>
        <v>272</v>
      </c>
      <c r="G64" s="96">
        <f>G52+G34+G49</f>
        <v>27</v>
      </c>
      <c r="H64" s="96">
        <f>H52+H34+H49</f>
        <v>19</v>
      </c>
      <c r="I64" s="96">
        <f>I52+I34+I49</f>
        <v>4</v>
      </c>
      <c r="J64" s="96">
        <f>J52+J34+J49</f>
        <v>15</v>
      </c>
      <c r="K64" s="96">
        <f t="shared" si="4"/>
        <v>27</v>
      </c>
      <c r="L64" s="96">
        <f t="shared" si="4"/>
        <v>7</v>
      </c>
      <c r="M64" s="96">
        <f t="shared" si="4"/>
        <v>7</v>
      </c>
      <c r="N64" s="96">
        <f t="shared" si="4"/>
        <v>29</v>
      </c>
    </row>
    <row r="65" spans="2:14" x14ac:dyDescent="0.2">
      <c r="B65" s="1"/>
      <c r="C65" s="19"/>
      <c r="D65" s="7">
        <f>D55+D34+D37</f>
        <v>427</v>
      </c>
      <c r="E65" s="7">
        <f>E55+E34+E37</f>
        <v>337</v>
      </c>
      <c r="F65" s="7">
        <f t="shared" ref="F65:N65" si="5">F55+F34+F37</f>
        <v>272</v>
      </c>
      <c r="G65" s="7">
        <f>G55+G34+G37</f>
        <v>27</v>
      </c>
      <c r="H65" s="7">
        <f>H55+H34+H37</f>
        <v>19</v>
      </c>
      <c r="I65" s="7">
        <f>I55+I34+I37</f>
        <v>4</v>
      </c>
      <c r="J65" s="7">
        <f>J55+J34+J37</f>
        <v>15</v>
      </c>
      <c r="K65" s="7">
        <f t="shared" si="5"/>
        <v>27</v>
      </c>
      <c r="L65" s="7">
        <f t="shared" si="5"/>
        <v>7</v>
      </c>
      <c r="M65" s="7">
        <f t="shared" si="5"/>
        <v>7</v>
      </c>
      <c r="N65" s="7">
        <f t="shared" si="5"/>
        <v>29</v>
      </c>
    </row>
    <row r="66" spans="2:14" ht="13.5" customHeight="1" x14ac:dyDescent="0.2">
      <c r="B66" s="1"/>
      <c r="C66" s="19"/>
    </row>
    <row r="67" spans="2:14" ht="13.5" customHeight="1" x14ac:dyDescent="0.2">
      <c r="B67" s="367" t="s">
        <v>239</v>
      </c>
      <c r="C67" s="19"/>
      <c r="D67" s="367">
        <f t="shared" ref="D67:N69" si="6">D13-D60</f>
        <v>0</v>
      </c>
      <c r="E67" s="367">
        <f t="shared" si="6"/>
        <v>0</v>
      </c>
      <c r="F67" s="367">
        <f t="shared" si="6"/>
        <v>0</v>
      </c>
      <c r="G67" s="367">
        <f>G13-G60</f>
        <v>0</v>
      </c>
      <c r="H67" s="367">
        <f t="shared" si="6"/>
        <v>0</v>
      </c>
      <c r="I67" s="367">
        <f t="shared" si="6"/>
        <v>0</v>
      </c>
      <c r="J67" s="367">
        <f>J13-J60</f>
        <v>0</v>
      </c>
      <c r="K67" s="367">
        <f t="shared" si="6"/>
        <v>0</v>
      </c>
      <c r="L67" s="367">
        <f t="shared" si="6"/>
        <v>0</v>
      </c>
      <c r="M67" s="367">
        <f t="shared" si="6"/>
        <v>0</v>
      </c>
      <c r="N67" s="367">
        <f t="shared" si="6"/>
        <v>0</v>
      </c>
    </row>
    <row r="68" spans="2:14" ht="11.25" customHeight="1" x14ac:dyDescent="0.2">
      <c r="C68" s="19"/>
      <c r="D68" s="367"/>
      <c r="E68" s="367">
        <f t="shared" si="6"/>
        <v>0</v>
      </c>
      <c r="F68" s="367">
        <f t="shared" si="6"/>
        <v>0</v>
      </c>
      <c r="G68" s="367">
        <f t="shared" si="6"/>
        <v>0</v>
      </c>
      <c r="H68" s="367">
        <f t="shared" si="6"/>
        <v>0</v>
      </c>
      <c r="I68" s="367">
        <f t="shared" si="6"/>
        <v>0</v>
      </c>
      <c r="J68" s="367">
        <f>J14-J61</f>
        <v>0</v>
      </c>
      <c r="K68" s="367">
        <f t="shared" si="6"/>
        <v>0</v>
      </c>
      <c r="L68" s="367">
        <f t="shared" si="6"/>
        <v>0</v>
      </c>
      <c r="M68" s="367">
        <f t="shared" si="6"/>
        <v>0</v>
      </c>
      <c r="N68" s="367">
        <f t="shared" si="6"/>
        <v>0</v>
      </c>
    </row>
    <row r="69" spans="2:14" x14ac:dyDescent="0.2">
      <c r="C69" s="19"/>
      <c r="D69" s="367"/>
      <c r="E69" s="367"/>
      <c r="F69" s="367">
        <f t="shared" si="6"/>
        <v>0</v>
      </c>
      <c r="G69" s="367">
        <f t="shared" si="6"/>
        <v>0</v>
      </c>
      <c r="H69" s="367">
        <f t="shared" si="6"/>
        <v>0</v>
      </c>
      <c r="I69" s="367">
        <f t="shared" si="6"/>
        <v>0</v>
      </c>
      <c r="J69" s="367">
        <f>J15-J62</f>
        <v>0</v>
      </c>
      <c r="K69" s="367">
        <f t="shared" si="6"/>
        <v>0</v>
      </c>
      <c r="L69" s="367">
        <f t="shared" si="6"/>
        <v>0</v>
      </c>
      <c r="M69" s="367">
        <f t="shared" si="6"/>
        <v>0</v>
      </c>
      <c r="N69" s="367">
        <f t="shared" si="6"/>
        <v>0</v>
      </c>
    </row>
    <row r="70" spans="2:14" x14ac:dyDescent="0.2">
      <c r="C70" s="19"/>
      <c r="D70" s="367"/>
      <c r="E70" s="367"/>
      <c r="F70" s="367"/>
      <c r="G70" s="367"/>
      <c r="H70" s="367"/>
      <c r="I70" s="367"/>
      <c r="J70" s="367"/>
      <c r="K70" s="367"/>
      <c r="L70" s="367"/>
      <c r="M70" s="367"/>
      <c r="N70" s="367"/>
    </row>
    <row r="71" spans="2:14" x14ac:dyDescent="0.2">
      <c r="C71" s="19"/>
      <c r="D71" s="367">
        <f>D64-D60</f>
        <v>0</v>
      </c>
      <c r="E71" s="367">
        <f t="shared" ref="E71:N71" si="7">E64-E60</f>
        <v>0</v>
      </c>
      <c r="F71" s="367">
        <f t="shared" si="7"/>
        <v>0</v>
      </c>
      <c r="G71" s="367">
        <f>G64-G60</f>
        <v>0</v>
      </c>
      <c r="H71" s="367">
        <f>H64-H60</f>
        <v>0</v>
      </c>
      <c r="I71" s="367">
        <f>I64-I60</f>
        <v>0</v>
      </c>
      <c r="J71" s="367">
        <f>J64-J60</f>
        <v>0</v>
      </c>
      <c r="K71" s="367">
        <f t="shared" si="7"/>
        <v>0</v>
      </c>
      <c r="L71" s="367">
        <f t="shared" si="7"/>
        <v>0</v>
      </c>
      <c r="M71" s="367">
        <f t="shared" si="7"/>
        <v>0</v>
      </c>
      <c r="N71" s="367">
        <f t="shared" si="7"/>
        <v>0</v>
      </c>
    </row>
    <row r="72" spans="2:14" x14ac:dyDescent="0.2">
      <c r="C72" s="19"/>
      <c r="D72" s="367">
        <f>D65-D60</f>
        <v>0</v>
      </c>
      <c r="E72" s="367">
        <f t="shared" ref="E72:N72" si="8">E65-E60</f>
        <v>0</v>
      </c>
      <c r="F72" s="367">
        <f t="shared" si="8"/>
        <v>0</v>
      </c>
      <c r="G72" s="367">
        <f>G65-G60</f>
        <v>0</v>
      </c>
      <c r="H72" s="367">
        <f>H65-H60</f>
        <v>0</v>
      </c>
      <c r="I72" s="367">
        <f>I65-I60</f>
        <v>0</v>
      </c>
      <c r="J72" s="367">
        <f>J65-J60</f>
        <v>0</v>
      </c>
      <c r="K72" s="367">
        <f t="shared" si="8"/>
        <v>0</v>
      </c>
      <c r="L72" s="367">
        <f t="shared" si="8"/>
        <v>0</v>
      </c>
      <c r="M72" s="367">
        <f t="shared" si="8"/>
        <v>0</v>
      </c>
      <c r="N72" s="367">
        <f t="shared" si="8"/>
        <v>0</v>
      </c>
    </row>
    <row r="73" spans="2:14" x14ac:dyDescent="0.2">
      <c r="C73" s="19"/>
      <c r="D73" s="19"/>
      <c r="F73" s="45"/>
      <c r="H73" s="45"/>
      <c r="L73" s="45"/>
    </row>
    <row r="74" spans="2:14" x14ac:dyDescent="0.2">
      <c r="C74" s="19"/>
      <c r="D74" s="19"/>
    </row>
    <row r="75" spans="2:14" x14ac:dyDescent="0.2">
      <c r="C75" s="19"/>
      <c r="D75" s="19"/>
    </row>
    <row r="76" spans="2:14" x14ac:dyDescent="0.2">
      <c r="C76" s="19"/>
      <c r="D76" s="19"/>
    </row>
    <row r="77" spans="2:14" x14ac:dyDescent="0.2">
      <c r="C77" s="19"/>
      <c r="D77" s="19"/>
    </row>
    <row r="78" spans="2:14" x14ac:dyDescent="0.2">
      <c r="C78" s="19"/>
      <c r="D78" s="19"/>
    </row>
    <row r="79" spans="2:14" x14ac:dyDescent="0.2">
      <c r="C79" s="19"/>
      <c r="D79" s="19"/>
    </row>
    <row r="80" spans="2:14" x14ac:dyDescent="0.2">
      <c r="C80" s="19"/>
      <c r="D80" s="19"/>
    </row>
    <row r="81" spans="1:4" x14ac:dyDescent="0.2">
      <c r="C81" s="19"/>
      <c r="D81" s="19"/>
    </row>
    <row r="82" spans="1:4" x14ac:dyDescent="0.2">
      <c r="C82" s="19"/>
      <c r="D82" s="19"/>
    </row>
    <row r="83" spans="1:4" x14ac:dyDescent="0.2">
      <c r="C83" s="19"/>
      <c r="D83" s="19"/>
    </row>
    <row r="84" spans="1:4" x14ac:dyDescent="0.2">
      <c r="C84" s="19"/>
      <c r="D84" s="19"/>
    </row>
    <row r="85" spans="1:4" x14ac:dyDescent="0.2">
      <c r="C85" s="19"/>
      <c r="D85" s="19"/>
    </row>
    <row r="86" spans="1:4" x14ac:dyDescent="0.2">
      <c r="C86" s="19"/>
      <c r="D86" s="19"/>
    </row>
    <row r="87" spans="1:4" x14ac:dyDescent="0.2">
      <c r="C87" s="19"/>
      <c r="D87" s="19"/>
    </row>
    <row r="88" spans="1:4" x14ac:dyDescent="0.2">
      <c r="C88" s="19"/>
      <c r="D88" s="19"/>
    </row>
    <row r="89" spans="1:4" x14ac:dyDescent="0.2">
      <c r="C89" s="19"/>
      <c r="D89" s="19"/>
    </row>
    <row r="90" spans="1:4" x14ac:dyDescent="0.2">
      <c r="C90" s="19"/>
      <c r="D90" s="19"/>
    </row>
    <row r="91" spans="1:4" x14ac:dyDescent="0.2">
      <c r="C91" s="19"/>
      <c r="D91" s="19"/>
    </row>
    <row r="92" spans="1:4" x14ac:dyDescent="0.2">
      <c r="C92" s="19"/>
      <c r="D92" s="19"/>
    </row>
    <row r="93" spans="1:4" x14ac:dyDescent="0.2">
      <c r="C93" s="19"/>
      <c r="D93" s="19"/>
    </row>
    <row r="94" spans="1:4" x14ac:dyDescent="0.2">
      <c r="C94" s="19"/>
      <c r="D94" s="19"/>
    </row>
    <row r="95" spans="1:4" x14ac:dyDescent="0.2">
      <c r="C95" s="19"/>
      <c r="D95" s="19"/>
    </row>
    <row r="96" spans="1:4" x14ac:dyDescent="0.2">
      <c r="A96" s="1"/>
      <c r="B96" s="1"/>
      <c r="C96" s="19"/>
      <c r="D96" s="19"/>
    </row>
    <row r="97" spans="1:4" x14ac:dyDescent="0.2">
      <c r="A97" s="1" t="e">
        <f>SUM(#REF!)</f>
        <v>#REF!</v>
      </c>
      <c r="B97" s="1" t="e">
        <f>SUM(#REF!)</f>
        <v>#REF!</v>
      </c>
      <c r="C97" s="19"/>
      <c r="D97" s="19"/>
    </row>
  </sheetData>
  <mergeCells count="28">
    <mergeCell ref="C58:F58"/>
    <mergeCell ref="B34:B57"/>
    <mergeCell ref="C34:C36"/>
    <mergeCell ref="C37:C39"/>
    <mergeCell ref="C40:C42"/>
    <mergeCell ref="C43:C45"/>
    <mergeCell ref="C46:C48"/>
    <mergeCell ref="C49:C51"/>
    <mergeCell ref="B13:C15"/>
    <mergeCell ref="B16:B33"/>
    <mergeCell ref="C16:C18"/>
    <mergeCell ref="C19:C21"/>
    <mergeCell ref="C22:C24"/>
    <mergeCell ref="C25:C27"/>
    <mergeCell ref="C28:C30"/>
    <mergeCell ref="C31:C33"/>
    <mergeCell ref="N10:N12"/>
    <mergeCell ref="B9:C12"/>
    <mergeCell ref="D9:D12"/>
    <mergeCell ref="E9:E12"/>
    <mergeCell ref="F10:F12"/>
    <mergeCell ref="G10:G12"/>
    <mergeCell ref="H10:H12"/>
    <mergeCell ref="I10:I12"/>
    <mergeCell ref="J10:J12"/>
    <mergeCell ref="K10:K12"/>
    <mergeCell ref="L10:L12"/>
    <mergeCell ref="M10:M12"/>
  </mergeCells>
  <phoneticPr fontId="2"/>
  <printOptions horizontalCentered="1"/>
  <pageMargins left="0.70866141732283472" right="0.70866141732283472" top="0.74803149606299213" bottom="0.74803149606299213" header="0.31496062992125984" footer="0.31496062992125984"/>
  <pageSetup paperSize="9" scale="47"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3BFFB-E6DA-46E7-989D-9EED60E0B156}">
  <sheetPr codeName="Sheet68">
    <tabColor rgb="FF00B0F0"/>
    <pageSetUpPr fitToPage="1"/>
  </sheetPr>
  <dimension ref="B2:V58"/>
  <sheetViews>
    <sheetView view="pageBreakPreview" zoomScaleNormal="100" zoomScaleSheetLayoutView="100" workbookViewId="0">
      <selection activeCell="B2" sqref="B2"/>
    </sheetView>
  </sheetViews>
  <sheetFormatPr defaultColWidth="9" defaultRowHeight="13.2" x14ac:dyDescent="0.2"/>
  <cols>
    <col min="1" max="1" width="4.6640625" style="1" customWidth="1"/>
    <col min="2" max="2" width="3.109375" style="1" customWidth="1"/>
    <col min="3" max="3" width="15.6640625" style="1" customWidth="1"/>
    <col min="4" max="4" width="9.6640625" style="1" customWidth="1"/>
    <col min="5" max="15" width="14.109375" style="1" customWidth="1"/>
    <col min="16" max="16" width="17.88671875" style="1" customWidth="1"/>
    <col min="17" max="17" width="13.109375" style="1" customWidth="1"/>
    <col min="18" max="19" width="10.33203125" style="1" customWidth="1"/>
    <col min="20" max="20" width="9.6640625" style="1" customWidth="1"/>
    <col min="21" max="21" width="10" style="1" customWidth="1"/>
    <col min="22" max="22" width="7.6640625" style="1" customWidth="1"/>
    <col min="23" max="16384" width="9" style="1"/>
  </cols>
  <sheetData>
    <row r="2" spans="2:22" ht="14.4" x14ac:dyDescent="0.2">
      <c r="B2" s="26" t="s">
        <v>865</v>
      </c>
    </row>
    <row r="3" spans="2:22" ht="14.4" x14ac:dyDescent="0.2">
      <c r="B3" s="26"/>
    </row>
    <row r="4" spans="2:22" ht="14.4" x14ac:dyDescent="0.2">
      <c r="B4" s="26"/>
      <c r="G4" s="1101"/>
      <c r="H4" s="1101"/>
      <c r="I4" s="1101"/>
      <c r="J4" s="1101"/>
      <c r="K4" s="1101"/>
      <c r="L4" s="1101"/>
      <c r="M4" s="1101" t="s">
        <v>167</v>
      </c>
      <c r="N4" s="1101"/>
      <c r="O4" s="1101"/>
    </row>
    <row r="5" spans="2:22" ht="14.4" x14ac:dyDescent="0.2">
      <c r="B5" s="26"/>
      <c r="G5" s="1101"/>
      <c r="H5" s="1101"/>
      <c r="I5" s="1101"/>
      <c r="J5" s="1101"/>
      <c r="K5" s="1101"/>
      <c r="L5" s="1101"/>
      <c r="M5" s="1101" t="s">
        <v>323</v>
      </c>
      <c r="N5" s="1101"/>
      <c r="O5" s="1101"/>
    </row>
    <row r="6" spans="2:22" ht="14.4" x14ac:dyDescent="0.2">
      <c r="B6" s="26"/>
    </row>
    <row r="7" spans="2:22" ht="13.8" thickBot="1" x14ac:dyDescent="0.25">
      <c r="B7" s="17"/>
      <c r="C7" s="17"/>
      <c r="D7" s="17"/>
      <c r="E7" s="1" t="s">
        <v>780</v>
      </c>
      <c r="O7" s="2" t="s">
        <v>170</v>
      </c>
      <c r="P7" s="2"/>
    </row>
    <row r="8" spans="2:22" ht="13.2" customHeight="1" x14ac:dyDescent="0.2">
      <c r="B8" s="18"/>
      <c r="C8" s="11"/>
      <c r="D8" s="1507" t="s">
        <v>719</v>
      </c>
      <c r="E8" s="1573" t="s">
        <v>866</v>
      </c>
      <c r="F8" s="1872" t="s">
        <v>867</v>
      </c>
      <c r="G8" s="1872" t="s">
        <v>868</v>
      </c>
      <c r="H8" s="1872" t="s">
        <v>869</v>
      </c>
      <c r="I8" s="1872" t="s">
        <v>870</v>
      </c>
      <c r="J8" s="1872" t="s">
        <v>871</v>
      </c>
      <c r="K8" s="1872" t="s">
        <v>872</v>
      </c>
      <c r="L8" s="1872" t="s">
        <v>873</v>
      </c>
      <c r="M8" s="1872" t="s">
        <v>874</v>
      </c>
      <c r="N8" s="1872" t="s">
        <v>396</v>
      </c>
      <c r="O8" s="1869" t="s">
        <v>875</v>
      </c>
      <c r="P8" s="2011" t="s">
        <v>326</v>
      </c>
    </row>
    <row r="9" spans="2:22" x14ac:dyDescent="0.2">
      <c r="B9" s="18"/>
      <c r="C9" s="11"/>
      <c r="D9" s="1508"/>
      <c r="E9" s="2013"/>
      <c r="F9" s="2015"/>
      <c r="G9" s="1551"/>
      <c r="H9" s="1551"/>
      <c r="I9" s="1551"/>
      <c r="J9" s="1551"/>
      <c r="K9" s="1551"/>
      <c r="L9" s="1551"/>
      <c r="M9" s="1551"/>
      <c r="N9" s="1551"/>
      <c r="O9" s="1623"/>
      <c r="P9" s="2012"/>
    </row>
    <row r="10" spans="2:22" ht="41.25" customHeight="1" x14ac:dyDescent="0.2">
      <c r="B10" s="36"/>
      <c r="C10" s="37"/>
      <c r="D10" s="1610"/>
      <c r="E10" s="2014"/>
      <c r="F10" s="2016"/>
      <c r="G10" s="1552"/>
      <c r="H10" s="1552"/>
      <c r="I10" s="1552"/>
      <c r="J10" s="1552"/>
      <c r="K10" s="1552"/>
      <c r="L10" s="1552"/>
      <c r="M10" s="1552"/>
      <c r="N10" s="1552"/>
      <c r="O10" s="1624"/>
      <c r="P10" s="2008"/>
      <c r="Q10" s="1" t="s">
        <v>788</v>
      </c>
      <c r="R10" s="360" t="s">
        <v>328</v>
      </c>
      <c r="S10" s="360"/>
    </row>
    <row r="11" spans="2:22" ht="21" customHeight="1" x14ac:dyDescent="0.2">
      <c r="B11" s="1500" t="s">
        <v>455</v>
      </c>
      <c r="C11" s="1642"/>
      <c r="D11" s="275">
        <f t="shared" ref="D11:P11" si="0">D13+D15+D17+D19+D21+D23</f>
        <v>260</v>
      </c>
      <c r="E11" s="53">
        <f t="shared" si="0"/>
        <v>34</v>
      </c>
      <c r="F11" s="88">
        <f t="shared" si="0"/>
        <v>23</v>
      </c>
      <c r="G11" s="88">
        <f t="shared" si="0"/>
        <v>101</v>
      </c>
      <c r="H11" s="88">
        <f t="shared" si="0"/>
        <v>4</v>
      </c>
      <c r="I11" s="88">
        <f t="shared" si="0"/>
        <v>39</v>
      </c>
      <c r="J11" s="88">
        <f t="shared" si="0"/>
        <v>69</v>
      </c>
      <c r="K11" s="88">
        <f t="shared" si="0"/>
        <v>24</v>
      </c>
      <c r="L11" s="88">
        <f t="shared" si="0"/>
        <v>21</v>
      </c>
      <c r="M11" s="88">
        <f t="shared" si="0"/>
        <v>35</v>
      </c>
      <c r="N11" s="88">
        <f t="shared" si="0"/>
        <v>17</v>
      </c>
      <c r="O11" s="91">
        <f t="shared" si="0"/>
        <v>9</v>
      </c>
      <c r="P11" s="667">
        <f t="shared" si="0"/>
        <v>167</v>
      </c>
      <c r="Q11" s="1">
        <f>SUM(Q13:Q23)</f>
        <v>427</v>
      </c>
      <c r="R11" s="371"/>
      <c r="S11" s="371"/>
      <c r="T11" s="371"/>
      <c r="U11" s="371"/>
      <c r="V11" s="371"/>
    </row>
    <row r="12" spans="2:22" ht="21" customHeight="1" thickBot="1" x14ac:dyDescent="0.25">
      <c r="B12" s="1995"/>
      <c r="C12" s="1996"/>
      <c r="D12" s="499"/>
      <c r="E12" s="145">
        <f>E11/$D11</f>
        <v>0.13076923076923078</v>
      </c>
      <c r="F12" s="349">
        <f t="shared" ref="F12:P12" si="1">F11/$D11</f>
        <v>8.8461538461538466E-2</v>
      </c>
      <c r="G12" s="349">
        <f t="shared" si="1"/>
        <v>0.38846153846153847</v>
      </c>
      <c r="H12" s="349">
        <f t="shared" si="1"/>
        <v>1.5384615384615385E-2</v>
      </c>
      <c r="I12" s="349">
        <f t="shared" si="1"/>
        <v>0.15</v>
      </c>
      <c r="J12" s="349">
        <f t="shared" si="1"/>
        <v>0.26538461538461539</v>
      </c>
      <c r="K12" s="349">
        <f t="shared" si="1"/>
        <v>9.2307692307692313E-2</v>
      </c>
      <c r="L12" s="349">
        <f t="shared" si="1"/>
        <v>8.0769230769230774E-2</v>
      </c>
      <c r="M12" s="349">
        <f t="shared" si="1"/>
        <v>0.13461538461538461</v>
      </c>
      <c r="N12" s="349">
        <f t="shared" si="1"/>
        <v>6.5384615384615388E-2</v>
      </c>
      <c r="O12" s="144">
        <f t="shared" si="1"/>
        <v>3.4615384615384617E-2</v>
      </c>
      <c r="P12" s="1142">
        <f t="shared" si="1"/>
        <v>0.64230769230769236</v>
      </c>
      <c r="R12" s="337"/>
      <c r="S12" s="337"/>
      <c r="T12" s="337"/>
      <c r="U12" s="337"/>
      <c r="V12" s="337"/>
    </row>
    <row r="13" spans="2:22" ht="21" customHeight="1" thickTop="1" x14ac:dyDescent="0.2">
      <c r="B13" s="1503" t="s">
        <v>462</v>
      </c>
      <c r="C13" s="1649" t="s">
        <v>184</v>
      </c>
      <c r="D13" s="487">
        <f>Q13-P13</f>
        <v>25</v>
      </c>
      <c r="E13" s="975">
        <v>7</v>
      </c>
      <c r="F13" s="90">
        <v>1</v>
      </c>
      <c r="G13" s="90">
        <v>7</v>
      </c>
      <c r="H13" s="90">
        <v>0</v>
      </c>
      <c r="I13" s="90">
        <v>0</v>
      </c>
      <c r="J13" s="90">
        <v>8</v>
      </c>
      <c r="K13" s="90">
        <v>3</v>
      </c>
      <c r="L13" s="90">
        <v>2</v>
      </c>
      <c r="M13" s="90">
        <v>3</v>
      </c>
      <c r="N13" s="90">
        <v>1</v>
      </c>
      <c r="O13" s="93">
        <v>2</v>
      </c>
      <c r="P13" s="978">
        <v>24</v>
      </c>
      <c r="Q13" s="1">
        <f>'表5-1'!D14</f>
        <v>49</v>
      </c>
      <c r="R13" s="371"/>
      <c r="S13" s="371"/>
      <c r="T13" s="371"/>
      <c r="U13" s="371"/>
      <c r="V13" s="371"/>
    </row>
    <row r="14" spans="2:22" ht="21" customHeight="1" x14ac:dyDescent="0.2">
      <c r="B14" s="1504"/>
      <c r="C14" s="1552"/>
      <c r="D14" s="500"/>
      <c r="E14" s="150">
        <f>E13/$D13</f>
        <v>0.28000000000000003</v>
      </c>
      <c r="F14" s="350">
        <f t="shared" ref="F14" si="2">F13/$D13</f>
        <v>0.04</v>
      </c>
      <c r="G14" s="350">
        <f t="shared" ref="G14" si="3">G13/$D13</f>
        <v>0.28000000000000003</v>
      </c>
      <c r="H14" s="350">
        <f t="shared" ref="H14" si="4">H13/$D13</f>
        <v>0</v>
      </c>
      <c r="I14" s="350">
        <f t="shared" ref="I14" si="5">I13/$D13</f>
        <v>0</v>
      </c>
      <c r="J14" s="350">
        <f t="shared" ref="J14" si="6">J13/$D13</f>
        <v>0.32</v>
      </c>
      <c r="K14" s="350">
        <f t="shared" ref="K14" si="7">K13/$D13</f>
        <v>0.12</v>
      </c>
      <c r="L14" s="350">
        <f t="shared" ref="L14" si="8">L13/$D13</f>
        <v>0.08</v>
      </c>
      <c r="M14" s="350">
        <f t="shared" ref="M14" si="9">M13/$D13</f>
        <v>0.12</v>
      </c>
      <c r="N14" s="350">
        <f t="shared" ref="N14" si="10">N13/$D13</f>
        <v>0.04</v>
      </c>
      <c r="O14" s="144">
        <f t="shared" ref="O14" si="11">O13/$D13</f>
        <v>0.08</v>
      </c>
      <c r="P14" s="1143">
        <f t="shared" ref="P14" si="12">P13/$D13</f>
        <v>0.96</v>
      </c>
      <c r="R14" s="337"/>
      <c r="S14" s="337"/>
      <c r="T14" s="337"/>
      <c r="U14" s="337"/>
      <c r="V14" s="337"/>
    </row>
    <row r="15" spans="2:22" ht="21" customHeight="1" x14ac:dyDescent="0.2">
      <c r="B15" s="1504"/>
      <c r="C15" s="1591" t="s">
        <v>185</v>
      </c>
      <c r="D15" s="480">
        <f>Q15-P15</f>
        <v>51</v>
      </c>
      <c r="E15" s="53">
        <v>6</v>
      </c>
      <c r="F15" s="88">
        <v>9</v>
      </c>
      <c r="G15" s="88">
        <v>17</v>
      </c>
      <c r="H15" s="88">
        <v>0</v>
      </c>
      <c r="I15" s="88">
        <v>6</v>
      </c>
      <c r="J15" s="88">
        <v>9</v>
      </c>
      <c r="K15" s="88">
        <v>2</v>
      </c>
      <c r="L15" s="88">
        <v>4</v>
      </c>
      <c r="M15" s="88">
        <v>8</v>
      </c>
      <c r="N15" s="88">
        <v>3</v>
      </c>
      <c r="O15" s="91">
        <v>1</v>
      </c>
      <c r="P15" s="654">
        <v>36</v>
      </c>
      <c r="Q15" s="1">
        <f>'表5-1'!D16</f>
        <v>87</v>
      </c>
      <c r="R15" s="371"/>
      <c r="S15" s="371"/>
      <c r="T15" s="371"/>
      <c r="U15" s="371"/>
      <c r="V15" s="371"/>
    </row>
    <row r="16" spans="2:22" ht="21" customHeight="1" x14ac:dyDescent="0.2">
      <c r="B16" s="1504"/>
      <c r="C16" s="1552"/>
      <c r="D16" s="503"/>
      <c r="E16" s="150">
        <f>E15/$D15</f>
        <v>0.11764705882352941</v>
      </c>
      <c r="F16" s="350">
        <f t="shared" ref="F16" si="13">F15/$D15</f>
        <v>0.17647058823529413</v>
      </c>
      <c r="G16" s="350">
        <f t="shared" ref="G16" si="14">G15/$D15</f>
        <v>0.33333333333333331</v>
      </c>
      <c r="H16" s="350">
        <f t="shared" ref="H16" si="15">H15/$D15</f>
        <v>0</v>
      </c>
      <c r="I16" s="350">
        <f t="shared" ref="I16" si="16">I15/$D15</f>
        <v>0.11764705882352941</v>
      </c>
      <c r="J16" s="350">
        <f t="shared" ref="J16" si="17">J15/$D15</f>
        <v>0.17647058823529413</v>
      </c>
      <c r="K16" s="350">
        <f>K15/$D15</f>
        <v>3.9215686274509803E-2</v>
      </c>
      <c r="L16" s="350">
        <f t="shared" ref="L16" si="18">L15/$D15</f>
        <v>7.8431372549019607E-2</v>
      </c>
      <c r="M16" s="350">
        <f t="shared" ref="M16" si="19">M15/$D15</f>
        <v>0.15686274509803921</v>
      </c>
      <c r="N16" s="350">
        <f t="shared" ref="N16" si="20">N15/$D15</f>
        <v>5.8823529411764705E-2</v>
      </c>
      <c r="O16" s="144">
        <f t="shared" ref="O16" si="21">O15/$D15</f>
        <v>1.9607843137254902E-2</v>
      </c>
      <c r="P16" s="1143">
        <f t="shared" ref="P16" si="22">P15/$D15</f>
        <v>0.70588235294117652</v>
      </c>
      <c r="R16" s="337"/>
      <c r="S16" s="337"/>
      <c r="T16" s="337"/>
      <c r="U16" s="337"/>
      <c r="V16" s="337"/>
    </row>
    <row r="17" spans="2:22" ht="21" customHeight="1" x14ac:dyDescent="0.2">
      <c r="B17" s="1504"/>
      <c r="C17" s="1588" t="s">
        <v>463</v>
      </c>
      <c r="D17" s="480">
        <f>Q17-P17</f>
        <v>15</v>
      </c>
      <c r="E17" s="53">
        <v>2</v>
      </c>
      <c r="F17" s="88">
        <v>1</v>
      </c>
      <c r="G17" s="88">
        <v>5</v>
      </c>
      <c r="H17" s="88">
        <v>0</v>
      </c>
      <c r="I17" s="88">
        <v>3</v>
      </c>
      <c r="J17" s="88">
        <v>3</v>
      </c>
      <c r="K17" s="88">
        <v>3</v>
      </c>
      <c r="L17" s="88">
        <v>3</v>
      </c>
      <c r="M17" s="88">
        <v>1</v>
      </c>
      <c r="N17" s="88">
        <v>2</v>
      </c>
      <c r="O17" s="91">
        <v>1</v>
      </c>
      <c r="P17" s="654">
        <v>10</v>
      </c>
      <c r="Q17" s="1">
        <f>'表5-1'!D18</f>
        <v>25</v>
      </c>
      <c r="R17" s="371"/>
      <c r="S17" s="371"/>
      <c r="T17" s="371"/>
      <c r="U17" s="371"/>
      <c r="V17" s="371"/>
    </row>
    <row r="18" spans="2:22" ht="21" customHeight="1" x14ac:dyDescent="0.2">
      <c r="B18" s="1504"/>
      <c r="C18" s="1595"/>
      <c r="D18" s="503"/>
      <c r="E18" s="150">
        <f>E17/$D17</f>
        <v>0.13333333333333333</v>
      </c>
      <c r="F18" s="350">
        <f t="shared" ref="F18" si="23">F17/$D17</f>
        <v>6.6666666666666666E-2</v>
      </c>
      <c r="G18" s="350">
        <f t="shared" ref="G18" si="24">G17/$D17</f>
        <v>0.33333333333333331</v>
      </c>
      <c r="H18" s="350">
        <f t="shared" ref="H18" si="25">H17/$D17</f>
        <v>0</v>
      </c>
      <c r="I18" s="350">
        <f t="shared" ref="I18" si="26">I17/$D17</f>
        <v>0.2</v>
      </c>
      <c r="J18" s="350">
        <f t="shared" ref="J18" si="27">J17/$D17</f>
        <v>0.2</v>
      </c>
      <c r="K18" s="350">
        <f t="shared" ref="K18" si="28">K17/$D17</f>
        <v>0.2</v>
      </c>
      <c r="L18" s="350">
        <f t="shared" ref="L18" si="29">L17/$D17</f>
        <v>0.2</v>
      </c>
      <c r="M18" s="350">
        <f t="shared" ref="M18" si="30">M17/$D17</f>
        <v>6.6666666666666666E-2</v>
      </c>
      <c r="N18" s="350">
        <f t="shared" ref="N18" si="31">N17/$D17</f>
        <v>0.13333333333333333</v>
      </c>
      <c r="O18" s="144">
        <f t="shared" ref="O18" si="32">O17/$D17</f>
        <v>6.6666666666666666E-2</v>
      </c>
      <c r="P18" s="1143">
        <f t="shared" ref="P18" si="33">P17/$D17</f>
        <v>0.66666666666666663</v>
      </c>
      <c r="R18" s="337"/>
      <c r="S18" s="337"/>
      <c r="T18" s="337"/>
      <c r="U18" s="337"/>
      <c r="V18" s="337"/>
    </row>
    <row r="19" spans="2:22" ht="21" customHeight="1" x14ac:dyDescent="0.2">
      <c r="B19" s="1504"/>
      <c r="C19" s="1591" t="s">
        <v>340</v>
      </c>
      <c r="D19" s="480">
        <f>Q19-P19</f>
        <v>50</v>
      </c>
      <c r="E19" s="53">
        <v>6</v>
      </c>
      <c r="F19" s="88">
        <v>5</v>
      </c>
      <c r="G19" s="88">
        <v>18</v>
      </c>
      <c r="H19" s="88">
        <v>1</v>
      </c>
      <c r="I19" s="88">
        <v>9</v>
      </c>
      <c r="J19" s="88">
        <v>18</v>
      </c>
      <c r="K19" s="88"/>
      <c r="L19" s="88">
        <v>2</v>
      </c>
      <c r="M19" s="88">
        <v>4</v>
      </c>
      <c r="N19" s="88">
        <v>3</v>
      </c>
      <c r="O19" s="91">
        <v>1</v>
      </c>
      <c r="P19" s="654">
        <v>32</v>
      </c>
      <c r="Q19" s="1">
        <f>'表5-1'!D20</f>
        <v>82</v>
      </c>
      <c r="R19" s="371"/>
      <c r="S19" s="371"/>
      <c r="T19" s="371"/>
      <c r="U19" s="371"/>
      <c r="V19" s="371"/>
    </row>
    <row r="20" spans="2:22" ht="21" customHeight="1" x14ac:dyDescent="0.2">
      <c r="B20" s="1504"/>
      <c r="C20" s="1552"/>
      <c r="D20" s="503"/>
      <c r="E20" s="150">
        <f>E19/$D19</f>
        <v>0.12</v>
      </c>
      <c r="F20" s="350">
        <f t="shared" ref="F20" si="34">F19/$D19</f>
        <v>0.1</v>
      </c>
      <c r="G20" s="350">
        <f t="shared" ref="G20" si="35">G19/$D19</f>
        <v>0.36</v>
      </c>
      <c r="H20" s="350">
        <f t="shared" ref="H20" si="36">H19/$D19</f>
        <v>0.02</v>
      </c>
      <c r="I20" s="350">
        <f t="shared" ref="I20" si="37">I19/$D19</f>
        <v>0.18</v>
      </c>
      <c r="J20" s="350">
        <f t="shared" ref="J20" si="38">J19/$D19</f>
        <v>0.36</v>
      </c>
      <c r="K20" s="350">
        <f t="shared" ref="K20" si="39">K19/$D19</f>
        <v>0</v>
      </c>
      <c r="L20" s="350">
        <f t="shared" ref="L20" si="40">L19/$D19</f>
        <v>0.04</v>
      </c>
      <c r="M20" s="350">
        <f t="shared" ref="M20" si="41">M19/$D19</f>
        <v>0.08</v>
      </c>
      <c r="N20" s="350">
        <f t="shared" ref="N20" si="42">N19/$D19</f>
        <v>0.06</v>
      </c>
      <c r="O20" s="144">
        <f t="shared" ref="O20" si="43">O19/$D19</f>
        <v>0.02</v>
      </c>
      <c r="P20" s="1143">
        <f t="shared" ref="P20" si="44">P19/$D19</f>
        <v>0.64</v>
      </c>
      <c r="R20" s="337"/>
      <c r="S20" s="337"/>
      <c r="T20" s="337"/>
      <c r="U20" s="337"/>
      <c r="V20" s="337"/>
    </row>
    <row r="21" spans="2:22" ht="21" customHeight="1" x14ac:dyDescent="0.2">
      <c r="B21" s="1504"/>
      <c r="C21" s="1591" t="s">
        <v>341</v>
      </c>
      <c r="D21" s="480">
        <f>Q21-P21</f>
        <v>7</v>
      </c>
      <c r="E21" s="53">
        <v>2</v>
      </c>
      <c r="F21" s="88">
        <v>0</v>
      </c>
      <c r="G21" s="88">
        <v>2</v>
      </c>
      <c r="H21" s="88">
        <v>0</v>
      </c>
      <c r="I21" s="88">
        <v>1</v>
      </c>
      <c r="J21" s="88">
        <v>3</v>
      </c>
      <c r="K21" s="88">
        <v>0</v>
      </c>
      <c r="L21" s="88">
        <v>0</v>
      </c>
      <c r="M21" s="88">
        <v>2</v>
      </c>
      <c r="N21" s="88">
        <v>1</v>
      </c>
      <c r="O21" s="91">
        <v>0</v>
      </c>
      <c r="P21" s="654">
        <v>1</v>
      </c>
      <c r="Q21" s="1">
        <f>'表5-1'!D22</f>
        <v>8</v>
      </c>
      <c r="R21" s="371"/>
      <c r="S21" s="371"/>
      <c r="T21" s="371"/>
      <c r="U21" s="371"/>
      <c r="V21" s="371"/>
    </row>
    <row r="22" spans="2:22" ht="21" customHeight="1" x14ac:dyDescent="0.2">
      <c r="B22" s="1504"/>
      <c r="C22" s="1552"/>
      <c r="D22" s="503"/>
      <c r="E22" s="150">
        <f>E21/$D21</f>
        <v>0.2857142857142857</v>
      </c>
      <c r="F22" s="350">
        <f t="shared" ref="F22" si="45">F21/$D21</f>
        <v>0</v>
      </c>
      <c r="G22" s="350">
        <f t="shared" ref="G22" si="46">G21/$D21</f>
        <v>0.2857142857142857</v>
      </c>
      <c r="H22" s="350">
        <f t="shared" ref="H22" si="47">H21/$D21</f>
        <v>0</v>
      </c>
      <c r="I22" s="350">
        <f t="shared" ref="I22" si="48">I21/$D21</f>
        <v>0.14285714285714285</v>
      </c>
      <c r="J22" s="350">
        <f t="shared" ref="J22" si="49">J21/$D21</f>
        <v>0.42857142857142855</v>
      </c>
      <c r="K22" s="350">
        <f t="shared" ref="K22" si="50">K21/$D21</f>
        <v>0</v>
      </c>
      <c r="L22" s="350">
        <f t="shared" ref="L22" si="51">L21/$D21</f>
        <v>0</v>
      </c>
      <c r="M22" s="350">
        <f t="shared" ref="M22" si="52">M21/$D21</f>
        <v>0.2857142857142857</v>
      </c>
      <c r="N22" s="350">
        <f t="shared" ref="N22" si="53">N21/$D21</f>
        <v>0.14285714285714285</v>
      </c>
      <c r="O22" s="151">
        <f t="shared" ref="O22" si="54">O21/$D21</f>
        <v>0</v>
      </c>
      <c r="P22" s="1143">
        <f t="shared" ref="P22" si="55">P21/$D21</f>
        <v>0.14285714285714285</v>
      </c>
      <c r="R22" s="337"/>
      <c r="S22" s="337"/>
      <c r="T22" s="337"/>
      <c r="U22" s="337"/>
      <c r="V22" s="337"/>
    </row>
    <row r="23" spans="2:22" ht="21" customHeight="1" x14ac:dyDescent="0.2">
      <c r="B23" s="1504"/>
      <c r="C23" s="1591" t="s">
        <v>189</v>
      </c>
      <c r="D23" s="480">
        <f>Q23-P23</f>
        <v>112</v>
      </c>
      <c r="E23" s="55">
        <v>11</v>
      </c>
      <c r="F23" s="89">
        <v>7</v>
      </c>
      <c r="G23" s="89">
        <v>52</v>
      </c>
      <c r="H23" s="89">
        <v>3</v>
      </c>
      <c r="I23" s="89">
        <v>20</v>
      </c>
      <c r="J23" s="89">
        <v>28</v>
      </c>
      <c r="K23" s="89">
        <v>16</v>
      </c>
      <c r="L23" s="89">
        <v>10</v>
      </c>
      <c r="M23" s="89">
        <v>17</v>
      </c>
      <c r="N23" s="89">
        <v>7</v>
      </c>
      <c r="O23" s="92">
        <v>4</v>
      </c>
      <c r="P23" s="654">
        <v>64</v>
      </c>
      <c r="Q23" s="1">
        <f>'表5-1'!D24</f>
        <v>176</v>
      </c>
      <c r="R23" s="371"/>
      <c r="S23" s="371"/>
      <c r="T23" s="371"/>
      <c r="U23" s="371"/>
      <c r="V23" s="371"/>
    </row>
    <row r="24" spans="2:22" ht="21" customHeight="1" thickBot="1" x14ac:dyDescent="0.25">
      <c r="B24" s="1505"/>
      <c r="C24" s="1655"/>
      <c r="D24" s="500"/>
      <c r="E24" s="656">
        <f>E23/$D23</f>
        <v>9.8214285714285712E-2</v>
      </c>
      <c r="F24" s="979">
        <f t="shared" ref="F24" si="56">F23/$D23</f>
        <v>6.25E-2</v>
      </c>
      <c r="G24" s="979">
        <f t="shared" ref="G24" si="57">G23/$D23</f>
        <v>0.4642857142857143</v>
      </c>
      <c r="H24" s="979">
        <f t="shared" ref="H24" si="58">H23/$D23</f>
        <v>2.6785714285714284E-2</v>
      </c>
      <c r="I24" s="979">
        <f t="shared" ref="I24" si="59">I23/$D23</f>
        <v>0.17857142857142858</v>
      </c>
      <c r="J24" s="979">
        <f t="shared" ref="J24" si="60">J23/$D23</f>
        <v>0.25</v>
      </c>
      <c r="K24" s="979">
        <f t="shared" ref="K24" si="61">K23/$D23</f>
        <v>0.14285714285714285</v>
      </c>
      <c r="L24" s="979">
        <f t="shared" ref="L24" si="62">L23/$D23</f>
        <v>8.9285714285714288E-2</v>
      </c>
      <c r="M24" s="979">
        <f t="shared" ref="M24" si="63">M23/$D23</f>
        <v>0.15178571428571427</v>
      </c>
      <c r="N24" s="979">
        <f t="shared" ref="N24" si="64">N23/$D23</f>
        <v>6.25E-2</v>
      </c>
      <c r="O24" s="144">
        <f t="shared" ref="O24" si="65">O23/$D23</f>
        <v>3.5714285714285712E-2</v>
      </c>
      <c r="P24" s="1144">
        <f t="shared" ref="P24" si="66">P23/$D23</f>
        <v>0.5714285714285714</v>
      </c>
      <c r="R24" s="337"/>
      <c r="S24" s="337"/>
      <c r="T24" s="337"/>
      <c r="U24" s="337"/>
      <c r="V24" s="337"/>
    </row>
    <row r="25" spans="2:22" ht="21" customHeight="1" thickTop="1" x14ac:dyDescent="0.2">
      <c r="B25" s="1503" t="s">
        <v>464</v>
      </c>
      <c r="C25" s="1649" t="s">
        <v>465</v>
      </c>
      <c r="D25" s="487">
        <f>Q25-P25</f>
        <v>61</v>
      </c>
      <c r="E25" s="975">
        <v>6</v>
      </c>
      <c r="F25" s="90">
        <v>3</v>
      </c>
      <c r="G25" s="90">
        <v>20</v>
      </c>
      <c r="H25" s="90"/>
      <c r="I25" s="90">
        <v>8</v>
      </c>
      <c r="J25" s="90">
        <v>20</v>
      </c>
      <c r="K25" s="90">
        <v>6</v>
      </c>
      <c r="L25" s="90">
        <v>6</v>
      </c>
      <c r="M25" s="90">
        <v>4</v>
      </c>
      <c r="N25" s="90">
        <v>6</v>
      </c>
      <c r="O25" s="93">
        <v>2</v>
      </c>
      <c r="P25" s="654">
        <v>45</v>
      </c>
      <c r="Q25" s="1">
        <f>'表5-1'!D26</f>
        <v>106</v>
      </c>
      <c r="R25" s="371"/>
      <c r="S25" s="371"/>
      <c r="T25" s="371"/>
      <c r="U25" s="371"/>
      <c r="V25" s="371"/>
    </row>
    <row r="26" spans="2:22" ht="21" customHeight="1" x14ac:dyDescent="0.2">
      <c r="B26" s="1504"/>
      <c r="C26" s="1552"/>
      <c r="D26" s="503"/>
      <c r="E26" s="150">
        <f>E25/$D25</f>
        <v>9.8360655737704916E-2</v>
      </c>
      <c r="F26" s="350">
        <f t="shared" ref="F26" si="67">F25/$D25</f>
        <v>4.9180327868852458E-2</v>
      </c>
      <c r="G26" s="350">
        <f t="shared" ref="G26" si="68">G25/$D25</f>
        <v>0.32786885245901637</v>
      </c>
      <c r="H26" s="350">
        <f t="shared" ref="H26" si="69">H25/$D25</f>
        <v>0</v>
      </c>
      <c r="I26" s="350">
        <f t="shared" ref="I26" si="70">I25/$D25</f>
        <v>0.13114754098360656</v>
      </c>
      <c r="J26" s="350">
        <f t="shared" ref="J26" si="71">J25/$D25</f>
        <v>0.32786885245901637</v>
      </c>
      <c r="K26" s="350">
        <f t="shared" ref="K26" si="72">K25/$D25</f>
        <v>9.8360655737704916E-2</v>
      </c>
      <c r="L26" s="350">
        <f t="shared" ref="L26" si="73">L25/$D25</f>
        <v>9.8360655737704916E-2</v>
      </c>
      <c r="M26" s="350">
        <f t="shared" ref="M26" si="74">M25/$D25</f>
        <v>6.5573770491803282E-2</v>
      </c>
      <c r="N26" s="350">
        <f t="shared" ref="N26" si="75">N25/$D25</f>
        <v>9.8360655737704916E-2</v>
      </c>
      <c r="O26" s="151">
        <f t="shared" ref="O26" si="76">O25/$D25</f>
        <v>3.2786885245901641E-2</v>
      </c>
      <c r="P26" s="1143">
        <f t="shared" ref="P26" si="77">P25/$D25</f>
        <v>0.73770491803278693</v>
      </c>
      <c r="R26" s="337"/>
      <c r="S26" s="337"/>
      <c r="T26" s="337"/>
      <c r="U26" s="337"/>
      <c r="V26" s="337"/>
    </row>
    <row r="27" spans="2:22" ht="21" customHeight="1" x14ac:dyDescent="0.2">
      <c r="B27" s="1504"/>
      <c r="C27" s="1591" t="s">
        <v>466</v>
      </c>
      <c r="D27" s="491">
        <f>Q27-P27</f>
        <v>109</v>
      </c>
      <c r="E27" s="55">
        <v>15</v>
      </c>
      <c r="F27" s="89">
        <v>7</v>
      </c>
      <c r="G27" s="89">
        <v>51</v>
      </c>
      <c r="H27" s="89">
        <v>2</v>
      </c>
      <c r="I27" s="89">
        <v>18</v>
      </c>
      <c r="J27" s="89">
        <v>31</v>
      </c>
      <c r="K27" s="89">
        <v>7</v>
      </c>
      <c r="L27" s="89">
        <v>8</v>
      </c>
      <c r="M27" s="89">
        <v>12</v>
      </c>
      <c r="N27" s="89">
        <v>7</v>
      </c>
      <c r="O27" s="92">
        <v>6</v>
      </c>
      <c r="P27" s="654">
        <v>62</v>
      </c>
      <c r="Q27" s="1">
        <f>'表5-1'!D28</f>
        <v>171</v>
      </c>
      <c r="R27" s="371"/>
      <c r="S27" s="371"/>
      <c r="T27" s="371"/>
      <c r="U27" s="371"/>
      <c r="V27" s="371"/>
    </row>
    <row r="28" spans="2:22" ht="21" customHeight="1" x14ac:dyDescent="0.2">
      <c r="B28" s="1504"/>
      <c r="C28" s="1552"/>
      <c r="D28" s="503"/>
      <c r="E28" s="150">
        <f>E27/$D27</f>
        <v>0.13761467889908258</v>
      </c>
      <c r="F28" s="350">
        <f t="shared" ref="F28" si="78">F27/$D27</f>
        <v>6.4220183486238536E-2</v>
      </c>
      <c r="G28" s="350">
        <f t="shared" ref="G28" si="79">G27/$D27</f>
        <v>0.46788990825688076</v>
      </c>
      <c r="H28" s="350">
        <f t="shared" ref="H28" si="80">H27/$D27</f>
        <v>1.834862385321101E-2</v>
      </c>
      <c r="I28" s="350">
        <f t="shared" ref="I28" si="81">I27/$D27</f>
        <v>0.16513761467889909</v>
      </c>
      <c r="J28" s="350">
        <f t="shared" ref="J28" si="82">J27/$D27</f>
        <v>0.28440366972477066</v>
      </c>
      <c r="K28" s="350">
        <f t="shared" ref="K28" si="83">K27/$D27</f>
        <v>6.4220183486238536E-2</v>
      </c>
      <c r="L28" s="350">
        <f t="shared" ref="L28" si="84">L27/$D27</f>
        <v>7.3394495412844041E-2</v>
      </c>
      <c r="M28" s="350">
        <f t="shared" ref="M28" si="85">M27/$D27</f>
        <v>0.11009174311926606</v>
      </c>
      <c r="N28" s="350">
        <f t="shared" ref="N28" si="86">N27/$D27</f>
        <v>6.4220183486238536E-2</v>
      </c>
      <c r="O28" s="151">
        <f t="shared" ref="O28" si="87">O27/$D27</f>
        <v>5.5045871559633031E-2</v>
      </c>
      <c r="P28" s="1143">
        <f t="shared" ref="P28" si="88">P27/$D27</f>
        <v>0.56880733944954132</v>
      </c>
      <c r="R28" s="337"/>
      <c r="S28" s="337"/>
      <c r="T28" s="337"/>
      <c r="U28" s="337"/>
      <c r="V28" s="337"/>
    </row>
    <row r="29" spans="2:22" ht="21" customHeight="1" x14ac:dyDescent="0.2">
      <c r="B29" s="1504"/>
      <c r="C29" s="1591" t="s">
        <v>467</v>
      </c>
      <c r="D29" s="491">
        <f>Q29-P29</f>
        <v>24</v>
      </c>
      <c r="E29" s="55">
        <v>3</v>
      </c>
      <c r="F29" s="89">
        <v>4</v>
      </c>
      <c r="G29" s="89">
        <v>8</v>
      </c>
      <c r="H29" s="89"/>
      <c r="I29" s="89">
        <v>4</v>
      </c>
      <c r="J29" s="89">
        <v>4</v>
      </c>
      <c r="K29" s="89">
        <v>3</v>
      </c>
      <c r="L29" s="89">
        <v>3</v>
      </c>
      <c r="M29" s="89">
        <v>6</v>
      </c>
      <c r="N29" s="89">
        <v>1</v>
      </c>
      <c r="O29" s="92">
        <v>1</v>
      </c>
      <c r="P29" s="654">
        <v>25</v>
      </c>
      <c r="Q29" s="1">
        <f>'表5-1'!D30</f>
        <v>49</v>
      </c>
      <c r="R29" s="371"/>
      <c r="S29" s="371"/>
      <c r="T29" s="371"/>
      <c r="U29" s="371"/>
      <c r="V29" s="371"/>
    </row>
    <row r="30" spans="2:22" ht="21" customHeight="1" x14ac:dyDescent="0.2">
      <c r="B30" s="1504"/>
      <c r="C30" s="1997"/>
      <c r="D30" s="503"/>
      <c r="E30" s="150">
        <f>E29/$D29</f>
        <v>0.125</v>
      </c>
      <c r="F30" s="350">
        <f t="shared" ref="F30" si="89">F29/$D29</f>
        <v>0.16666666666666666</v>
      </c>
      <c r="G30" s="350">
        <f t="shared" ref="G30" si="90">G29/$D29</f>
        <v>0.33333333333333331</v>
      </c>
      <c r="H30" s="350">
        <f t="shared" ref="H30" si="91">H29/$D29</f>
        <v>0</v>
      </c>
      <c r="I30" s="350">
        <f t="shared" ref="I30" si="92">I29/$D29</f>
        <v>0.16666666666666666</v>
      </c>
      <c r="J30" s="350">
        <f t="shared" ref="J30" si="93">J29/$D29</f>
        <v>0.16666666666666666</v>
      </c>
      <c r="K30" s="350">
        <f t="shared" ref="K30" si="94">K29/$D29</f>
        <v>0.125</v>
      </c>
      <c r="L30" s="350">
        <f t="shared" ref="L30" si="95">L29/$D29</f>
        <v>0.125</v>
      </c>
      <c r="M30" s="350">
        <f t="shared" ref="M30" si="96">M29/$D29</f>
        <v>0.25</v>
      </c>
      <c r="N30" s="350">
        <f t="shared" ref="N30" si="97">N29/$D29</f>
        <v>4.1666666666666664E-2</v>
      </c>
      <c r="O30" s="151">
        <f t="shared" ref="O30" si="98">O29/$D29</f>
        <v>4.1666666666666664E-2</v>
      </c>
      <c r="P30" s="1143">
        <f t="shared" ref="P30" si="99">P29/$D29</f>
        <v>1.0416666666666667</v>
      </c>
      <c r="R30" s="337"/>
      <c r="S30" s="337"/>
      <c r="T30" s="337"/>
      <c r="U30" s="337"/>
      <c r="V30" s="337"/>
    </row>
    <row r="31" spans="2:22" ht="21" customHeight="1" x14ac:dyDescent="0.2">
      <c r="B31" s="1504"/>
      <c r="C31" s="1591" t="s">
        <v>468</v>
      </c>
      <c r="D31" s="491">
        <f>Q31-P31</f>
        <v>25</v>
      </c>
      <c r="E31" s="55">
        <v>4</v>
      </c>
      <c r="F31" s="89">
        <v>6</v>
      </c>
      <c r="G31" s="89">
        <v>8</v>
      </c>
      <c r="H31" s="89">
        <v>1</v>
      </c>
      <c r="I31" s="89">
        <v>3</v>
      </c>
      <c r="J31" s="89">
        <v>7</v>
      </c>
      <c r="K31" s="89">
        <v>2</v>
      </c>
      <c r="L31" s="89">
        <v>2</v>
      </c>
      <c r="M31" s="89">
        <v>3</v>
      </c>
      <c r="N31" s="89">
        <v>1</v>
      </c>
      <c r="O31" s="92">
        <v>0</v>
      </c>
      <c r="P31" s="654">
        <v>13</v>
      </c>
      <c r="Q31" s="1">
        <f>'表5-1'!D32</f>
        <v>38</v>
      </c>
      <c r="R31" s="371"/>
      <c r="S31" s="371"/>
      <c r="T31" s="371"/>
      <c r="U31" s="371"/>
      <c r="V31" s="371"/>
    </row>
    <row r="32" spans="2:22" ht="21" customHeight="1" x14ac:dyDescent="0.2">
      <c r="B32" s="1504"/>
      <c r="C32" s="1997"/>
      <c r="D32" s="503"/>
      <c r="E32" s="150">
        <f>E31/$D31</f>
        <v>0.16</v>
      </c>
      <c r="F32" s="350">
        <f t="shared" ref="F32" si="100">F31/$D31</f>
        <v>0.24</v>
      </c>
      <c r="G32" s="350">
        <f t="shared" ref="G32" si="101">G31/$D31</f>
        <v>0.32</v>
      </c>
      <c r="H32" s="350">
        <f t="shared" ref="H32" si="102">H31/$D31</f>
        <v>0.04</v>
      </c>
      <c r="I32" s="350">
        <f t="shared" ref="I32" si="103">I31/$D31</f>
        <v>0.12</v>
      </c>
      <c r="J32" s="350">
        <f t="shared" ref="J32" si="104">J31/$D31</f>
        <v>0.28000000000000003</v>
      </c>
      <c r="K32" s="350">
        <f t="shared" ref="K32" si="105">K31/$D31</f>
        <v>0.08</v>
      </c>
      <c r="L32" s="350">
        <f t="shared" ref="L32" si="106">L31/$D31</f>
        <v>0.08</v>
      </c>
      <c r="M32" s="350">
        <f t="shared" ref="M32" si="107">M31/$D31</f>
        <v>0.12</v>
      </c>
      <c r="N32" s="350">
        <f t="shared" ref="N32" si="108">N31/$D31</f>
        <v>0.04</v>
      </c>
      <c r="O32" s="151">
        <f t="shared" ref="O32" si="109">O31/$D31</f>
        <v>0</v>
      </c>
      <c r="P32" s="1143">
        <f t="shared" ref="P32" si="110">P31/$D31</f>
        <v>0.52</v>
      </c>
      <c r="R32" s="337"/>
      <c r="S32" s="337"/>
      <c r="T32" s="337"/>
      <c r="U32" s="337"/>
      <c r="V32" s="337"/>
    </row>
    <row r="33" spans="2:22" ht="21" customHeight="1" x14ac:dyDescent="0.2">
      <c r="B33" s="1504"/>
      <c r="C33" s="1591" t="s">
        <v>195</v>
      </c>
      <c r="D33" s="491">
        <f>Q33-P33</f>
        <v>24</v>
      </c>
      <c r="E33" s="55">
        <v>2</v>
      </c>
      <c r="F33" s="89">
        <v>1</v>
      </c>
      <c r="G33" s="89">
        <v>11</v>
      </c>
      <c r="H33" s="89">
        <v>1</v>
      </c>
      <c r="I33" s="89">
        <v>5</v>
      </c>
      <c r="J33" s="89">
        <v>5</v>
      </c>
      <c r="K33" s="89">
        <v>2</v>
      </c>
      <c r="L33" s="89">
        <v>1</v>
      </c>
      <c r="M33" s="89">
        <v>4</v>
      </c>
      <c r="N33" s="89">
        <v>1</v>
      </c>
      <c r="O33" s="92">
        <v>0</v>
      </c>
      <c r="P33" s="654">
        <v>9</v>
      </c>
      <c r="Q33" s="1">
        <f>'表5-1'!D34</f>
        <v>33</v>
      </c>
      <c r="R33" s="371"/>
      <c r="S33" s="371"/>
      <c r="T33" s="371"/>
      <c r="U33" s="371"/>
      <c r="V33" s="371"/>
    </row>
    <row r="34" spans="2:22" ht="21" customHeight="1" x14ac:dyDescent="0.2">
      <c r="B34" s="1504"/>
      <c r="C34" s="1997"/>
      <c r="D34" s="503"/>
      <c r="E34" s="150">
        <f>E33/$D33</f>
        <v>8.3333333333333329E-2</v>
      </c>
      <c r="F34" s="350">
        <f t="shared" ref="F34" si="111">F33/$D33</f>
        <v>4.1666666666666664E-2</v>
      </c>
      <c r="G34" s="350">
        <f t="shared" ref="G34" si="112">G33/$D33</f>
        <v>0.45833333333333331</v>
      </c>
      <c r="H34" s="350">
        <f t="shared" ref="H34" si="113">H33/$D33</f>
        <v>4.1666666666666664E-2</v>
      </c>
      <c r="I34" s="350">
        <f t="shared" ref="I34" si="114">I33/$D33</f>
        <v>0.20833333333333334</v>
      </c>
      <c r="J34" s="350">
        <f t="shared" ref="J34" si="115">J33/$D33</f>
        <v>0.20833333333333334</v>
      </c>
      <c r="K34" s="350">
        <f t="shared" ref="K34" si="116">K33/$D33</f>
        <v>8.3333333333333329E-2</v>
      </c>
      <c r="L34" s="350">
        <f t="shared" ref="L34" si="117">L33/$D33</f>
        <v>4.1666666666666664E-2</v>
      </c>
      <c r="M34" s="350">
        <f t="shared" ref="M34" si="118">M33/$D33</f>
        <v>0.16666666666666666</v>
      </c>
      <c r="N34" s="350">
        <f t="shared" ref="N34" si="119">N33/$D33</f>
        <v>4.1666666666666664E-2</v>
      </c>
      <c r="O34" s="151">
        <f t="shared" ref="O34" si="120">O33/$D33</f>
        <v>0</v>
      </c>
      <c r="P34" s="1143">
        <f t="shared" ref="P34" si="121">P33/$D33</f>
        <v>0.375</v>
      </c>
      <c r="R34" s="337"/>
      <c r="S34" s="337"/>
      <c r="T34" s="337"/>
      <c r="U34" s="337"/>
      <c r="V34" s="337"/>
    </row>
    <row r="35" spans="2:22" ht="21" customHeight="1" x14ac:dyDescent="0.2">
      <c r="B35" s="1504"/>
      <c r="C35" s="1591" t="s">
        <v>469</v>
      </c>
      <c r="D35" s="491">
        <f>Q35-P35</f>
        <v>17</v>
      </c>
      <c r="E35" s="55">
        <v>4</v>
      </c>
      <c r="F35" s="89">
        <v>2</v>
      </c>
      <c r="G35" s="89">
        <v>3</v>
      </c>
      <c r="H35" s="89">
        <v>0</v>
      </c>
      <c r="I35" s="89">
        <v>1</v>
      </c>
      <c r="J35" s="89">
        <v>2</v>
      </c>
      <c r="K35" s="89">
        <v>4</v>
      </c>
      <c r="L35" s="89">
        <v>1</v>
      </c>
      <c r="M35" s="89">
        <v>6</v>
      </c>
      <c r="N35" s="89">
        <v>1</v>
      </c>
      <c r="O35" s="92">
        <v>0</v>
      </c>
      <c r="P35" s="654">
        <v>13</v>
      </c>
      <c r="Q35" s="1">
        <f>'表5-1'!D36</f>
        <v>30</v>
      </c>
      <c r="R35" s="371"/>
      <c r="S35" s="371"/>
      <c r="T35" s="371"/>
      <c r="U35" s="371"/>
      <c r="V35" s="371"/>
    </row>
    <row r="36" spans="2:22" ht="21" customHeight="1" thickBot="1" x14ac:dyDescent="0.25">
      <c r="B36" s="1504"/>
      <c r="C36" s="1998"/>
      <c r="D36" s="500"/>
      <c r="E36" s="1065">
        <f>E35/$D35</f>
        <v>0.23529411764705882</v>
      </c>
      <c r="F36" s="1066">
        <f t="shared" ref="F36" si="122">F35/$D35</f>
        <v>0.11764705882352941</v>
      </c>
      <c r="G36" s="1066">
        <f t="shared" ref="G36" si="123">G35/$D35</f>
        <v>0.17647058823529413</v>
      </c>
      <c r="H36" s="1066">
        <f t="shared" ref="H36" si="124">H35/$D35</f>
        <v>0</v>
      </c>
      <c r="I36" s="1066">
        <f t="shared" ref="I36" si="125">I35/$D35</f>
        <v>5.8823529411764705E-2</v>
      </c>
      <c r="J36" s="1066">
        <f t="shared" ref="J36" si="126">J35/$D35</f>
        <v>0.11764705882352941</v>
      </c>
      <c r="K36" s="1066">
        <f t="shared" ref="K36" si="127">K35/$D35</f>
        <v>0.23529411764705882</v>
      </c>
      <c r="L36" s="1066">
        <f t="shared" ref="L36" si="128">L35/$D35</f>
        <v>5.8823529411764705E-2</v>
      </c>
      <c r="M36" s="1066">
        <f t="shared" ref="M36" si="129">M35/$D35</f>
        <v>0.35294117647058826</v>
      </c>
      <c r="N36" s="1066">
        <f t="shared" ref="N36" si="130">N35/$D35</f>
        <v>5.8823529411764705E-2</v>
      </c>
      <c r="O36" s="144">
        <f t="shared" ref="O36" si="131">O35/$D35</f>
        <v>0</v>
      </c>
      <c r="P36" s="1143">
        <f t="shared" ref="P36" si="132">P35/$D35</f>
        <v>0.76470588235294112</v>
      </c>
      <c r="R36" s="337"/>
      <c r="S36" s="337"/>
      <c r="T36" s="337"/>
      <c r="U36" s="337"/>
      <c r="V36" s="337"/>
    </row>
    <row r="37" spans="2:22" ht="21" customHeight="1" thickTop="1" x14ac:dyDescent="0.2">
      <c r="B37" s="1504"/>
      <c r="C37" s="40" t="s">
        <v>470</v>
      </c>
      <c r="D37" s="58">
        <f>D27+D29+D31+D33</f>
        <v>182</v>
      </c>
      <c r="E37" s="352">
        <f t="shared" ref="E37:P37" si="133">E27+E29+E31+E33</f>
        <v>24</v>
      </c>
      <c r="F37" s="90">
        <f t="shared" si="133"/>
        <v>18</v>
      </c>
      <c r="G37" s="90">
        <f t="shared" si="133"/>
        <v>78</v>
      </c>
      <c r="H37" s="90">
        <f t="shared" si="133"/>
        <v>4</v>
      </c>
      <c r="I37" s="90">
        <f t="shared" si="133"/>
        <v>30</v>
      </c>
      <c r="J37" s="90">
        <f t="shared" si="133"/>
        <v>47</v>
      </c>
      <c r="K37" s="90">
        <f t="shared" si="133"/>
        <v>14</v>
      </c>
      <c r="L37" s="90">
        <f t="shared" si="133"/>
        <v>14</v>
      </c>
      <c r="M37" s="90">
        <f t="shared" si="133"/>
        <v>25</v>
      </c>
      <c r="N37" s="90">
        <f t="shared" si="133"/>
        <v>10</v>
      </c>
      <c r="O37" s="93">
        <f t="shared" si="133"/>
        <v>7</v>
      </c>
      <c r="P37" s="978">
        <f t="shared" si="133"/>
        <v>109</v>
      </c>
      <c r="Q37" s="1">
        <f>'表5-1'!D38</f>
        <v>291</v>
      </c>
      <c r="R37" s="371"/>
      <c r="S37" s="371"/>
      <c r="T37" s="371"/>
      <c r="U37" s="371"/>
      <c r="V37" s="371"/>
    </row>
    <row r="38" spans="2:22" ht="21" customHeight="1" x14ac:dyDescent="0.2">
      <c r="B38" s="1504"/>
      <c r="C38" s="39" t="s">
        <v>198</v>
      </c>
      <c r="D38" s="503"/>
      <c r="E38" s="150">
        <f>E37/$D37</f>
        <v>0.13186813186813187</v>
      </c>
      <c r="F38" s="350">
        <f t="shared" ref="F38" si="134">F37/$D37</f>
        <v>9.8901098901098897E-2</v>
      </c>
      <c r="G38" s="350">
        <f t="shared" ref="G38" si="135">G37/$D37</f>
        <v>0.42857142857142855</v>
      </c>
      <c r="H38" s="350">
        <f t="shared" ref="H38" si="136">H37/$D37</f>
        <v>2.197802197802198E-2</v>
      </c>
      <c r="I38" s="350">
        <f t="shared" ref="I38" si="137">I37/$D37</f>
        <v>0.16483516483516483</v>
      </c>
      <c r="J38" s="350">
        <f t="shared" ref="J38" si="138">J37/$D37</f>
        <v>0.25824175824175827</v>
      </c>
      <c r="K38" s="350">
        <f t="shared" ref="K38" si="139">K37/$D37</f>
        <v>7.6923076923076927E-2</v>
      </c>
      <c r="L38" s="350">
        <f t="shared" ref="L38" si="140">L37/$D37</f>
        <v>7.6923076923076927E-2</v>
      </c>
      <c r="M38" s="350">
        <f t="shared" ref="M38" si="141">M37/$D37</f>
        <v>0.13736263736263737</v>
      </c>
      <c r="N38" s="350">
        <f t="shared" ref="N38" si="142">N37/$D37</f>
        <v>5.4945054945054944E-2</v>
      </c>
      <c r="O38" s="151">
        <f t="shared" ref="O38" si="143">O37/$D37</f>
        <v>3.8461538461538464E-2</v>
      </c>
      <c r="P38" s="1143">
        <f>P37/$D37</f>
        <v>0.59890109890109888</v>
      </c>
      <c r="R38" s="337"/>
      <c r="S38" s="337"/>
      <c r="T38" s="337"/>
      <c r="U38" s="337"/>
      <c r="V38" s="337"/>
    </row>
    <row r="39" spans="2:22" ht="21" customHeight="1" x14ac:dyDescent="0.2">
      <c r="B39" s="1504"/>
      <c r="C39" s="38" t="s">
        <v>470</v>
      </c>
      <c r="D39" s="60">
        <f>D29+D31+D33+D35</f>
        <v>90</v>
      </c>
      <c r="E39" s="55">
        <f t="shared" ref="E39:P39" si="144">E29+E31+E33+E35</f>
        <v>13</v>
      </c>
      <c r="F39" s="89">
        <f t="shared" si="144"/>
        <v>13</v>
      </c>
      <c r="G39" s="89">
        <f t="shared" si="144"/>
        <v>30</v>
      </c>
      <c r="H39" s="89">
        <f t="shared" si="144"/>
        <v>2</v>
      </c>
      <c r="I39" s="89">
        <f t="shared" si="144"/>
        <v>13</v>
      </c>
      <c r="J39" s="89">
        <f t="shared" si="144"/>
        <v>18</v>
      </c>
      <c r="K39" s="89">
        <f t="shared" si="144"/>
        <v>11</v>
      </c>
      <c r="L39" s="89">
        <f t="shared" si="144"/>
        <v>7</v>
      </c>
      <c r="M39" s="89">
        <f t="shared" si="144"/>
        <v>19</v>
      </c>
      <c r="N39" s="89">
        <f t="shared" si="144"/>
        <v>4</v>
      </c>
      <c r="O39" s="92">
        <f t="shared" si="144"/>
        <v>1</v>
      </c>
      <c r="P39" s="654">
        <f t="shared" si="144"/>
        <v>60</v>
      </c>
      <c r="Q39" s="1">
        <f>'表5-1'!D40</f>
        <v>150</v>
      </c>
      <c r="R39" s="371"/>
      <c r="S39" s="371"/>
      <c r="T39" s="371"/>
      <c r="U39" s="371"/>
      <c r="V39" s="371"/>
    </row>
    <row r="40" spans="2:22" ht="21" customHeight="1" thickBot="1" x14ac:dyDescent="0.25">
      <c r="B40" s="1510"/>
      <c r="C40" s="39" t="s">
        <v>471</v>
      </c>
      <c r="D40" s="503"/>
      <c r="E40" s="146">
        <f>E39/$D39</f>
        <v>0.14444444444444443</v>
      </c>
      <c r="F40" s="351">
        <f t="shared" ref="F40" si="145">F39/$D39</f>
        <v>0.14444444444444443</v>
      </c>
      <c r="G40" s="351">
        <f t="shared" ref="G40" si="146">G39/$D39</f>
        <v>0.33333333333333331</v>
      </c>
      <c r="H40" s="351">
        <f t="shared" ref="H40" si="147">H39/$D39</f>
        <v>2.2222222222222223E-2</v>
      </c>
      <c r="I40" s="351">
        <f t="shared" ref="I40" si="148">I39/$D39</f>
        <v>0.14444444444444443</v>
      </c>
      <c r="J40" s="351">
        <f t="shared" ref="J40" si="149">J39/$D39</f>
        <v>0.2</v>
      </c>
      <c r="K40" s="351">
        <f t="shared" ref="K40" si="150">K39/$D39</f>
        <v>0.12222222222222222</v>
      </c>
      <c r="L40" s="351">
        <f t="shared" ref="L40" si="151">L39/$D39</f>
        <v>7.7777777777777779E-2</v>
      </c>
      <c r="M40" s="351">
        <f t="shared" ref="M40" si="152">M39/$D39</f>
        <v>0.21111111111111111</v>
      </c>
      <c r="N40" s="351">
        <f t="shared" ref="N40" si="153">N39/$D39</f>
        <v>4.4444444444444446E-2</v>
      </c>
      <c r="O40" s="147">
        <f t="shared" ref="O40" si="154">O39/$D39</f>
        <v>1.1111111111111112E-2</v>
      </c>
      <c r="P40" s="1145">
        <f t="shared" ref="P40" si="155">P39/$D39</f>
        <v>0.66666666666666663</v>
      </c>
      <c r="R40" s="337"/>
      <c r="S40" s="337"/>
      <c r="T40" s="337"/>
      <c r="U40" s="337"/>
      <c r="V40" s="337"/>
    </row>
    <row r="41" spans="2:22" ht="21" customHeight="1" x14ac:dyDescent="0.2">
      <c r="B41" s="104"/>
      <c r="C41" s="761" t="s">
        <v>789</v>
      </c>
      <c r="D41" s="2"/>
      <c r="E41" s="1141"/>
      <c r="F41" s="1141"/>
      <c r="G41" s="1141"/>
      <c r="H41" s="1141"/>
      <c r="I41" s="1141"/>
      <c r="J41" s="1141"/>
      <c r="K41" s="1141"/>
      <c r="L41" s="1141"/>
      <c r="M41" s="1141"/>
      <c r="N41" s="1141"/>
      <c r="O41" s="1141"/>
      <c r="P41" s="1141"/>
      <c r="R41" s="337"/>
      <c r="S41" s="337"/>
      <c r="T41" s="337"/>
      <c r="U41" s="337"/>
      <c r="V41" s="337"/>
    </row>
    <row r="42" spans="2:22" ht="21" customHeight="1" x14ac:dyDescent="0.2">
      <c r="B42" s="104"/>
      <c r="C42" s="761" t="s">
        <v>790</v>
      </c>
      <c r="D42" s="2"/>
      <c r="E42" s="1141"/>
      <c r="F42" s="1141"/>
      <c r="G42" s="1141"/>
      <c r="H42" s="1141"/>
      <c r="I42" s="1141"/>
      <c r="J42" s="1141"/>
      <c r="K42" s="1141"/>
      <c r="L42" s="1141"/>
      <c r="M42" s="1141"/>
      <c r="N42" s="1141"/>
      <c r="O42" s="1141"/>
      <c r="P42" s="1141"/>
      <c r="R42" s="337"/>
      <c r="S42" s="337"/>
      <c r="T42" s="337"/>
      <c r="U42" s="337"/>
      <c r="V42" s="337"/>
    </row>
    <row r="43" spans="2:22" ht="21" customHeight="1" x14ac:dyDescent="0.2">
      <c r="B43" s="104"/>
      <c r="C43" s="761"/>
      <c r="D43" s="2"/>
      <c r="E43" s="1141"/>
      <c r="F43" s="1141"/>
      <c r="G43" s="1141"/>
      <c r="H43" s="1141"/>
      <c r="I43" s="1141"/>
      <c r="J43" s="1141"/>
      <c r="K43" s="1141"/>
      <c r="L43" s="1141"/>
      <c r="M43" s="1141"/>
      <c r="N43" s="1141"/>
      <c r="O43" s="1141"/>
      <c r="P43" s="1141"/>
      <c r="R43" s="337"/>
      <c r="S43" s="337"/>
      <c r="T43" s="337"/>
      <c r="U43" s="337"/>
      <c r="V43" s="337"/>
    </row>
    <row r="44" spans="2:22" x14ac:dyDescent="0.2">
      <c r="E44" s="12"/>
      <c r="F44" s="12"/>
      <c r="G44" s="12"/>
      <c r="H44" s="12"/>
      <c r="I44" s="12"/>
      <c r="J44" s="12"/>
      <c r="K44" s="12"/>
      <c r="L44" s="12"/>
      <c r="M44" s="12"/>
      <c r="N44" s="12"/>
      <c r="O44" s="12"/>
      <c r="P44" s="12"/>
    </row>
    <row r="45" spans="2:22" s="45" customFormat="1" x14ac:dyDescent="0.2">
      <c r="B45" s="1" t="s">
        <v>599</v>
      </c>
      <c r="D45" s="1">
        <f>D25+D27+D31+D33+D35+D29</f>
        <v>260</v>
      </c>
      <c r="E45" s="1">
        <f t="shared" ref="E45:P45" si="156">E25+E27+E29+E31+E33+E35</f>
        <v>34</v>
      </c>
      <c r="F45" s="1">
        <f t="shared" si="156"/>
        <v>23</v>
      </c>
      <c r="G45" s="1">
        <f t="shared" si="156"/>
        <v>101</v>
      </c>
      <c r="H45" s="1">
        <f t="shared" si="156"/>
        <v>4</v>
      </c>
      <c r="I45" s="1">
        <f t="shared" si="156"/>
        <v>39</v>
      </c>
      <c r="J45" s="1">
        <f t="shared" si="156"/>
        <v>69</v>
      </c>
      <c r="K45" s="1">
        <f t="shared" si="156"/>
        <v>24</v>
      </c>
      <c r="L45" s="1">
        <f t="shared" si="156"/>
        <v>21</v>
      </c>
      <c r="M45" s="1">
        <f t="shared" si="156"/>
        <v>35</v>
      </c>
      <c r="N45" s="1">
        <f t="shared" si="156"/>
        <v>17</v>
      </c>
      <c r="O45" s="1">
        <f t="shared" si="156"/>
        <v>9</v>
      </c>
      <c r="P45" s="1">
        <f t="shared" si="156"/>
        <v>167</v>
      </c>
    </row>
    <row r="46" spans="2:22" s="45" customFormat="1" x14ac:dyDescent="0.2">
      <c r="B46" t="s">
        <v>672</v>
      </c>
      <c r="E46" s="94">
        <f>E45/D45</f>
        <v>0.13076923076923078</v>
      </c>
      <c r="F46" s="94">
        <f>F45/D45</f>
        <v>8.8461538461538466E-2</v>
      </c>
      <c r="G46" s="94">
        <f>G45/$D$45</f>
        <v>0.38846153846153847</v>
      </c>
      <c r="H46" s="94">
        <f t="shared" ref="H46:N46" si="157">H45/$D$45</f>
        <v>1.5384615384615385E-2</v>
      </c>
      <c r="I46" s="94">
        <f t="shared" si="157"/>
        <v>0.15</v>
      </c>
      <c r="J46" s="94">
        <f t="shared" si="157"/>
        <v>0.26538461538461539</v>
      </c>
      <c r="K46" s="94">
        <f t="shared" si="157"/>
        <v>9.2307692307692313E-2</v>
      </c>
      <c r="L46" s="94">
        <f t="shared" si="157"/>
        <v>8.0769230769230774E-2</v>
      </c>
      <c r="M46" s="94">
        <f t="shared" si="157"/>
        <v>0.13461538461538461</v>
      </c>
      <c r="N46" s="94">
        <f t="shared" si="157"/>
        <v>6.5384615384615388E-2</v>
      </c>
      <c r="O46" s="94">
        <f>O45/D45</f>
        <v>3.4615384615384617E-2</v>
      </c>
      <c r="P46" s="94">
        <f>P45/D45</f>
        <v>0.64230769230769236</v>
      </c>
    </row>
    <row r="47" spans="2:22" x14ac:dyDescent="0.2">
      <c r="B47"/>
      <c r="E47" s="94"/>
      <c r="F47" s="94"/>
      <c r="G47" s="94"/>
      <c r="H47" s="94"/>
      <c r="I47" s="94"/>
      <c r="J47" s="94"/>
      <c r="K47" s="94"/>
      <c r="L47" s="94"/>
      <c r="M47" s="94"/>
      <c r="N47" s="94"/>
      <c r="O47" s="94"/>
      <c r="P47" s="94"/>
    </row>
    <row r="48" spans="2:22" x14ac:dyDescent="0.2">
      <c r="B48" t="s">
        <v>395</v>
      </c>
      <c r="D48" s="1">
        <f>D37+D35+D25</f>
        <v>260</v>
      </c>
      <c r="E48" s="96">
        <f t="shared" ref="E48:P48" si="158">E37+E25+E35</f>
        <v>34</v>
      </c>
      <c r="F48" s="96">
        <f t="shared" si="158"/>
        <v>23</v>
      </c>
      <c r="G48" s="96">
        <f t="shared" si="158"/>
        <v>101</v>
      </c>
      <c r="H48" s="96">
        <f t="shared" si="158"/>
        <v>4</v>
      </c>
      <c r="I48" s="96">
        <f t="shared" si="158"/>
        <v>39</v>
      </c>
      <c r="J48" s="96">
        <f t="shared" si="158"/>
        <v>69</v>
      </c>
      <c r="K48" s="96">
        <f t="shared" si="158"/>
        <v>24</v>
      </c>
      <c r="L48" s="96">
        <f t="shared" si="158"/>
        <v>21</v>
      </c>
      <c r="M48" s="96">
        <f t="shared" si="158"/>
        <v>35</v>
      </c>
      <c r="N48" s="96">
        <f t="shared" si="158"/>
        <v>17</v>
      </c>
      <c r="O48" s="96">
        <f t="shared" si="158"/>
        <v>9</v>
      </c>
      <c r="P48" s="96">
        <f t="shared" si="158"/>
        <v>167</v>
      </c>
    </row>
    <row r="49" spans="2:16" ht="14.25" customHeight="1" x14ac:dyDescent="0.2">
      <c r="B49"/>
      <c r="D49" s="1">
        <f>D39+D25+D27</f>
        <v>260</v>
      </c>
      <c r="E49" s="7">
        <f t="shared" ref="E49:P49" si="159">E39+E25+E27</f>
        <v>34</v>
      </c>
      <c r="F49" s="7">
        <f t="shared" si="159"/>
        <v>23</v>
      </c>
      <c r="G49" s="7">
        <f t="shared" si="159"/>
        <v>101</v>
      </c>
      <c r="H49" s="7">
        <f t="shared" si="159"/>
        <v>4</v>
      </c>
      <c r="I49" s="7">
        <f t="shared" si="159"/>
        <v>39</v>
      </c>
      <c r="J49" s="7">
        <f t="shared" si="159"/>
        <v>69</v>
      </c>
      <c r="K49" s="7">
        <f t="shared" si="159"/>
        <v>24</v>
      </c>
      <c r="L49" s="7">
        <f t="shared" si="159"/>
        <v>21</v>
      </c>
      <c r="M49" s="7">
        <f t="shared" si="159"/>
        <v>35</v>
      </c>
      <c r="N49" s="7">
        <f t="shared" si="159"/>
        <v>17</v>
      </c>
      <c r="O49" s="7">
        <f t="shared" si="159"/>
        <v>9</v>
      </c>
      <c r="P49" s="7">
        <f t="shared" si="159"/>
        <v>167</v>
      </c>
    </row>
    <row r="50" spans="2:16" x14ac:dyDescent="0.2">
      <c r="B50"/>
    </row>
    <row r="51" spans="2:16" ht="13.5" customHeight="1" x14ac:dyDescent="0.2">
      <c r="B51" s="380" t="s">
        <v>239</v>
      </c>
      <c r="D51" s="371">
        <f>D11-D45</f>
        <v>0</v>
      </c>
      <c r="E51" s="367">
        <f t="shared" ref="E51:N52" si="160">E45-E11</f>
        <v>0</v>
      </c>
      <c r="F51" s="367">
        <f t="shared" si="160"/>
        <v>0</v>
      </c>
      <c r="G51" s="367">
        <f t="shared" si="160"/>
        <v>0</v>
      </c>
      <c r="H51" s="367">
        <f t="shared" si="160"/>
        <v>0</v>
      </c>
      <c r="I51" s="367">
        <f t="shared" si="160"/>
        <v>0</v>
      </c>
      <c r="J51" s="367">
        <f t="shared" si="160"/>
        <v>0</v>
      </c>
      <c r="K51" s="367">
        <f t="shared" si="160"/>
        <v>0</v>
      </c>
      <c r="L51" s="367">
        <f t="shared" si="160"/>
        <v>0</v>
      </c>
      <c r="M51" s="367">
        <f t="shared" si="160"/>
        <v>0</v>
      </c>
      <c r="N51" s="367">
        <f t="shared" si="160"/>
        <v>0</v>
      </c>
      <c r="O51" s="367">
        <f>O45-O11</f>
        <v>0</v>
      </c>
      <c r="P51" s="367">
        <f>P45-P11</f>
        <v>0</v>
      </c>
    </row>
    <row r="52" spans="2:16" x14ac:dyDescent="0.2">
      <c r="D52" s="371"/>
      <c r="E52" s="367">
        <f t="shared" si="160"/>
        <v>0</v>
      </c>
      <c r="F52" s="367">
        <f t="shared" si="160"/>
        <v>0</v>
      </c>
      <c r="G52" s="367">
        <f t="shared" si="160"/>
        <v>0</v>
      </c>
      <c r="H52" s="367">
        <f t="shared" si="160"/>
        <v>0</v>
      </c>
      <c r="I52" s="367">
        <f t="shared" si="160"/>
        <v>0</v>
      </c>
      <c r="J52" s="367">
        <f t="shared" si="160"/>
        <v>0</v>
      </c>
      <c r="K52" s="367">
        <f t="shared" si="160"/>
        <v>0</v>
      </c>
      <c r="L52" s="367">
        <f t="shared" si="160"/>
        <v>0</v>
      </c>
      <c r="M52" s="367">
        <f t="shared" si="160"/>
        <v>0</v>
      </c>
      <c r="N52" s="367">
        <f t="shared" si="160"/>
        <v>0</v>
      </c>
      <c r="O52" s="367">
        <f>O46-O12</f>
        <v>0</v>
      </c>
      <c r="P52" s="367">
        <f>P46-P12</f>
        <v>0</v>
      </c>
    </row>
    <row r="53" spans="2:16" x14ac:dyDescent="0.2">
      <c r="D53" s="371"/>
      <c r="E53" s="367"/>
      <c r="F53" s="367"/>
      <c r="G53" s="367"/>
      <c r="H53" s="367"/>
      <c r="I53" s="367"/>
      <c r="J53" s="367"/>
      <c r="K53" s="367"/>
      <c r="L53" s="367"/>
      <c r="M53" s="367"/>
      <c r="N53" s="367"/>
      <c r="O53" s="367"/>
      <c r="P53" s="367"/>
    </row>
    <row r="54" spans="2:16" x14ac:dyDescent="0.2">
      <c r="D54" s="371">
        <f>D48-D45</f>
        <v>0</v>
      </c>
      <c r="E54" s="367">
        <f t="shared" ref="E54:P54" si="161">E48-E45</f>
        <v>0</v>
      </c>
      <c r="F54" s="367">
        <f t="shared" si="161"/>
        <v>0</v>
      </c>
      <c r="G54" s="367">
        <f t="shared" si="161"/>
        <v>0</v>
      </c>
      <c r="H54" s="367">
        <f t="shared" si="161"/>
        <v>0</v>
      </c>
      <c r="I54" s="367">
        <f t="shared" si="161"/>
        <v>0</v>
      </c>
      <c r="J54" s="367">
        <f t="shared" si="161"/>
        <v>0</v>
      </c>
      <c r="K54" s="367">
        <f t="shared" si="161"/>
        <v>0</v>
      </c>
      <c r="L54" s="367">
        <f t="shared" si="161"/>
        <v>0</v>
      </c>
      <c r="M54" s="367">
        <f t="shared" si="161"/>
        <v>0</v>
      </c>
      <c r="N54" s="367">
        <f t="shared" si="161"/>
        <v>0</v>
      </c>
      <c r="O54" s="367">
        <f t="shared" si="161"/>
        <v>0</v>
      </c>
      <c r="P54" s="367">
        <f t="shared" si="161"/>
        <v>0</v>
      </c>
    </row>
    <row r="55" spans="2:16" ht="13.5" customHeight="1" x14ac:dyDescent="0.2">
      <c r="D55" s="371">
        <f>D49-D45</f>
        <v>0</v>
      </c>
      <c r="E55" s="367">
        <f t="shared" ref="E55:P55" si="162">E49-E45</f>
        <v>0</v>
      </c>
      <c r="F55" s="367">
        <f t="shared" si="162"/>
        <v>0</v>
      </c>
      <c r="G55" s="367">
        <f t="shared" si="162"/>
        <v>0</v>
      </c>
      <c r="H55" s="367">
        <f t="shared" si="162"/>
        <v>0</v>
      </c>
      <c r="I55" s="367">
        <f t="shared" si="162"/>
        <v>0</v>
      </c>
      <c r="J55" s="367">
        <f t="shared" si="162"/>
        <v>0</v>
      </c>
      <c r="K55" s="367">
        <f t="shared" si="162"/>
        <v>0</v>
      </c>
      <c r="L55" s="367">
        <f t="shared" si="162"/>
        <v>0</v>
      </c>
      <c r="M55" s="367">
        <f t="shared" si="162"/>
        <v>0</v>
      </c>
      <c r="N55" s="367">
        <f t="shared" si="162"/>
        <v>0</v>
      </c>
      <c r="O55" s="367">
        <f t="shared" si="162"/>
        <v>0</v>
      </c>
      <c r="P55" s="367">
        <f t="shared" si="162"/>
        <v>0</v>
      </c>
    </row>
    <row r="58" spans="2:16" ht="13.5" customHeight="1" x14ac:dyDescent="0.2"/>
  </sheetData>
  <mergeCells count="28">
    <mergeCell ref="M8:M10"/>
    <mergeCell ref="N8:N10"/>
    <mergeCell ref="O8:O10"/>
    <mergeCell ref="P8:P10"/>
    <mergeCell ref="B11:C12"/>
    <mergeCell ref="D8:D10"/>
    <mergeCell ref="E8:E10"/>
    <mergeCell ref="F8:F10"/>
    <mergeCell ref="G8:G10"/>
    <mergeCell ref="H8:H10"/>
    <mergeCell ref="I8:I10"/>
    <mergeCell ref="J8:J10"/>
    <mergeCell ref="K8:K10"/>
    <mergeCell ref="L8:L10"/>
    <mergeCell ref="C23:C24"/>
    <mergeCell ref="C25:C26"/>
    <mergeCell ref="C27:C28"/>
    <mergeCell ref="B25:B40"/>
    <mergeCell ref="C29:C30"/>
    <mergeCell ref="C31:C32"/>
    <mergeCell ref="C33:C34"/>
    <mergeCell ref="C35:C36"/>
    <mergeCell ref="B13:B24"/>
    <mergeCell ref="C13:C14"/>
    <mergeCell ref="C15:C16"/>
    <mergeCell ref="C17:C18"/>
    <mergeCell ref="C19:C20"/>
    <mergeCell ref="C21:C22"/>
  </mergeCells>
  <phoneticPr fontId="2"/>
  <printOptions horizontalCentered="1"/>
  <pageMargins left="0.70866141732283472" right="0.70866141732283472" top="0.74803149606299213" bottom="0.74803149606299213" header="0.31496062992125984" footer="0.31496062992125984"/>
  <pageSetup paperSize="9" scale="63"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1E0C7-B61F-4865-BAFF-85FE8B6585BF}">
  <sheetPr codeName="Sheet69">
    <tabColor rgb="FF00B0F0"/>
    <pageSetUpPr fitToPage="1"/>
  </sheetPr>
  <dimension ref="B2:L52"/>
  <sheetViews>
    <sheetView view="pageBreakPreview" zoomScaleNormal="100" zoomScaleSheetLayoutView="100" workbookViewId="0">
      <selection activeCell="B2" sqref="B2"/>
    </sheetView>
  </sheetViews>
  <sheetFormatPr defaultColWidth="9" defaultRowHeight="13.2" x14ac:dyDescent="0.2"/>
  <cols>
    <col min="1" max="1" width="9" style="1"/>
    <col min="2" max="2" width="4.33203125" style="1" customWidth="1"/>
    <col min="3" max="3" width="16.6640625" style="1" customWidth="1"/>
    <col min="4" max="4" width="17.88671875" style="1" customWidth="1"/>
    <col min="5" max="6" width="19" style="1" customWidth="1"/>
    <col min="7" max="7" width="17.88671875" style="1" customWidth="1"/>
    <col min="8" max="9" width="8.33203125" style="1" customWidth="1"/>
    <col min="10" max="10" width="8.88671875" style="1" customWidth="1"/>
    <col min="11" max="12" width="8.33203125" style="1" customWidth="1"/>
    <col min="13" max="16384" width="9" style="1"/>
  </cols>
  <sheetData>
    <row r="2" spans="2:11" x14ac:dyDescent="0.2">
      <c r="B2" s="1" t="s">
        <v>876</v>
      </c>
    </row>
    <row r="4" spans="2:11" x14ac:dyDescent="0.2">
      <c r="F4" s="1101" t="s">
        <v>167</v>
      </c>
    </row>
    <row r="5" spans="2:11" x14ac:dyDescent="0.2">
      <c r="F5" s="1101" t="s">
        <v>323</v>
      </c>
    </row>
    <row r="6" spans="2:11" ht="10.5" customHeight="1" x14ac:dyDescent="0.2"/>
    <row r="7" spans="2:11" ht="13.8" thickBot="1" x14ac:dyDescent="0.25">
      <c r="E7" s="1" t="s">
        <v>780</v>
      </c>
      <c r="G7" s="2" t="s">
        <v>170</v>
      </c>
      <c r="K7" s="2"/>
    </row>
    <row r="8" spans="2:11" ht="7.5" customHeight="1" x14ac:dyDescent="0.2">
      <c r="B8" s="8"/>
      <c r="C8" s="4"/>
      <c r="D8" s="1600" t="s">
        <v>762</v>
      </c>
      <c r="E8" s="1573" t="s">
        <v>877</v>
      </c>
      <c r="F8" s="1872" t="s">
        <v>878</v>
      </c>
      <c r="G8" s="1869" t="s">
        <v>326</v>
      </c>
    </row>
    <row r="9" spans="2:11" ht="7.5" customHeight="1" x14ac:dyDescent="0.2">
      <c r="B9" s="18"/>
      <c r="C9" s="11"/>
      <c r="D9" s="1623"/>
      <c r="E9" s="1870"/>
      <c r="F9" s="1873"/>
      <c r="G9" s="1623"/>
    </row>
    <row r="10" spans="2:11" ht="66.75" customHeight="1" x14ac:dyDescent="0.2">
      <c r="B10" s="36"/>
      <c r="C10" s="37"/>
      <c r="D10" s="1624"/>
      <c r="E10" s="1871"/>
      <c r="F10" s="1874"/>
      <c r="G10" s="1624"/>
      <c r="I10" s="1" t="s">
        <v>327</v>
      </c>
      <c r="J10" s="360" t="s">
        <v>328</v>
      </c>
    </row>
    <row r="11" spans="2:11" ht="20.100000000000001" customHeight="1" x14ac:dyDescent="0.2">
      <c r="B11" s="1603" t="s">
        <v>273</v>
      </c>
      <c r="C11" s="1628"/>
      <c r="D11" s="275">
        <f>D13+D15+D17+D19+D21+D23</f>
        <v>427</v>
      </c>
      <c r="E11" s="53">
        <f>E13+E15+E17+E19+E21+E23</f>
        <v>52</v>
      </c>
      <c r="F11" s="88">
        <f>F13+F15+F17+F19+F21+F23</f>
        <v>357</v>
      </c>
      <c r="G11" s="91">
        <f>G13+G15+G17+G19+G21+G23</f>
        <v>18</v>
      </c>
      <c r="I11" s="1">
        <f t="shared" ref="I11:I39" si="0">SUM(E11:G11)</f>
        <v>427</v>
      </c>
      <c r="J11" s="367">
        <f>I11-D11</f>
        <v>0</v>
      </c>
    </row>
    <row r="12" spans="2:11" ht="20.100000000000001" customHeight="1" thickBot="1" x14ac:dyDescent="0.25">
      <c r="B12" s="1605"/>
      <c r="C12" s="1629"/>
      <c r="D12" s="499"/>
      <c r="E12" s="145">
        <f>E11/D11</f>
        <v>0.12177985948477751</v>
      </c>
      <c r="F12" s="349">
        <f>F11/D11</f>
        <v>0.83606557377049184</v>
      </c>
      <c r="G12" s="144">
        <f>G11/D11</f>
        <v>4.2154566744730677E-2</v>
      </c>
      <c r="H12" s="45"/>
      <c r="I12" s="45">
        <f t="shared" si="0"/>
        <v>1</v>
      </c>
      <c r="J12" s="367">
        <f>1-I12</f>
        <v>0</v>
      </c>
    </row>
    <row r="13" spans="2:11" ht="20.100000000000001" customHeight="1" thickTop="1" x14ac:dyDescent="0.2">
      <c r="B13" s="1503" t="s">
        <v>310</v>
      </c>
      <c r="C13" s="1609" t="s">
        <v>275</v>
      </c>
      <c r="D13" s="487">
        <f>'表5-1'!D14</f>
        <v>49</v>
      </c>
      <c r="E13" s="975">
        <v>5</v>
      </c>
      <c r="F13" s="90">
        <v>41</v>
      </c>
      <c r="G13" s="93">
        <v>3</v>
      </c>
      <c r="I13" s="1">
        <f t="shared" si="0"/>
        <v>49</v>
      </c>
      <c r="J13" s="367">
        <f>I13-D13</f>
        <v>0</v>
      </c>
    </row>
    <row r="14" spans="2:11" ht="20.100000000000001" customHeight="1" x14ac:dyDescent="0.2">
      <c r="B14" s="1504"/>
      <c r="C14" s="1508"/>
      <c r="D14" s="500"/>
      <c r="E14" s="150">
        <f>E13/D13</f>
        <v>0.10204081632653061</v>
      </c>
      <c r="F14" s="350">
        <f>F13/D13</f>
        <v>0.83673469387755106</v>
      </c>
      <c r="G14" s="151">
        <f>G13/D13</f>
        <v>6.1224489795918366E-2</v>
      </c>
      <c r="I14" s="45">
        <f t="shared" si="0"/>
        <v>1</v>
      </c>
      <c r="J14" s="367">
        <f>1-I14</f>
        <v>0</v>
      </c>
    </row>
    <row r="15" spans="2:11" ht="20.100000000000001" customHeight="1" x14ac:dyDescent="0.2">
      <c r="B15" s="1504"/>
      <c r="C15" s="1507" t="s">
        <v>276</v>
      </c>
      <c r="D15" s="480">
        <f>'表5-1'!D16</f>
        <v>87</v>
      </c>
      <c r="E15" s="53">
        <v>21</v>
      </c>
      <c r="F15" s="88">
        <v>64</v>
      </c>
      <c r="G15" s="91">
        <v>2</v>
      </c>
      <c r="I15" s="1">
        <f t="shared" si="0"/>
        <v>87</v>
      </c>
      <c r="J15" s="367">
        <f>I15-D15</f>
        <v>0</v>
      </c>
    </row>
    <row r="16" spans="2:11" ht="20.100000000000001" customHeight="1" x14ac:dyDescent="0.2">
      <c r="B16" s="1504"/>
      <c r="C16" s="1508"/>
      <c r="D16" s="503"/>
      <c r="E16" s="150">
        <f>E15/D15</f>
        <v>0.2413793103448276</v>
      </c>
      <c r="F16" s="350">
        <f>F15/D15</f>
        <v>0.73563218390804597</v>
      </c>
      <c r="G16" s="151">
        <f>G15/D15</f>
        <v>2.2988505747126436E-2</v>
      </c>
      <c r="I16" s="45">
        <f t="shared" si="0"/>
        <v>1</v>
      </c>
      <c r="J16" s="367">
        <f>1-I16</f>
        <v>0</v>
      </c>
    </row>
    <row r="17" spans="2:10" ht="20.100000000000001" customHeight="1" x14ac:dyDescent="0.2">
      <c r="B17" s="1504"/>
      <c r="C17" s="1507" t="s">
        <v>311</v>
      </c>
      <c r="D17" s="480">
        <f>'表5-1'!D18</f>
        <v>25</v>
      </c>
      <c r="E17" s="53">
        <v>3</v>
      </c>
      <c r="F17" s="88">
        <v>22</v>
      </c>
      <c r="G17" s="91">
        <v>0</v>
      </c>
      <c r="I17" s="1">
        <f t="shared" si="0"/>
        <v>25</v>
      </c>
      <c r="J17" s="367">
        <f>I17-D17</f>
        <v>0</v>
      </c>
    </row>
    <row r="18" spans="2:10" ht="20.100000000000001" customHeight="1" x14ac:dyDescent="0.2">
      <c r="B18" s="1504"/>
      <c r="C18" s="1508"/>
      <c r="D18" s="503"/>
      <c r="E18" s="150">
        <f>E17/D17</f>
        <v>0.12</v>
      </c>
      <c r="F18" s="350">
        <f>F17/D17</f>
        <v>0.88</v>
      </c>
      <c r="G18" s="151">
        <f>G17/D17</f>
        <v>0</v>
      </c>
      <c r="I18" s="45">
        <f t="shared" si="0"/>
        <v>1</v>
      </c>
      <c r="J18" s="367">
        <f>1-I18</f>
        <v>0</v>
      </c>
    </row>
    <row r="19" spans="2:10" ht="20.100000000000001" customHeight="1" x14ac:dyDescent="0.2">
      <c r="B19" s="1504"/>
      <c r="C19" s="1507" t="s">
        <v>278</v>
      </c>
      <c r="D19" s="480">
        <f>'表5-1'!D20</f>
        <v>82</v>
      </c>
      <c r="E19" s="53">
        <v>7</v>
      </c>
      <c r="F19" s="88">
        <v>71</v>
      </c>
      <c r="G19" s="91">
        <v>4</v>
      </c>
      <c r="I19" s="1">
        <f t="shared" si="0"/>
        <v>82</v>
      </c>
      <c r="J19" s="367">
        <f>I19-D19</f>
        <v>0</v>
      </c>
    </row>
    <row r="20" spans="2:10" ht="20.100000000000001" customHeight="1" x14ac:dyDescent="0.2">
      <c r="B20" s="1504"/>
      <c r="C20" s="1508"/>
      <c r="D20" s="503"/>
      <c r="E20" s="150">
        <f>E19/D19</f>
        <v>8.5365853658536592E-2</v>
      </c>
      <c r="F20" s="350">
        <f>F19/D19</f>
        <v>0.86585365853658536</v>
      </c>
      <c r="G20" s="151">
        <f>G19/D19</f>
        <v>4.878048780487805E-2</v>
      </c>
      <c r="I20" s="45">
        <f t="shared" si="0"/>
        <v>1</v>
      </c>
      <c r="J20" s="367">
        <f>1-I20</f>
        <v>0</v>
      </c>
    </row>
    <row r="21" spans="2:10" ht="20.100000000000001" customHeight="1" x14ac:dyDescent="0.2">
      <c r="B21" s="1504"/>
      <c r="C21" s="1507" t="s">
        <v>279</v>
      </c>
      <c r="D21" s="480">
        <f>'表5-1'!D22</f>
        <v>8</v>
      </c>
      <c r="E21" s="53">
        <v>0</v>
      </c>
      <c r="F21" s="88">
        <v>8</v>
      </c>
      <c r="G21" s="91">
        <v>0</v>
      </c>
      <c r="I21" s="1">
        <f t="shared" si="0"/>
        <v>8</v>
      </c>
      <c r="J21" s="367">
        <f>I21-D21</f>
        <v>0</v>
      </c>
    </row>
    <row r="22" spans="2:10" ht="20.100000000000001" customHeight="1" x14ac:dyDescent="0.2">
      <c r="B22" s="1504"/>
      <c r="C22" s="1508"/>
      <c r="D22" s="503"/>
      <c r="E22" s="150">
        <f>E21/D21</f>
        <v>0</v>
      </c>
      <c r="F22" s="350">
        <f>F21/D21</f>
        <v>1</v>
      </c>
      <c r="G22" s="151">
        <f>G21/D21</f>
        <v>0</v>
      </c>
      <c r="I22" s="45">
        <f t="shared" si="0"/>
        <v>1</v>
      </c>
      <c r="J22" s="367">
        <f>1-I22</f>
        <v>0</v>
      </c>
    </row>
    <row r="23" spans="2:10" ht="20.100000000000001" customHeight="1" x14ac:dyDescent="0.2">
      <c r="B23" s="1504"/>
      <c r="C23" s="1507" t="s">
        <v>280</v>
      </c>
      <c r="D23" s="480">
        <f>'表5-1'!D24</f>
        <v>176</v>
      </c>
      <c r="E23" s="55">
        <v>16</v>
      </c>
      <c r="F23" s="89">
        <v>151</v>
      </c>
      <c r="G23" s="91">
        <v>9</v>
      </c>
      <c r="I23" s="1">
        <f t="shared" si="0"/>
        <v>176</v>
      </c>
      <c r="J23" s="367">
        <f>I23-D23</f>
        <v>0</v>
      </c>
    </row>
    <row r="24" spans="2:10" ht="20.100000000000001" customHeight="1" thickBot="1" x14ac:dyDescent="0.25">
      <c r="B24" s="1504"/>
      <c r="C24" s="1508"/>
      <c r="D24" s="500"/>
      <c r="E24" s="656">
        <f>E23/D23</f>
        <v>9.0909090909090912E-2</v>
      </c>
      <c r="F24" s="979">
        <f>F23/D23</f>
        <v>0.85795454545454541</v>
      </c>
      <c r="G24" s="1068">
        <f>G23/D23</f>
        <v>5.113636363636364E-2</v>
      </c>
      <c r="I24" s="45">
        <f t="shared" si="0"/>
        <v>1</v>
      </c>
      <c r="J24" s="367">
        <f>1-I24</f>
        <v>0</v>
      </c>
    </row>
    <row r="25" spans="2:10" ht="20.100000000000001" customHeight="1" thickTop="1" x14ac:dyDescent="0.2">
      <c r="B25" s="1503" t="s">
        <v>312</v>
      </c>
      <c r="C25" s="1761" t="s">
        <v>191</v>
      </c>
      <c r="D25" s="487">
        <f>'表5-1'!D26</f>
        <v>106</v>
      </c>
      <c r="E25" s="975">
        <v>2</v>
      </c>
      <c r="F25" s="90">
        <v>93</v>
      </c>
      <c r="G25" s="92">
        <v>11</v>
      </c>
      <c r="I25" s="1">
        <f t="shared" si="0"/>
        <v>106</v>
      </c>
      <c r="J25" s="367">
        <f>I25-D25</f>
        <v>0</v>
      </c>
    </row>
    <row r="26" spans="2:10" ht="20.100000000000001" customHeight="1" x14ac:dyDescent="0.2">
      <c r="B26" s="1504"/>
      <c r="C26" s="1502"/>
      <c r="D26" s="503"/>
      <c r="E26" s="150">
        <f>E25/D25</f>
        <v>1.8867924528301886E-2</v>
      </c>
      <c r="F26" s="350">
        <f>F25/D25</f>
        <v>0.87735849056603776</v>
      </c>
      <c r="G26" s="151">
        <f>G25/D25</f>
        <v>0.10377358490566038</v>
      </c>
      <c r="I26" s="45">
        <f t="shared" si="0"/>
        <v>1</v>
      </c>
      <c r="J26" s="367">
        <f>1-I26</f>
        <v>0</v>
      </c>
    </row>
    <row r="27" spans="2:10" ht="20.100000000000001" customHeight="1" x14ac:dyDescent="0.2">
      <c r="B27" s="1504"/>
      <c r="C27" s="1502" t="s">
        <v>192</v>
      </c>
      <c r="D27" s="491">
        <f>'表5-1'!D28</f>
        <v>171</v>
      </c>
      <c r="E27" s="55">
        <v>11</v>
      </c>
      <c r="F27" s="89">
        <v>159</v>
      </c>
      <c r="G27" s="91">
        <v>1</v>
      </c>
      <c r="I27" s="1">
        <f t="shared" si="0"/>
        <v>171</v>
      </c>
      <c r="J27" s="367">
        <f>I27-D27</f>
        <v>0</v>
      </c>
    </row>
    <row r="28" spans="2:10" ht="20.100000000000001" customHeight="1" x14ac:dyDescent="0.2">
      <c r="B28" s="1504"/>
      <c r="C28" s="1745"/>
      <c r="D28" s="503"/>
      <c r="E28" s="150">
        <f>E27/D27</f>
        <v>6.4327485380116955E-2</v>
      </c>
      <c r="F28" s="350">
        <f>F27/D27</f>
        <v>0.92982456140350878</v>
      </c>
      <c r="G28" s="151">
        <f>G27/D27</f>
        <v>5.8479532163742687E-3</v>
      </c>
      <c r="I28" s="45">
        <f t="shared" si="0"/>
        <v>1</v>
      </c>
      <c r="J28" s="367">
        <f>1-I28</f>
        <v>0</v>
      </c>
    </row>
    <row r="29" spans="2:10" ht="20.100000000000001" customHeight="1" x14ac:dyDescent="0.2">
      <c r="B29" s="1504"/>
      <c r="C29" s="1502" t="s">
        <v>193</v>
      </c>
      <c r="D29" s="500">
        <f>'表5-1'!D30</f>
        <v>49</v>
      </c>
      <c r="E29" s="55">
        <v>7</v>
      </c>
      <c r="F29" s="89">
        <v>39</v>
      </c>
      <c r="G29" s="91">
        <v>3</v>
      </c>
      <c r="I29" s="1">
        <f t="shared" si="0"/>
        <v>49</v>
      </c>
      <c r="J29" s="367">
        <f>I29-D29</f>
        <v>0</v>
      </c>
    </row>
    <row r="30" spans="2:10" ht="20.100000000000001" customHeight="1" x14ac:dyDescent="0.2">
      <c r="B30" s="1504"/>
      <c r="C30" s="1745"/>
      <c r="D30" s="503"/>
      <c r="E30" s="150">
        <f>E29/D29</f>
        <v>0.14285714285714285</v>
      </c>
      <c r="F30" s="350">
        <f>F29/D29</f>
        <v>0.79591836734693877</v>
      </c>
      <c r="G30" s="151">
        <f>G29/D29</f>
        <v>6.1224489795918366E-2</v>
      </c>
      <c r="I30" s="45">
        <f t="shared" si="0"/>
        <v>0.99999999999999989</v>
      </c>
      <c r="J30" s="367">
        <f>1-I30</f>
        <v>0</v>
      </c>
    </row>
    <row r="31" spans="2:10" ht="20.100000000000001" customHeight="1" x14ac:dyDescent="0.2">
      <c r="B31" s="1504"/>
      <c r="C31" s="1502" t="s">
        <v>194</v>
      </c>
      <c r="D31" s="500">
        <f>'表5-1'!D32</f>
        <v>38</v>
      </c>
      <c r="E31" s="55">
        <v>11</v>
      </c>
      <c r="F31" s="89">
        <v>26</v>
      </c>
      <c r="G31" s="91">
        <v>1</v>
      </c>
      <c r="I31" s="1">
        <f t="shared" si="0"/>
        <v>38</v>
      </c>
      <c r="J31" s="367">
        <f>I31-D31</f>
        <v>0</v>
      </c>
    </row>
    <row r="32" spans="2:10" ht="20.100000000000001" customHeight="1" x14ac:dyDescent="0.2">
      <c r="B32" s="1504"/>
      <c r="C32" s="1745"/>
      <c r="D32" s="503"/>
      <c r="E32" s="150">
        <f>E31/D31</f>
        <v>0.28947368421052633</v>
      </c>
      <c r="F32" s="350">
        <f>F31/D31</f>
        <v>0.68421052631578949</v>
      </c>
      <c r="G32" s="151">
        <f>G31/D31</f>
        <v>2.6315789473684209E-2</v>
      </c>
      <c r="I32" s="45">
        <f t="shared" si="0"/>
        <v>1</v>
      </c>
      <c r="J32" s="367">
        <f>1-I32</f>
        <v>0</v>
      </c>
    </row>
    <row r="33" spans="2:12" ht="20.100000000000001" customHeight="1" x14ac:dyDescent="0.2">
      <c r="B33" s="1504"/>
      <c r="C33" s="1502" t="s">
        <v>195</v>
      </c>
      <c r="D33" s="500">
        <f>'表5-1'!D34</f>
        <v>33</v>
      </c>
      <c r="E33" s="55">
        <v>11</v>
      </c>
      <c r="F33" s="89">
        <v>21</v>
      </c>
      <c r="G33" s="91">
        <v>1</v>
      </c>
      <c r="I33" s="1">
        <f t="shared" si="0"/>
        <v>33</v>
      </c>
      <c r="J33" s="367">
        <f>I33-D33</f>
        <v>0</v>
      </c>
    </row>
    <row r="34" spans="2:12" ht="20.100000000000001" customHeight="1" x14ac:dyDescent="0.2">
      <c r="B34" s="1504"/>
      <c r="C34" s="1745"/>
      <c r="D34" s="503"/>
      <c r="E34" s="150">
        <f>E33/D33</f>
        <v>0.33333333333333331</v>
      </c>
      <c r="F34" s="350">
        <f>F33/D33</f>
        <v>0.63636363636363635</v>
      </c>
      <c r="G34" s="151">
        <f>G33/D33</f>
        <v>3.0303030303030304E-2</v>
      </c>
      <c r="I34" s="45">
        <f t="shared" si="0"/>
        <v>1</v>
      </c>
      <c r="J34" s="367">
        <f>1-I34</f>
        <v>0</v>
      </c>
    </row>
    <row r="35" spans="2:12" ht="20.100000000000001" customHeight="1" x14ac:dyDescent="0.2">
      <c r="B35" s="1504"/>
      <c r="C35" s="1502" t="s">
        <v>196</v>
      </c>
      <c r="D35" s="491">
        <f>'表5-1'!D36</f>
        <v>30</v>
      </c>
      <c r="E35" s="55">
        <v>10</v>
      </c>
      <c r="F35" s="89">
        <v>19</v>
      </c>
      <c r="G35" s="91">
        <v>1</v>
      </c>
      <c r="I35" s="1">
        <f t="shared" si="0"/>
        <v>30</v>
      </c>
      <c r="J35" s="367">
        <f>I35-D35</f>
        <v>0</v>
      </c>
    </row>
    <row r="36" spans="2:12" ht="20.100000000000001" customHeight="1" thickBot="1" x14ac:dyDescent="0.25">
      <c r="B36" s="1504"/>
      <c r="C36" s="1760"/>
      <c r="D36" s="500"/>
      <c r="E36" s="1065">
        <f>E35/D35</f>
        <v>0.33333333333333331</v>
      </c>
      <c r="F36" s="1066">
        <f>F35/D35</f>
        <v>0.6333333333333333</v>
      </c>
      <c r="G36" s="1068">
        <f>G35/D35</f>
        <v>3.3333333333333333E-2</v>
      </c>
      <c r="I36" s="45">
        <f t="shared" si="0"/>
        <v>0.99999999999999989</v>
      </c>
      <c r="J36" s="367">
        <f>1-I36</f>
        <v>0</v>
      </c>
    </row>
    <row r="37" spans="2:12" ht="20.100000000000001" customHeight="1" thickTop="1" x14ac:dyDescent="0.2">
      <c r="B37" s="1504"/>
      <c r="C37" s="5" t="s">
        <v>197</v>
      </c>
      <c r="D37" s="58">
        <f>D27+D29+D31+D33</f>
        <v>291</v>
      </c>
      <c r="E37" s="352">
        <f>E27+E29+E31+E33</f>
        <v>40</v>
      </c>
      <c r="F37" s="90">
        <f>F27+F29+F31+F33</f>
        <v>245</v>
      </c>
      <c r="G37" s="93">
        <f>G27+G29+G31+G33</f>
        <v>6</v>
      </c>
      <c r="I37" s="1">
        <f t="shared" si="0"/>
        <v>291</v>
      </c>
      <c r="J37" s="367">
        <f>I37-D37</f>
        <v>0</v>
      </c>
    </row>
    <row r="38" spans="2:12" ht="20.100000000000001" customHeight="1" x14ac:dyDescent="0.2">
      <c r="B38" s="1504"/>
      <c r="C38" s="6" t="s">
        <v>198</v>
      </c>
      <c r="D38" s="503"/>
      <c r="E38" s="150">
        <f>E37/D37</f>
        <v>0.13745704467353953</v>
      </c>
      <c r="F38" s="350">
        <f>F37/D37</f>
        <v>0.84192439862542956</v>
      </c>
      <c r="G38" s="151">
        <f>G37/D37</f>
        <v>2.0618556701030927E-2</v>
      </c>
      <c r="I38" s="45">
        <f t="shared" si="0"/>
        <v>1</v>
      </c>
      <c r="J38" s="367">
        <f>1-I38</f>
        <v>0</v>
      </c>
    </row>
    <row r="39" spans="2:12" ht="20.100000000000001" customHeight="1" x14ac:dyDescent="0.2">
      <c r="B39" s="1504"/>
      <c r="C39" s="5" t="s">
        <v>197</v>
      </c>
      <c r="D39" s="60">
        <f>D29+D31+D33+D35</f>
        <v>150</v>
      </c>
      <c r="E39" s="55">
        <f>E29+E31+E33+E35</f>
        <v>39</v>
      </c>
      <c r="F39" s="89">
        <f>F29+F31+F33+F35</f>
        <v>105</v>
      </c>
      <c r="G39" s="92">
        <f>G29+G31+G33+G35</f>
        <v>6</v>
      </c>
      <c r="I39" s="1">
        <f t="shared" si="0"/>
        <v>150</v>
      </c>
      <c r="J39" s="367">
        <f>I39-D39</f>
        <v>0</v>
      </c>
    </row>
    <row r="40" spans="2:12" ht="20.100000000000001" customHeight="1" thickBot="1" x14ac:dyDescent="0.25">
      <c r="B40" s="1510"/>
      <c r="C40" s="6" t="s">
        <v>199</v>
      </c>
      <c r="D40" s="503"/>
      <c r="E40" s="146">
        <f>E39/D39</f>
        <v>0.26</v>
      </c>
      <c r="F40" s="351">
        <f>F39/D39</f>
        <v>0.7</v>
      </c>
      <c r="G40" s="147">
        <f>G39/D39</f>
        <v>0.04</v>
      </c>
      <c r="I40" s="45">
        <f>SUM(E40:G40)</f>
        <v>1</v>
      </c>
      <c r="J40" s="367">
        <f>1-I40</f>
        <v>0</v>
      </c>
    </row>
    <row r="41" spans="2:12" ht="19.5" customHeight="1" x14ac:dyDescent="0.2">
      <c r="C41" s="15"/>
      <c r="D41" s="16"/>
      <c r="E41" s="12"/>
      <c r="F41" s="12"/>
      <c r="G41" s="12"/>
    </row>
    <row r="42" spans="2:12" x14ac:dyDescent="0.2">
      <c r="B42" s="1" t="s">
        <v>556</v>
      </c>
      <c r="D42" s="1">
        <f>D25+D27+D29+D31+D33+D35</f>
        <v>427</v>
      </c>
      <c r="E42" s="1">
        <f>E25+E27+E29+E31+E33+E35</f>
        <v>52</v>
      </c>
      <c r="F42" s="1">
        <f>F25+F27+F29+F31+F33+F35</f>
        <v>357</v>
      </c>
      <c r="G42" s="1">
        <f>G25+G27+G29+G31+G33+G35</f>
        <v>18</v>
      </c>
    </row>
    <row r="43" spans="2:12" x14ac:dyDescent="0.2">
      <c r="B43" t="s">
        <v>557</v>
      </c>
      <c r="E43" s="94">
        <f>E42/D42</f>
        <v>0.12177985948477751</v>
      </c>
      <c r="F43" s="94">
        <f>F42/D42</f>
        <v>0.83606557377049184</v>
      </c>
      <c r="G43" s="94">
        <f>G42/D42</f>
        <v>4.2154566744730677E-2</v>
      </c>
      <c r="H43" s="94"/>
      <c r="I43" s="94"/>
      <c r="J43" s="94"/>
      <c r="K43" s="94"/>
      <c r="L43" s="94"/>
    </row>
    <row r="44" spans="2:12" x14ac:dyDescent="0.2">
      <c r="B44"/>
      <c r="E44" s="94"/>
      <c r="F44" s="94"/>
      <c r="G44" s="94"/>
      <c r="H44" s="94"/>
      <c r="I44" s="94"/>
      <c r="J44" s="94"/>
      <c r="K44" s="94"/>
      <c r="L44" s="94"/>
    </row>
    <row r="45" spans="2:12" x14ac:dyDescent="0.2">
      <c r="B45" t="s">
        <v>395</v>
      </c>
      <c r="D45" s="96">
        <f>D37+D25+D35</f>
        <v>427</v>
      </c>
      <c r="E45" s="96">
        <f>E37+E25+E35</f>
        <v>52</v>
      </c>
      <c r="F45" s="96">
        <f>F37+F25+F35</f>
        <v>357</v>
      </c>
      <c r="G45" s="96">
        <f>G37+G25+G35</f>
        <v>18</v>
      </c>
    </row>
    <row r="46" spans="2:12" x14ac:dyDescent="0.2">
      <c r="B46"/>
      <c r="D46" s="7">
        <f>D39+D25+D27</f>
        <v>427</v>
      </c>
      <c r="E46" s="7">
        <f>E39+E25+E27</f>
        <v>52</v>
      </c>
      <c r="F46" s="7">
        <f>F39+F25+F27</f>
        <v>357</v>
      </c>
      <c r="G46" s="7">
        <f>G39+G25+G27</f>
        <v>18</v>
      </c>
    </row>
    <row r="47" spans="2:12" x14ac:dyDescent="0.2">
      <c r="B47"/>
    </row>
    <row r="48" spans="2:12" x14ac:dyDescent="0.2">
      <c r="B48" s="380" t="s">
        <v>239</v>
      </c>
      <c r="D48" s="367">
        <f>D42-D11</f>
        <v>0</v>
      </c>
      <c r="E48" s="367">
        <f t="shared" ref="E48:F49" si="1">E42-E11</f>
        <v>0</v>
      </c>
      <c r="F48" s="367">
        <f t="shared" si="1"/>
        <v>0</v>
      </c>
      <c r="G48" s="367">
        <f>G42-G11</f>
        <v>0</v>
      </c>
      <c r="H48" s="96"/>
      <c r="I48" s="96"/>
      <c r="J48" s="96"/>
      <c r="K48" s="96"/>
      <c r="L48" s="96"/>
    </row>
    <row r="49" spans="4:12" x14ac:dyDescent="0.2">
      <c r="D49" s="367"/>
      <c r="E49" s="367">
        <f t="shared" si="1"/>
        <v>0</v>
      </c>
      <c r="F49" s="367">
        <f t="shared" si="1"/>
        <v>0</v>
      </c>
      <c r="G49" s="367">
        <f>G43-G12</f>
        <v>0</v>
      </c>
      <c r="H49" s="7"/>
      <c r="I49" s="7"/>
      <c r="J49" s="7"/>
      <c r="K49" s="7"/>
      <c r="L49" s="7"/>
    </row>
    <row r="50" spans="4:12" x14ac:dyDescent="0.2">
      <c r="D50" s="367"/>
      <c r="E50" s="367"/>
      <c r="F50" s="367"/>
      <c r="G50" s="367"/>
    </row>
    <row r="51" spans="4:12" x14ac:dyDescent="0.2">
      <c r="D51" s="367">
        <f>D45-D42</f>
        <v>0</v>
      </c>
      <c r="E51" s="367">
        <f>E45-E42</f>
        <v>0</v>
      </c>
      <c r="F51" s="367">
        <f>F45-F42</f>
        <v>0</v>
      </c>
      <c r="G51" s="367">
        <f>G45-G42</f>
        <v>0</v>
      </c>
    </row>
    <row r="52" spans="4:12" x14ac:dyDescent="0.2">
      <c r="D52" s="367">
        <f>D46-D42</f>
        <v>0</v>
      </c>
      <c r="E52" s="367">
        <f>E46-E42</f>
        <v>0</v>
      </c>
      <c r="F52" s="367">
        <f>F46-F42</f>
        <v>0</v>
      </c>
      <c r="G52" s="367">
        <f>G46-G42</f>
        <v>0</v>
      </c>
    </row>
  </sheetData>
  <mergeCells count="19">
    <mergeCell ref="B25:B40"/>
    <mergeCell ref="C25:C26"/>
    <mergeCell ref="C27:C28"/>
    <mergeCell ref="C29:C30"/>
    <mergeCell ref="C31:C32"/>
    <mergeCell ref="C33:C34"/>
    <mergeCell ref="C35:C36"/>
    <mergeCell ref="B13:B24"/>
    <mergeCell ref="C13:C14"/>
    <mergeCell ref="C15:C16"/>
    <mergeCell ref="C17:C18"/>
    <mergeCell ref="C19:C20"/>
    <mergeCell ref="C21:C22"/>
    <mergeCell ref="C23:C24"/>
    <mergeCell ref="D8:D10"/>
    <mergeCell ref="E8:E10"/>
    <mergeCell ref="F8:F10"/>
    <mergeCell ref="G8:G10"/>
    <mergeCell ref="B11:C12"/>
  </mergeCells>
  <phoneticPr fontId="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85BF-4DF2-4433-B160-BBAFC84A6DA8}">
  <sheetPr codeName="Sheet70">
    <tabColor rgb="FF00B0F0"/>
    <pageSetUpPr fitToPage="1"/>
  </sheetPr>
  <dimension ref="B2:L52"/>
  <sheetViews>
    <sheetView view="pageBreakPreview" zoomScaleNormal="100" zoomScaleSheetLayoutView="100" workbookViewId="0">
      <selection activeCell="B2" sqref="B2"/>
    </sheetView>
  </sheetViews>
  <sheetFormatPr defaultColWidth="9" defaultRowHeight="13.2" x14ac:dyDescent="0.2"/>
  <cols>
    <col min="1" max="1" width="9" style="1"/>
    <col min="2" max="2" width="4.33203125" style="1" customWidth="1"/>
    <col min="3" max="3" width="16.6640625" style="1" customWidth="1"/>
    <col min="4" max="4" width="17.88671875" style="1" customWidth="1"/>
    <col min="5" max="6" width="19" style="1" customWidth="1"/>
    <col min="7" max="7" width="17.88671875" style="1" customWidth="1"/>
    <col min="8" max="9" width="8.33203125" style="1" customWidth="1"/>
    <col min="10" max="10" width="8.88671875" style="1" customWidth="1"/>
    <col min="11" max="12" width="8.33203125" style="1" customWidth="1"/>
    <col min="13" max="16384" width="9" style="1"/>
  </cols>
  <sheetData>
    <row r="2" spans="2:11" x14ac:dyDescent="0.2">
      <c r="B2" s="1" t="s">
        <v>879</v>
      </c>
    </row>
    <row r="4" spans="2:11" x14ac:dyDescent="0.2">
      <c r="F4" s="1101" t="s">
        <v>167</v>
      </c>
    </row>
    <row r="5" spans="2:11" x14ac:dyDescent="0.2">
      <c r="F5" s="1101" t="s">
        <v>323</v>
      </c>
    </row>
    <row r="6" spans="2:11" ht="10.5" customHeight="1" x14ac:dyDescent="0.2"/>
    <row r="7" spans="2:11" ht="13.8" thickBot="1" x14ac:dyDescent="0.25">
      <c r="E7" s="1" t="s">
        <v>780</v>
      </c>
      <c r="G7" s="2" t="s">
        <v>170</v>
      </c>
      <c r="K7" s="2"/>
    </row>
    <row r="8" spans="2:11" ht="7.5" customHeight="1" x14ac:dyDescent="0.2">
      <c r="B8" s="8"/>
      <c r="C8" s="4"/>
      <c r="D8" s="1600" t="s">
        <v>762</v>
      </c>
      <c r="E8" s="1573" t="s">
        <v>880</v>
      </c>
      <c r="F8" s="1872" t="s">
        <v>881</v>
      </c>
      <c r="G8" s="1869" t="s">
        <v>326</v>
      </c>
    </row>
    <row r="9" spans="2:11" ht="7.5" customHeight="1" x14ac:dyDescent="0.2">
      <c r="B9" s="18"/>
      <c r="C9" s="11"/>
      <c r="D9" s="1623"/>
      <c r="E9" s="1870"/>
      <c r="F9" s="1873"/>
      <c r="G9" s="1623"/>
    </row>
    <row r="10" spans="2:11" ht="66.75" customHeight="1" x14ac:dyDescent="0.2">
      <c r="B10" s="36"/>
      <c r="C10" s="37"/>
      <c r="D10" s="1624"/>
      <c r="E10" s="1871"/>
      <c r="F10" s="1874"/>
      <c r="G10" s="1624"/>
      <c r="I10" s="1" t="s">
        <v>327</v>
      </c>
      <c r="J10" s="360" t="s">
        <v>328</v>
      </c>
    </row>
    <row r="11" spans="2:11" ht="20.100000000000001" customHeight="1" x14ac:dyDescent="0.2">
      <c r="B11" s="1603" t="s">
        <v>273</v>
      </c>
      <c r="C11" s="1628"/>
      <c r="D11" s="275">
        <f>D13+D15+D17+D19+D21+D23</f>
        <v>427</v>
      </c>
      <c r="E11" s="53">
        <f>E13+E15+E17+E19+E21+E23</f>
        <v>120</v>
      </c>
      <c r="F11" s="88">
        <f>F13+F15+F17+F19+F21+F23</f>
        <v>292</v>
      </c>
      <c r="G11" s="91">
        <f>G13+G15+G17+G19+G21+G23</f>
        <v>15</v>
      </c>
      <c r="I11" s="1">
        <f t="shared" ref="I11:I40" si="0">SUM(E11:G11)</f>
        <v>427</v>
      </c>
      <c r="J11" s="367">
        <f>I11-D11</f>
        <v>0</v>
      </c>
    </row>
    <row r="12" spans="2:11" ht="20.100000000000001" customHeight="1" thickBot="1" x14ac:dyDescent="0.25">
      <c r="B12" s="1605"/>
      <c r="C12" s="1629"/>
      <c r="D12" s="499"/>
      <c r="E12" s="145">
        <f>E11/D11</f>
        <v>0.28103044496487117</v>
      </c>
      <c r="F12" s="349">
        <f>F11/D11</f>
        <v>0.68384074941451989</v>
      </c>
      <c r="G12" s="144">
        <f>G11/D11</f>
        <v>3.5128805620608897E-2</v>
      </c>
      <c r="H12" s="45"/>
      <c r="I12" s="45">
        <f t="shared" si="0"/>
        <v>1</v>
      </c>
      <c r="J12" s="367">
        <f>1-I12</f>
        <v>0</v>
      </c>
    </row>
    <row r="13" spans="2:11" ht="20.100000000000001" customHeight="1" thickTop="1" x14ac:dyDescent="0.2">
      <c r="B13" s="1503" t="s">
        <v>310</v>
      </c>
      <c r="C13" s="1609" t="s">
        <v>275</v>
      </c>
      <c r="D13" s="487">
        <f>'表5-1'!D14</f>
        <v>49</v>
      </c>
      <c r="E13" s="975">
        <v>15</v>
      </c>
      <c r="F13" s="90">
        <v>30</v>
      </c>
      <c r="G13" s="93">
        <v>4</v>
      </c>
      <c r="I13" s="1">
        <f t="shared" si="0"/>
        <v>49</v>
      </c>
      <c r="J13" s="367">
        <f>I13-D13</f>
        <v>0</v>
      </c>
    </row>
    <row r="14" spans="2:11" ht="20.100000000000001" customHeight="1" x14ac:dyDescent="0.2">
      <c r="B14" s="1504"/>
      <c r="C14" s="1508"/>
      <c r="D14" s="500"/>
      <c r="E14" s="150">
        <f>E13/D13</f>
        <v>0.30612244897959184</v>
      </c>
      <c r="F14" s="350">
        <f>F13/D13</f>
        <v>0.61224489795918369</v>
      </c>
      <c r="G14" s="151">
        <f>G13/D13</f>
        <v>8.1632653061224483E-2</v>
      </c>
      <c r="I14" s="45">
        <f t="shared" si="0"/>
        <v>1</v>
      </c>
      <c r="J14" s="367">
        <f>1-I14</f>
        <v>0</v>
      </c>
    </row>
    <row r="15" spans="2:11" ht="20.100000000000001" customHeight="1" x14ac:dyDescent="0.2">
      <c r="B15" s="1504"/>
      <c r="C15" s="1507" t="s">
        <v>276</v>
      </c>
      <c r="D15" s="480">
        <f>'表5-1'!D16</f>
        <v>87</v>
      </c>
      <c r="E15" s="53">
        <v>31</v>
      </c>
      <c r="F15" s="88">
        <v>55</v>
      </c>
      <c r="G15" s="91">
        <v>1</v>
      </c>
      <c r="I15" s="1">
        <f t="shared" si="0"/>
        <v>87</v>
      </c>
      <c r="J15" s="367">
        <f>I15-D15</f>
        <v>0</v>
      </c>
    </row>
    <row r="16" spans="2:11" ht="20.100000000000001" customHeight="1" x14ac:dyDescent="0.2">
      <c r="B16" s="1504"/>
      <c r="C16" s="1508"/>
      <c r="D16" s="503"/>
      <c r="E16" s="150">
        <f>E15/D15</f>
        <v>0.35632183908045978</v>
      </c>
      <c r="F16" s="350">
        <f>F15/D15</f>
        <v>0.63218390804597702</v>
      </c>
      <c r="G16" s="151">
        <f>G15/D15</f>
        <v>1.1494252873563218E-2</v>
      </c>
      <c r="I16" s="45">
        <f t="shared" si="0"/>
        <v>1</v>
      </c>
      <c r="J16" s="367">
        <f>1-I16</f>
        <v>0</v>
      </c>
    </row>
    <row r="17" spans="2:10" ht="20.100000000000001" customHeight="1" x14ac:dyDescent="0.2">
      <c r="B17" s="1504"/>
      <c r="C17" s="1507" t="s">
        <v>311</v>
      </c>
      <c r="D17" s="480">
        <f>'表5-1'!D18</f>
        <v>25</v>
      </c>
      <c r="E17" s="53">
        <v>11</v>
      </c>
      <c r="F17" s="88">
        <v>14</v>
      </c>
      <c r="G17" s="91">
        <v>0</v>
      </c>
      <c r="I17" s="1">
        <f t="shared" si="0"/>
        <v>25</v>
      </c>
      <c r="J17" s="367">
        <f>I17-D17</f>
        <v>0</v>
      </c>
    </row>
    <row r="18" spans="2:10" ht="20.100000000000001" customHeight="1" x14ac:dyDescent="0.2">
      <c r="B18" s="1504"/>
      <c r="C18" s="1508"/>
      <c r="D18" s="503"/>
      <c r="E18" s="150">
        <f>E17/D17</f>
        <v>0.44</v>
      </c>
      <c r="F18" s="350">
        <f>F17/D17</f>
        <v>0.56000000000000005</v>
      </c>
      <c r="G18" s="151">
        <f>G17/D17</f>
        <v>0</v>
      </c>
      <c r="I18" s="45">
        <f t="shared" si="0"/>
        <v>1</v>
      </c>
      <c r="J18" s="367">
        <f>1-I18</f>
        <v>0</v>
      </c>
    </row>
    <row r="19" spans="2:10" ht="20.100000000000001" customHeight="1" x14ac:dyDescent="0.2">
      <c r="B19" s="1504"/>
      <c r="C19" s="1507" t="s">
        <v>278</v>
      </c>
      <c r="D19" s="480">
        <f>'表5-1'!D20</f>
        <v>82</v>
      </c>
      <c r="E19" s="53">
        <v>12</v>
      </c>
      <c r="F19" s="88">
        <v>68</v>
      </c>
      <c r="G19" s="91">
        <v>2</v>
      </c>
      <c r="I19" s="1">
        <f t="shared" si="0"/>
        <v>82</v>
      </c>
      <c r="J19" s="367">
        <f>I19-D19</f>
        <v>0</v>
      </c>
    </row>
    <row r="20" spans="2:10" ht="20.100000000000001" customHeight="1" x14ac:dyDescent="0.2">
      <c r="B20" s="1504"/>
      <c r="C20" s="1508"/>
      <c r="D20" s="503"/>
      <c r="E20" s="150">
        <f>E19/D19</f>
        <v>0.14634146341463414</v>
      </c>
      <c r="F20" s="350">
        <f>F19/D19</f>
        <v>0.82926829268292679</v>
      </c>
      <c r="G20" s="151">
        <f>G19/D19</f>
        <v>2.4390243902439025E-2</v>
      </c>
      <c r="I20" s="45">
        <f t="shared" si="0"/>
        <v>1</v>
      </c>
      <c r="J20" s="367">
        <f>1-I20</f>
        <v>0</v>
      </c>
    </row>
    <row r="21" spans="2:10" ht="20.100000000000001" customHeight="1" x14ac:dyDescent="0.2">
      <c r="B21" s="1504"/>
      <c r="C21" s="1507" t="s">
        <v>279</v>
      </c>
      <c r="D21" s="480">
        <f>'表5-1'!D22</f>
        <v>8</v>
      </c>
      <c r="E21" s="53">
        <v>0</v>
      </c>
      <c r="F21" s="88">
        <v>8</v>
      </c>
      <c r="G21" s="91">
        <v>0</v>
      </c>
      <c r="I21" s="1">
        <f t="shared" si="0"/>
        <v>8</v>
      </c>
      <c r="J21" s="367">
        <f>I21-D21</f>
        <v>0</v>
      </c>
    </row>
    <row r="22" spans="2:10" ht="20.100000000000001" customHeight="1" x14ac:dyDescent="0.2">
      <c r="B22" s="1504"/>
      <c r="C22" s="1508"/>
      <c r="D22" s="503"/>
      <c r="E22" s="150">
        <f>E21/D21</f>
        <v>0</v>
      </c>
      <c r="F22" s="350">
        <f>F21/D21</f>
        <v>1</v>
      </c>
      <c r="G22" s="151">
        <f>G21/D21</f>
        <v>0</v>
      </c>
      <c r="I22" s="45">
        <f t="shared" si="0"/>
        <v>1</v>
      </c>
      <c r="J22" s="367">
        <f>1-I22</f>
        <v>0</v>
      </c>
    </row>
    <row r="23" spans="2:10" ht="20.100000000000001" customHeight="1" x14ac:dyDescent="0.2">
      <c r="B23" s="1504"/>
      <c r="C23" s="1507" t="s">
        <v>280</v>
      </c>
      <c r="D23" s="480">
        <f>'表5-1'!D24</f>
        <v>176</v>
      </c>
      <c r="E23" s="55">
        <v>51</v>
      </c>
      <c r="F23" s="89">
        <v>117</v>
      </c>
      <c r="G23" s="91">
        <v>8</v>
      </c>
      <c r="I23" s="1">
        <f t="shared" si="0"/>
        <v>176</v>
      </c>
      <c r="J23" s="367">
        <f>I23-D23</f>
        <v>0</v>
      </c>
    </row>
    <row r="24" spans="2:10" ht="20.100000000000001" customHeight="1" thickBot="1" x14ac:dyDescent="0.25">
      <c r="B24" s="1504"/>
      <c r="C24" s="1508"/>
      <c r="D24" s="500"/>
      <c r="E24" s="656">
        <f>E23/D23</f>
        <v>0.28977272727272729</v>
      </c>
      <c r="F24" s="979">
        <f>F23/D23</f>
        <v>0.66477272727272729</v>
      </c>
      <c r="G24" s="1068">
        <f>G23/D23</f>
        <v>4.5454545454545456E-2</v>
      </c>
      <c r="I24" s="45">
        <f t="shared" si="0"/>
        <v>1</v>
      </c>
      <c r="J24" s="367">
        <f>1-I24</f>
        <v>0</v>
      </c>
    </row>
    <row r="25" spans="2:10" ht="20.100000000000001" customHeight="1" thickTop="1" x14ac:dyDescent="0.2">
      <c r="B25" s="1503" t="s">
        <v>312</v>
      </c>
      <c r="C25" s="1761" t="s">
        <v>191</v>
      </c>
      <c r="D25" s="487">
        <f>'表5-1'!D26</f>
        <v>106</v>
      </c>
      <c r="E25" s="975">
        <v>9</v>
      </c>
      <c r="F25" s="90">
        <v>89</v>
      </c>
      <c r="G25" s="92">
        <v>8</v>
      </c>
      <c r="I25" s="1">
        <f t="shared" si="0"/>
        <v>106</v>
      </c>
      <c r="J25" s="367">
        <f>I25-D25</f>
        <v>0</v>
      </c>
    </row>
    <row r="26" spans="2:10" ht="20.100000000000001" customHeight="1" x14ac:dyDescent="0.2">
      <c r="B26" s="1504"/>
      <c r="C26" s="1502"/>
      <c r="D26" s="503"/>
      <c r="E26" s="150">
        <f>E25/D25</f>
        <v>8.4905660377358486E-2</v>
      </c>
      <c r="F26" s="350">
        <f>F25/D25</f>
        <v>0.839622641509434</v>
      </c>
      <c r="G26" s="151">
        <f>G25/D25</f>
        <v>7.5471698113207544E-2</v>
      </c>
      <c r="I26" s="45">
        <f t="shared" si="0"/>
        <v>1</v>
      </c>
      <c r="J26" s="367">
        <f>1-I26</f>
        <v>0</v>
      </c>
    </row>
    <row r="27" spans="2:10" ht="20.100000000000001" customHeight="1" x14ac:dyDescent="0.2">
      <c r="B27" s="1504"/>
      <c r="C27" s="1502" t="s">
        <v>192</v>
      </c>
      <c r="D27" s="491">
        <f>'表5-1'!D28</f>
        <v>171</v>
      </c>
      <c r="E27" s="55">
        <v>37</v>
      </c>
      <c r="F27" s="89">
        <v>130</v>
      </c>
      <c r="G27" s="91">
        <v>4</v>
      </c>
      <c r="I27" s="1">
        <f t="shared" si="0"/>
        <v>171</v>
      </c>
      <c r="J27" s="367">
        <f>I27-D27</f>
        <v>0</v>
      </c>
    </row>
    <row r="28" spans="2:10" ht="20.100000000000001" customHeight="1" x14ac:dyDescent="0.2">
      <c r="B28" s="1504"/>
      <c r="C28" s="1745"/>
      <c r="D28" s="503"/>
      <c r="E28" s="150">
        <f>E27/D27</f>
        <v>0.21637426900584794</v>
      </c>
      <c r="F28" s="350">
        <f>F27/D27</f>
        <v>0.76023391812865493</v>
      </c>
      <c r="G28" s="151">
        <f>G27/D27</f>
        <v>2.3391812865497075E-2</v>
      </c>
      <c r="I28" s="45">
        <f t="shared" si="0"/>
        <v>1</v>
      </c>
      <c r="J28" s="367">
        <f>1-I28</f>
        <v>0</v>
      </c>
    </row>
    <row r="29" spans="2:10" ht="20.100000000000001" customHeight="1" x14ac:dyDescent="0.2">
      <c r="B29" s="1504"/>
      <c r="C29" s="1502" t="s">
        <v>193</v>
      </c>
      <c r="D29" s="500">
        <f>'表5-1'!D30</f>
        <v>49</v>
      </c>
      <c r="E29" s="55">
        <v>15</v>
      </c>
      <c r="F29" s="89">
        <v>31</v>
      </c>
      <c r="G29" s="91">
        <v>3</v>
      </c>
      <c r="I29" s="1">
        <f t="shared" si="0"/>
        <v>49</v>
      </c>
      <c r="J29" s="367">
        <f>I29-D29</f>
        <v>0</v>
      </c>
    </row>
    <row r="30" spans="2:10" ht="20.100000000000001" customHeight="1" x14ac:dyDescent="0.2">
      <c r="B30" s="1504"/>
      <c r="C30" s="1745"/>
      <c r="D30" s="503"/>
      <c r="E30" s="150">
        <f>E29/D29</f>
        <v>0.30612244897959184</v>
      </c>
      <c r="F30" s="350">
        <f>F29/D29</f>
        <v>0.63265306122448983</v>
      </c>
      <c r="G30" s="151">
        <f>G29/D29</f>
        <v>6.1224489795918366E-2</v>
      </c>
      <c r="I30" s="45">
        <f t="shared" si="0"/>
        <v>1</v>
      </c>
      <c r="J30" s="367">
        <f>1-I30</f>
        <v>0</v>
      </c>
    </row>
    <row r="31" spans="2:10" ht="20.100000000000001" customHeight="1" x14ac:dyDescent="0.2">
      <c r="B31" s="1504"/>
      <c r="C31" s="1502" t="s">
        <v>194</v>
      </c>
      <c r="D31" s="500">
        <f>'表5-1'!D32</f>
        <v>38</v>
      </c>
      <c r="E31" s="55">
        <v>18</v>
      </c>
      <c r="F31" s="89">
        <v>20</v>
      </c>
      <c r="G31" s="91">
        <v>0</v>
      </c>
      <c r="I31" s="1">
        <f t="shared" si="0"/>
        <v>38</v>
      </c>
      <c r="J31" s="367">
        <f>I31-D31</f>
        <v>0</v>
      </c>
    </row>
    <row r="32" spans="2:10" ht="20.100000000000001" customHeight="1" x14ac:dyDescent="0.2">
      <c r="B32" s="1504"/>
      <c r="C32" s="1745"/>
      <c r="D32" s="503"/>
      <c r="E32" s="150">
        <f>E31/D31</f>
        <v>0.47368421052631576</v>
      </c>
      <c r="F32" s="350">
        <f>F31/D31</f>
        <v>0.52631578947368418</v>
      </c>
      <c r="G32" s="151">
        <f>G31/D31</f>
        <v>0</v>
      </c>
      <c r="I32" s="45">
        <f t="shared" si="0"/>
        <v>1</v>
      </c>
      <c r="J32" s="367">
        <f>1-I32</f>
        <v>0</v>
      </c>
    </row>
    <row r="33" spans="2:12" ht="20.100000000000001" customHeight="1" x14ac:dyDescent="0.2">
      <c r="B33" s="1504"/>
      <c r="C33" s="1502" t="s">
        <v>195</v>
      </c>
      <c r="D33" s="500">
        <f>'表5-1'!D34</f>
        <v>33</v>
      </c>
      <c r="E33" s="55">
        <v>18</v>
      </c>
      <c r="F33" s="89">
        <v>15</v>
      </c>
      <c r="G33" s="91">
        <v>0</v>
      </c>
      <c r="I33" s="1">
        <f t="shared" si="0"/>
        <v>33</v>
      </c>
      <c r="J33" s="367">
        <f>I33-D33</f>
        <v>0</v>
      </c>
    </row>
    <row r="34" spans="2:12" ht="20.100000000000001" customHeight="1" x14ac:dyDescent="0.2">
      <c r="B34" s="1504"/>
      <c r="C34" s="1745"/>
      <c r="D34" s="503"/>
      <c r="E34" s="150">
        <f>E33/D33</f>
        <v>0.54545454545454541</v>
      </c>
      <c r="F34" s="350">
        <f>F33/D33</f>
        <v>0.45454545454545453</v>
      </c>
      <c r="G34" s="151">
        <f>G33/D33</f>
        <v>0</v>
      </c>
      <c r="I34" s="45">
        <f t="shared" si="0"/>
        <v>1</v>
      </c>
      <c r="J34" s="367">
        <f>1-I34</f>
        <v>0</v>
      </c>
    </row>
    <row r="35" spans="2:12" ht="20.100000000000001" customHeight="1" x14ac:dyDescent="0.2">
      <c r="B35" s="1504"/>
      <c r="C35" s="1502" t="s">
        <v>196</v>
      </c>
      <c r="D35" s="491">
        <f>'表5-1'!D36</f>
        <v>30</v>
      </c>
      <c r="E35" s="55">
        <v>23</v>
      </c>
      <c r="F35" s="89">
        <v>7</v>
      </c>
      <c r="G35" s="91">
        <v>0</v>
      </c>
      <c r="I35" s="1">
        <f t="shared" si="0"/>
        <v>30</v>
      </c>
      <c r="J35" s="367">
        <f>I35-D35</f>
        <v>0</v>
      </c>
    </row>
    <row r="36" spans="2:12" ht="20.100000000000001" customHeight="1" thickBot="1" x14ac:dyDescent="0.25">
      <c r="B36" s="1504"/>
      <c r="C36" s="1760"/>
      <c r="D36" s="500"/>
      <c r="E36" s="1065">
        <f>E35/D35</f>
        <v>0.76666666666666672</v>
      </c>
      <c r="F36" s="1066">
        <f>F35/D35</f>
        <v>0.23333333333333334</v>
      </c>
      <c r="G36" s="1068">
        <f>G35/D35</f>
        <v>0</v>
      </c>
      <c r="I36" s="45">
        <f t="shared" si="0"/>
        <v>1</v>
      </c>
      <c r="J36" s="367">
        <f>1-I36</f>
        <v>0</v>
      </c>
    </row>
    <row r="37" spans="2:12" ht="20.100000000000001" customHeight="1" thickTop="1" x14ac:dyDescent="0.2">
      <c r="B37" s="1504"/>
      <c r="C37" s="5" t="s">
        <v>197</v>
      </c>
      <c r="D37" s="58">
        <f>D27+D29+D31+D33</f>
        <v>291</v>
      </c>
      <c r="E37" s="352">
        <f>E27+E29+E31+E33</f>
        <v>88</v>
      </c>
      <c r="F37" s="90">
        <f>F27+F29+F31+F33</f>
        <v>196</v>
      </c>
      <c r="G37" s="93">
        <f>G27+G29+G31+G33</f>
        <v>7</v>
      </c>
      <c r="I37" s="1">
        <f t="shared" si="0"/>
        <v>291</v>
      </c>
      <c r="J37" s="367">
        <f>I37-D37</f>
        <v>0</v>
      </c>
    </row>
    <row r="38" spans="2:12" ht="20.100000000000001" customHeight="1" x14ac:dyDescent="0.2">
      <c r="B38" s="1504"/>
      <c r="C38" s="6" t="s">
        <v>198</v>
      </c>
      <c r="D38" s="503"/>
      <c r="E38" s="150">
        <f>E37/D37</f>
        <v>0.30240549828178692</v>
      </c>
      <c r="F38" s="350">
        <f>F37/D37</f>
        <v>0.67353951890034369</v>
      </c>
      <c r="G38" s="151">
        <f>G37/D37</f>
        <v>2.4054982817869417E-2</v>
      </c>
      <c r="I38" s="45">
        <f t="shared" si="0"/>
        <v>1</v>
      </c>
      <c r="J38" s="367">
        <f>1-I38</f>
        <v>0</v>
      </c>
    </row>
    <row r="39" spans="2:12" ht="20.100000000000001" customHeight="1" x14ac:dyDescent="0.2">
      <c r="B39" s="1504"/>
      <c r="C39" s="5" t="s">
        <v>197</v>
      </c>
      <c r="D39" s="60">
        <f>D29+D31+D33+D35</f>
        <v>150</v>
      </c>
      <c r="E39" s="55">
        <f>E29+E31+E33+E35</f>
        <v>74</v>
      </c>
      <c r="F39" s="89">
        <f>F29+F31+F33+F35</f>
        <v>73</v>
      </c>
      <c r="G39" s="92">
        <f>G29+G31+G33+G35</f>
        <v>3</v>
      </c>
      <c r="I39" s="1">
        <f t="shared" si="0"/>
        <v>150</v>
      </c>
      <c r="J39" s="367">
        <f>I39-D39</f>
        <v>0</v>
      </c>
    </row>
    <row r="40" spans="2:12" ht="20.100000000000001" customHeight="1" thickBot="1" x14ac:dyDescent="0.25">
      <c r="B40" s="1510"/>
      <c r="C40" s="6" t="s">
        <v>199</v>
      </c>
      <c r="D40" s="503"/>
      <c r="E40" s="146">
        <f>E39/D39</f>
        <v>0.49333333333333335</v>
      </c>
      <c r="F40" s="351">
        <f>F39/D39</f>
        <v>0.48666666666666669</v>
      </c>
      <c r="G40" s="147">
        <f>G39/D39</f>
        <v>0.02</v>
      </c>
      <c r="I40" s="45">
        <f t="shared" si="0"/>
        <v>1</v>
      </c>
      <c r="J40" s="367">
        <f>1-I40</f>
        <v>0</v>
      </c>
    </row>
    <row r="41" spans="2:12" ht="19.5" customHeight="1" x14ac:dyDescent="0.2">
      <c r="C41" s="15"/>
      <c r="D41" s="16"/>
      <c r="E41" s="12"/>
      <c r="F41" s="12"/>
      <c r="G41" s="12"/>
    </row>
    <row r="42" spans="2:12" x14ac:dyDescent="0.2">
      <c r="B42" s="1" t="s">
        <v>556</v>
      </c>
      <c r="D42" s="1">
        <f>D25+D27+D29+D31+D33+D35</f>
        <v>427</v>
      </c>
      <c r="E42" s="1">
        <f>E25+E27+E29+E31+E33+E35</f>
        <v>120</v>
      </c>
      <c r="F42" s="1">
        <f>F25+F27+F29+F31+F33+F35</f>
        <v>292</v>
      </c>
      <c r="G42" s="1">
        <f>G25+G27+G29+G31+G33+G35</f>
        <v>15</v>
      </c>
    </row>
    <row r="43" spans="2:12" x14ac:dyDescent="0.2">
      <c r="B43" t="s">
        <v>557</v>
      </c>
      <c r="E43" s="94">
        <f>E42/D42</f>
        <v>0.28103044496487117</v>
      </c>
      <c r="F43" s="94">
        <f>F42/D42</f>
        <v>0.68384074941451989</v>
      </c>
      <c r="G43" s="94">
        <f>G42/D42</f>
        <v>3.5128805620608897E-2</v>
      </c>
      <c r="H43" s="94"/>
      <c r="I43" s="94"/>
      <c r="J43" s="94"/>
      <c r="K43" s="94"/>
      <c r="L43" s="94"/>
    </row>
    <row r="44" spans="2:12" x14ac:dyDescent="0.2">
      <c r="B44"/>
      <c r="E44" s="94"/>
      <c r="F44" s="94"/>
      <c r="G44" s="94"/>
      <c r="H44" s="94"/>
      <c r="I44" s="94"/>
      <c r="J44" s="94"/>
      <c r="K44" s="94"/>
      <c r="L44" s="94"/>
    </row>
    <row r="45" spans="2:12" x14ac:dyDescent="0.2">
      <c r="B45" t="s">
        <v>395</v>
      </c>
      <c r="D45" s="96">
        <f>D37+D25+D35</f>
        <v>427</v>
      </c>
      <c r="E45" s="96">
        <f>E37+E25+E35</f>
        <v>120</v>
      </c>
      <c r="F45" s="96">
        <f>F37+F25+F35</f>
        <v>292</v>
      </c>
      <c r="G45" s="96">
        <f>G37+G25+G35</f>
        <v>15</v>
      </c>
    </row>
    <row r="46" spans="2:12" x14ac:dyDescent="0.2">
      <c r="B46"/>
      <c r="D46" s="7">
        <f>D39+D25+D27</f>
        <v>427</v>
      </c>
      <c r="E46" s="7">
        <f>E39+E25+E27</f>
        <v>120</v>
      </c>
      <c r="F46" s="7">
        <f>F39+F25+F27</f>
        <v>292</v>
      </c>
      <c r="G46" s="7">
        <f>G39+G25+G27</f>
        <v>15</v>
      </c>
    </row>
    <row r="47" spans="2:12" x14ac:dyDescent="0.2">
      <c r="B47"/>
    </row>
    <row r="48" spans="2:12" x14ac:dyDescent="0.2">
      <c r="B48" s="380" t="s">
        <v>239</v>
      </c>
      <c r="D48" s="367">
        <f>D42-D11</f>
        <v>0</v>
      </c>
      <c r="E48" s="367">
        <f t="shared" ref="E48:G49" si="1">E42-E11</f>
        <v>0</v>
      </c>
      <c r="F48" s="367">
        <f t="shared" si="1"/>
        <v>0</v>
      </c>
      <c r="G48" s="367">
        <f>G42-G11</f>
        <v>0</v>
      </c>
      <c r="H48" s="96"/>
      <c r="I48" s="96"/>
      <c r="J48" s="96"/>
      <c r="K48" s="96"/>
      <c r="L48" s="96"/>
    </row>
    <row r="49" spans="4:12" x14ac:dyDescent="0.2">
      <c r="D49" s="367"/>
      <c r="E49" s="367">
        <f t="shared" si="1"/>
        <v>0</v>
      </c>
      <c r="F49" s="367">
        <f t="shared" si="1"/>
        <v>0</v>
      </c>
      <c r="G49" s="367">
        <f t="shared" si="1"/>
        <v>0</v>
      </c>
      <c r="H49" s="7"/>
      <c r="I49" s="7"/>
      <c r="J49" s="7"/>
      <c r="K49" s="7"/>
      <c r="L49" s="7"/>
    </row>
    <row r="50" spans="4:12" x14ac:dyDescent="0.2">
      <c r="D50" s="367"/>
      <c r="E50" s="367"/>
      <c r="F50" s="367"/>
      <c r="G50" s="367"/>
    </row>
    <row r="51" spans="4:12" x14ac:dyDescent="0.2">
      <c r="D51" s="367">
        <f>D45-D42</f>
        <v>0</v>
      </c>
      <c r="E51" s="367">
        <f>E45-E42</f>
        <v>0</v>
      </c>
      <c r="F51" s="367">
        <f>F45-F42</f>
        <v>0</v>
      </c>
      <c r="G51" s="367">
        <f>G45-G42</f>
        <v>0</v>
      </c>
    </row>
    <row r="52" spans="4:12" x14ac:dyDescent="0.2">
      <c r="D52" s="367">
        <f>D46-D42</f>
        <v>0</v>
      </c>
      <c r="E52" s="367">
        <f>E46-E42</f>
        <v>0</v>
      </c>
      <c r="F52" s="367">
        <f>F46-F42</f>
        <v>0</v>
      </c>
      <c r="G52" s="367">
        <f>G46-G42</f>
        <v>0</v>
      </c>
    </row>
  </sheetData>
  <mergeCells count="19">
    <mergeCell ref="C21:C22"/>
    <mergeCell ref="C23:C24"/>
    <mergeCell ref="B25:B40"/>
    <mergeCell ref="C25:C26"/>
    <mergeCell ref="C27:C28"/>
    <mergeCell ref="C29:C30"/>
    <mergeCell ref="C31:C32"/>
    <mergeCell ref="C33:C34"/>
    <mergeCell ref="C35:C36"/>
    <mergeCell ref="B13:B24"/>
    <mergeCell ref="C13:C14"/>
    <mergeCell ref="C15:C16"/>
    <mergeCell ref="C17:C18"/>
    <mergeCell ref="C19:C20"/>
    <mergeCell ref="D8:D10"/>
    <mergeCell ref="E8:E10"/>
    <mergeCell ref="F8:F10"/>
    <mergeCell ref="G8:G10"/>
    <mergeCell ref="B11:C12"/>
  </mergeCells>
  <phoneticPr fontId="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47603-BEAC-4C24-806D-6158A45BDE6E}">
  <sheetPr codeName="Sheet71">
    <tabColor rgb="FF00B0F0"/>
    <pageSetUpPr fitToPage="1"/>
  </sheetPr>
  <dimension ref="B2:L52"/>
  <sheetViews>
    <sheetView view="pageBreakPreview" topLeftCell="A14" zoomScaleNormal="100" zoomScaleSheetLayoutView="100" workbookViewId="0">
      <selection activeCell="P38" sqref="P38"/>
    </sheetView>
  </sheetViews>
  <sheetFormatPr defaultColWidth="9" defaultRowHeight="13.2" x14ac:dyDescent="0.2"/>
  <cols>
    <col min="1" max="1" width="9" style="1"/>
    <col min="2" max="2" width="4.33203125" style="1" customWidth="1"/>
    <col min="3" max="3" width="16.6640625" style="1" customWidth="1"/>
    <col min="4" max="4" width="17.88671875" style="1" customWidth="1"/>
    <col min="5" max="6" width="19" style="1" customWidth="1"/>
    <col min="7" max="7" width="17.88671875" style="1" customWidth="1"/>
    <col min="8" max="9" width="8.33203125" style="1" customWidth="1"/>
    <col min="10" max="10" width="8.88671875" style="1" customWidth="1"/>
    <col min="11" max="12" width="8.33203125" style="1" customWidth="1"/>
    <col min="13" max="16384" width="9" style="1"/>
  </cols>
  <sheetData>
    <row r="2" spans="2:11" x14ac:dyDescent="0.2">
      <c r="B2" s="1" t="s">
        <v>912</v>
      </c>
    </row>
    <row r="4" spans="2:11" x14ac:dyDescent="0.2">
      <c r="F4" s="1101" t="s">
        <v>167</v>
      </c>
    </row>
    <row r="5" spans="2:11" x14ac:dyDescent="0.2">
      <c r="F5" s="1101" t="s">
        <v>323</v>
      </c>
    </row>
    <row r="6" spans="2:11" ht="10.5" customHeight="1" x14ac:dyDescent="0.2"/>
    <row r="7" spans="2:11" ht="13.8" thickBot="1" x14ac:dyDescent="0.25">
      <c r="E7" s="1" t="s">
        <v>780</v>
      </c>
      <c r="G7" s="2" t="s">
        <v>170</v>
      </c>
      <c r="K7" s="2"/>
    </row>
    <row r="8" spans="2:11" ht="7.5" customHeight="1" x14ac:dyDescent="0.2">
      <c r="B8" s="8"/>
      <c r="C8" s="4"/>
      <c r="D8" s="1600" t="s">
        <v>762</v>
      </c>
      <c r="E8" s="1573" t="s">
        <v>882</v>
      </c>
      <c r="F8" s="1872" t="s">
        <v>883</v>
      </c>
      <c r="G8" s="1869" t="s">
        <v>326</v>
      </c>
    </row>
    <row r="9" spans="2:11" ht="7.5" customHeight="1" x14ac:dyDescent="0.2">
      <c r="B9" s="18"/>
      <c r="C9" s="11"/>
      <c r="D9" s="1623"/>
      <c r="E9" s="1870"/>
      <c r="F9" s="1873"/>
      <c r="G9" s="1623"/>
    </row>
    <row r="10" spans="2:11" ht="66.75" customHeight="1" x14ac:dyDescent="0.2">
      <c r="B10" s="36"/>
      <c r="C10" s="37"/>
      <c r="D10" s="1624"/>
      <c r="E10" s="1871"/>
      <c r="F10" s="1874"/>
      <c r="G10" s="1624"/>
      <c r="I10" s="1" t="s">
        <v>327</v>
      </c>
      <c r="J10" s="360" t="s">
        <v>328</v>
      </c>
    </row>
    <row r="11" spans="2:11" ht="20.100000000000001" customHeight="1" x14ac:dyDescent="0.2">
      <c r="B11" s="1603" t="s">
        <v>273</v>
      </c>
      <c r="C11" s="1628"/>
      <c r="D11" s="275">
        <f>D13+D15+D17+D19+D21+D23</f>
        <v>427</v>
      </c>
      <c r="E11" s="53">
        <f>E13+E15+E17+E19+E21+E23</f>
        <v>352</v>
      </c>
      <c r="F11" s="88">
        <f>F13+F15+F17+F19+F21+F23</f>
        <v>63</v>
      </c>
      <c r="G11" s="91">
        <f>G13+G15+G17+G19+G21+G23</f>
        <v>12</v>
      </c>
      <c r="I11" s="1">
        <f t="shared" ref="I11:I40" si="0">SUM(E11:G11)</f>
        <v>427</v>
      </c>
      <c r="J11" s="367">
        <f>I11-D11</f>
        <v>0</v>
      </c>
    </row>
    <row r="12" spans="2:11" ht="20.100000000000001" customHeight="1" thickBot="1" x14ac:dyDescent="0.25">
      <c r="B12" s="1605"/>
      <c r="C12" s="1629"/>
      <c r="D12" s="499"/>
      <c r="E12" s="145">
        <f>E11/D11</f>
        <v>0.82435597189695553</v>
      </c>
      <c r="F12" s="349">
        <f>F11/D11</f>
        <v>0.14754098360655737</v>
      </c>
      <c r="G12" s="144">
        <f>G11/D11</f>
        <v>2.8103044496487119E-2</v>
      </c>
      <c r="H12" s="45"/>
      <c r="I12" s="45">
        <f t="shared" si="0"/>
        <v>1</v>
      </c>
      <c r="J12" s="367">
        <f>1-I12</f>
        <v>0</v>
      </c>
    </row>
    <row r="13" spans="2:11" ht="20.100000000000001" customHeight="1" thickTop="1" x14ac:dyDescent="0.2">
      <c r="B13" s="1503" t="s">
        <v>310</v>
      </c>
      <c r="C13" s="1609" t="s">
        <v>275</v>
      </c>
      <c r="D13" s="487">
        <f>'表5-1'!D14</f>
        <v>49</v>
      </c>
      <c r="E13" s="975">
        <v>38</v>
      </c>
      <c r="F13" s="90">
        <v>8</v>
      </c>
      <c r="G13" s="93">
        <v>3</v>
      </c>
      <c r="I13" s="1">
        <f t="shared" si="0"/>
        <v>49</v>
      </c>
      <c r="J13" s="367">
        <f>I13-D13</f>
        <v>0</v>
      </c>
    </row>
    <row r="14" spans="2:11" ht="20.100000000000001" customHeight="1" x14ac:dyDescent="0.2">
      <c r="B14" s="1504"/>
      <c r="C14" s="1508"/>
      <c r="D14" s="500"/>
      <c r="E14" s="150">
        <f>E13/D13</f>
        <v>0.77551020408163263</v>
      </c>
      <c r="F14" s="350">
        <f>F13/D13</f>
        <v>0.16326530612244897</v>
      </c>
      <c r="G14" s="151">
        <f>G13/D13</f>
        <v>6.1224489795918366E-2</v>
      </c>
      <c r="I14" s="45">
        <f t="shared" si="0"/>
        <v>0.99999999999999989</v>
      </c>
      <c r="J14" s="367">
        <f>1-I14</f>
        <v>0</v>
      </c>
    </row>
    <row r="15" spans="2:11" ht="20.100000000000001" customHeight="1" x14ac:dyDescent="0.2">
      <c r="B15" s="1504"/>
      <c r="C15" s="1507" t="s">
        <v>276</v>
      </c>
      <c r="D15" s="480">
        <f>'表5-1'!D16</f>
        <v>87</v>
      </c>
      <c r="E15" s="53">
        <v>80</v>
      </c>
      <c r="F15" s="88">
        <v>7</v>
      </c>
      <c r="G15" s="91">
        <v>0</v>
      </c>
      <c r="I15" s="1">
        <f t="shared" si="0"/>
        <v>87</v>
      </c>
      <c r="J15" s="367">
        <f>I15-D15</f>
        <v>0</v>
      </c>
    </row>
    <row r="16" spans="2:11" ht="20.100000000000001" customHeight="1" x14ac:dyDescent="0.2">
      <c r="B16" s="1504"/>
      <c r="C16" s="1508"/>
      <c r="D16" s="503"/>
      <c r="E16" s="150">
        <f>E15/D15</f>
        <v>0.91954022988505746</v>
      </c>
      <c r="F16" s="350">
        <f>F15/D15</f>
        <v>8.0459770114942528E-2</v>
      </c>
      <c r="G16" s="151">
        <f>G15/D15</f>
        <v>0</v>
      </c>
      <c r="I16" s="45">
        <f t="shared" si="0"/>
        <v>1</v>
      </c>
      <c r="J16" s="367">
        <f>1-I16</f>
        <v>0</v>
      </c>
    </row>
    <row r="17" spans="2:10" ht="20.100000000000001" customHeight="1" x14ac:dyDescent="0.2">
      <c r="B17" s="1504"/>
      <c r="C17" s="1507" t="s">
        <v>311</v>
      </c>
      <c r="D17" s="480">
        <f>'表5-1'!D18</f>
        <v>25</v>
      </c>
      <c r="E17" s="53">
        <v>19</v>
      </c>
      <c r="F17" s="88">
        <v>5</v>
      </c>
      <c r="G17" s="91">
        <v>1</v>
      </c>
      <c r="I17" s="1">
        <f t="shared" si="0"/>
        <v>25</v>
      </c>
      <c r="J17" s="367">
        <f>I17-D17</f>
        <v>0</v>
      </c>
    </row>
    <row r="18" spans="2:10" ht="20.100000000000001" customHeight="1" x14ac:dyDescent="0.2">
      <c r="B18" s="1504"/>
      <c r="C18" s="1508"/>
      <c r="D18" s="503"/>
      <c r="E18" s="150">
        <f>E17/D17</f>
        <v>0.76</v>
      </c>
      <c r="F18" s="350">
        <f>F17/D17</f>
        <v>0.2</v>
      </c>
      <c r="G18" s="151">
        <f>G17/D17</f>
        <v>0.04</v>
      </c>
      <c r="I18" s="45">
        <f t="shared" si="0"/>
        <v>1</v>
      </c>
      <c r="J18" s="367">
        <f>1-I18</f>
        <v>0</v>
      </c>
    </row>
    <row r="19" spans="2:10" ht="20.100000000000001" customHeight="1" x14ac:dyDescent="0.2">
      <c r="B19" s="1504"/>
      <c r="C19" s="1507" t="s">
        <v>278</v>
      </c>
      <c r="D19" s="480">
        <f>'表5-1'!D20</f>
        <v>82</v>
      </c>
      <c r="E19" s="53">
        <v>71</v>
      </c>
      <c r="F19" s="88">
        <v>10</v>
      </c>
      <c r="G19" s="91">
        <v>1</v>
      </c>
      <c r="I19" s="1">
        <f t="shared" si="0"/>
        <v>82</v>
      </c>
      <c r="J19" s="367">
        <f>I19-D19</f>
        <v>0</v>
      </c>
    </row>
    <row r="20" spans="2:10" ht="20.100000000000001" customHeight="1" x14ac:dyDescent="0.2">
      <c r="B20" s="1504"/>
      <c r="C20" s="1508"/>
      <c r="D20" s="503"/>
      <c r="E20" s="150">
        <f>E19/D19</f>
        <v>0.86585365853658536</v>
      </c>
      <c r="F20" s="350">
        <f>F19/D19</f>
        <v>0.12195121951219512</v>
      </c>
      <c r="G20" s="151">
        <f>G19/D19</f>
        <v>1.2195121951219513E-2</v>
      </c>
      <c r="I20" s="45">
        <f t="shared" si="0"/>
        <v>1</v>
      </c>
      <c r="J20" s="367">
        <f>1-I20</f>
        <v>0</v>
      </c>
    </row>
    <row r="21" spans="2:10" ht="20.100000000000001" customHeight="1" x14ac:dyDescent="0.2">
      <c r="B21" s="1504"/>
      <c r="C21" s="1507" t="s">
        <v>279</v>
      </c>
      <c r="D21" s="480">
        <f>'表5-1'!D22</f>
        <v>8</v>
      </c>
      <c r="E21" s="53">
        <v>6</v>
      </c>
      <c r="F21" s="88">
        <v>2</v>
      </c>
      <c r="G21" s="91">
        <v>0</v>
      </c>
      <c r="I21" s="1">
        <f t="shared" si="0"/>
        <v>8</v>
      </c>
      <c r="J21" s="367">
        <f>I21-D21</f>
        <v>0</v>
      </c>
    </row>
    <row r="22" spans="2:10" ht="20.100000000000001" customHeight="1" x14ac:dyDescent="0.2">
      <c r="B22" s="1504"/>
      <c r="C22" s="1508"/>
      <c r="D22" s="503"/>
      <c r="E22" s="150">
        <f>E21/D21</f>
        <v>0.75</v>
      </c>
      <c r="F22" s="350">
        <f>F21/D21</f>
        <v>0.25</v>
      </c>
      <c r="G22" s="151">
        <f>G21/D21</f>
        <v>0</v>
      </c>
      <c r="I22" s="45">
        <f t="shared" si="0"/>
        <v>1</v>
      </c>
      <c r="J22" s="367">
        <f>1-I22</f>
        <v>0</v>
      </c>
    </row>
    <row r="23" spans="2:10" ht="20.100000000000001" customHeight="1" x14ac:dyDescent="0.2">
      <c r="B23" s="1504"/>
      <c r="C23" s="1507" t="s">
        <v>280</v>
      </c>
      <c r="D23" s="480">
        <f>'表5-1'!D24</f>
        <v>176</v>
      </c>
      <c r="E23" s="55">
        <v>138</v>
      </c>
      <c r="F23" s="89">
        <v>31</v>
      </c>
      <c r="G23" s="91">
        <v>7</v>
      </c>
      <c r="I23" s="1">
        <f t="shared" si="0"/>
        <v>176</v>
      </c>
      <c r="J23" s="367">
        <f>I23-D23</f>
        <v>0</v>
      </c>
    </row>
    <row r="24" spans="2:10" ht="20.100000000000001" customHeight="1" thickBot="1" x14ac:dyDescent="0.25">
      <c r="B24" s="1504"/>
      <c r="C24" s="1508"/>
      <c r="D24" s="500"/>
      <c r="E24" s="656">
        <f>E23/D23</f>
        <v>0.78409090909090906</v>
      </c>
      <c r="F24" s="979">
        <f>F23/D23</f>
        <v>0.17613636363636365</v>
      </c>
      <c r="G24" s="1068">
        <f>G23/D23</f>
        <v>3.9772727272727272E-2</v>
      </c>
      <c r="I24" s="45">
        <f t="shared" si="0"/>
        <v>1</v>
      </c>
      <c r="J24" s="367">
        <f>1-I24</f>
        <v>0</v>
      </c>
    </row>
    <row r="25" spans="2:10" ht="20.100000000000001" customHeight="1" thickTop="1" x14ac:dyDescent="0.2">
      <c r="B25" s="1503" t="s">
        <v>312</v>
      </c>
      <c r="C25" s="1761" t="s">
        <v>191</v>
      </c>
      <c r="D25" s="487">
        <f>'表5-1'!D26</f>
        <v>106</v>
      </c>
      <c r="E25" s="975">
        <v>75</v>
      </c>
      <c r="F25" s="90">
        <v>23</v>
      </c>
      <c r="G25" s="92">
        <v>8</v>
      </c>
      <c r="I25" s="1">
        <f t="shared" si="0"/>
        <v>106</v>
      </c>
      <c r="J25" s="367">
        <f>I25-D25</f>
        <v>0</v>
      </c>
    </row>
    <row r="26" spans="2:10" ht="20.100000000000001" customHeight="1" x14ac:dyDescent="0.2">
      <c r="B26" s="1504"/>
      <c r="C26" s="1502"/>
      <c r="D26" s="503"/>
      <c r="E26" s="150">
        <f>E25/D25</f>
        <v>0.70754716981132071</v>
      </c>
      <c r="F26" s="350">
        <f>F25/D25</f>
        <v>0.21698113207547171</v>
      </c>
      <c r="G26" s="151">
        <f>G25/D25</f>
        <v>7.5471698113207544E-2</v>
      </c>
      <c r="I26" s="45">
        <f t="shared" si="0"/>
        <v>1</v>
      </c>
      <c r="J26" s="367">
        <f>1-I26</f>
        <v>0</v>
      </c>
    </row>
    <row r="27" spans="2:10" ht="20.100000000000001" customHeight="1" x14ac:dyDescent="0.2">
      <c r="B27" s="1504"/>
      <c r="C27" s="1502" t="s">
        <v>192</v>
      </c>
      <c r="D27" s="491">
        <f>'表5-1'!D28</f>
        <v>171</v>
      </c>
      <c r="E27" s="55">
        <v>154</v>
      </c>
      <c r="F27" s="89">
        <v>16</v>
      </c>
      <c r="G27" s="91">
        <v>1</v>
      </c>
      <c r="I27" s="1">
        <f t="shared" si="0"/>
        <v>171</v>
      </c>
      <c r="J27" s="367">
        <f>I27-D27</f>
        <v>0</v>
      </c>
    </row>
    <row r="28" spans="2:10" ht="20.100000000000001" customHeight="1" x14ac:dyDescent="0.2">
      <c r="B28" s="1504"/>
      <c r="C28" s="1745"/>
      <c r="D28" s="503"/>
      <c r="E28" s="150">
        <f>E27/D27</f>
        <v>0.90058479532163738</v>
      </c>
      <c r="F28" s="350">
        <f>F27/D27</f>
        <v>9.3567251461988299E-2</v>
      </c>
      <c r="G28" s="151">
        <f>G27/D27</f>
        <v>5.8479532163742687E-3</v>
      </c>
      <c r="I28" s="45">
        <f t="shared" si="0"/>
        <v>1</v>
      </c>
      <c r="J28" s="367">
        <f>1-I28</f>
        <v>0</v>
      </c>
    </row>
    <row r="29" spans="2:10" ht="20.100000000000001" customHeight="1" x14ac:dyDescent="0.2">
      <c r="B29" s="1504"/>
      <c r="C29" s="1502" t="s">
        <v>193</v>
      </c>
      <c r="D29" s="500">
        <f>'表5-1'!D30</f>
        <v>49</v>
      </c>
      <c r="E29" s="55">
        <v>36</v>
      </c>
      <c r="F29" s="89">
        <v>10</v>
      </c>
      <c r="G29" s="91">
        <v>3</v>
      </c>
      <c r="I29" s="1">
        <f t="shared" si="0"/>
        <v>49</v>
      </c>
      <c r="J29" s="367">
        <f>I29-D29</f>
        <v>0</v>
      </c>
    </row>
    <row r="30" spans="2:10" ht="20.100000000000001" customHeight="1" x14ac:dyDescent="0.2">
      <c r="B30" s="1504"/>
      <c r="C30" s="1745"/>
      <c r="D30" s="503"/>
      <c r="E30" s="150">
        <f>E29/D29</f>
        <v>0.73469387755102045</v>
      </c>
      <c r="F30" s="350">
        <f>F29/D29</f>
        <v>0.20408163265306123</v>
      </c>
      <c r="G30" s="151">
        <f>G29/D29</f>
        <v>6.1224489795918366E-2</v>
      </c>
      <c r="I30" s="45">
        <f t="shared" si="0"/>
        <v>1</v>
      </c>
      <c r="J30" s="367">
        <f>1-I30</f>
        <v>0</v>
      </c>
    </row>
    <row r="31" spans="2:10" ht="20.100000000000001" customHeight="1" x14ac:dyDescent="0.2">
      <c r="B31" s="1504"/>
      <c r="C31" s="1502" t="s">
        <v>194</v>
      </c>
      <c r="D31" s="500">
        <f>'表5-1'!D32</f>
        <v>38</v>
      </c>
      <c r="E31" s="55">
        <v>33</v>
      </c>
      <c r="F31" s="89">
        <v>5</v>
      </c>
      <c r="G31" s="91">
        <v>0</v>
      </c>
      <c r="I31" s="1">
        <f t="shared" si="0"/>
        <v>38</v>
      </c>
      <c r="J31" s="367">
        <f>I31-D31</f>
        <v>0</v>
      </c>
    </row>
    <row r="32" spans="2:10" ht="20.100000000000001" customHeight="1" x14ac:dyDescent="0.2">
      <c r="B32" s="1504"/>
      <c r="C32" s="1745"/>
      <c r="D32" s="503"/>
      <c r="E32" s="150">
        <f>E31/D31</f>
        <v>0.86842105263157898</v>
      </c>
      <c r="F32" s="350">
        <f>F31/D31</f>
        <v>0.13157894736842105</v>
      </c>
      <c r="G32" s="151">
        <f>G31/D31</f>
        <v>0</v>
      </c>
      <c r="I32" s="45">
        <f t="shared" si="0"/>
        <v>1</v>
      </c>
      <c r="J32" s="367">
        <f>1-I32</f>
        <v>0</v>
      </c>
    </row>
    <row r="33" spans="2:12" ht="20.100000000000001" customHeight="1" x14ac:dyDescent="0.2">
      <c r="B33" s="1504"/>
      <c r="C33" s="1502" t="s">
        <v>195</v>
      </c>
      <c r="D33" s="500">
        <f>'表5-1'!D34</f>
        <v>33</v>
      </c>
      <c r="E33" s="55">
        <v>30</v>
      </c>
      <c r="F33" s="89">
        <v>3</v>
      </c>
      <c r="G33" s="91">
        <v>0</v>
      </c>
      <c r="I33" s="1">
        <f t="shared" si="0"/>
        <v>33</v>
      </c>
      <c r="J33" s="367">
        <f>I33-D33</f>
        <v>0</v>
      </c>
    </row>
    <row r="34" spans="2:12" ht="20.100000000000001" customHeight="1" x14ac:dyDescent="0.2">
      <c r="B34" s="1504"/>
      <c r="C34" s="1745"/>
      <c r="D34" s="503"/>
      <c r="E34" s="150">
        <f>E33/D33</f>
        <v>0.90909090909090906</v>
      </c>
      <c r="F34" s="350">
        <f>F33/D33</f>
        <v>9.0909090909090912E-2</v>
      </c>
      <c r="G34" s="151">
        <f>G33/D33</f>
        <v>0</v>
      </c>
      <c r="I34" s="45">
        <f t="shared" si="0"/>
        <v>1</v>
      </c>
      <c r="J34" s="367">
        <f>1-I34</f>
        <v>0</v>
      </c>
    </row>
    <row r="35" spans="2:12" ht="20.100000000000001" customHeight="1" x14ac:dyDescent="0.2">
      <c r="B35" s="1504"/>
      <c r="C35" s="1502" t="s">
        <v>196</v>
      </c>
      <c r="D35" s="491">
        <f>'表5-1'!D36</f>
        <v>30</v>
      </c>
      <c r="E35" s="55">
        <v>24</v>
      </c>
      <c r="F35" s="89">
        <v>6</v>
      </c>
      <c r="G35" s="91">
        <v>0</v>
      </c>
      <c r="I35" s="1">
        <f t="shared" si="0"/>
        <v>30</v>
      </c>
      <c r="J35" s="367">
        <f>I35-D35</f>
        <v>0</v>
      </c>
    </row>
    <row r="36" spans="2:12" ht="20.100000000000001" customHeight="1" thickBot="1" x14ac:dyDescent="0.25">
      <c r="B36" s="1504"/>
      <c r="C36" s="1760"/>
      <c r="D36" s="500"/>
      <c r="E36" s="1065">
        <f>E35/D35</f>
        <v>0.8</v>
      </c>
      <c r="F36" s="1066">
        <f>F35/D35</f>
        <v>0.2</v>
      </c>
      <c r="G36" s="1068">
        <f>G35/D35</f>
        <v>0</v>
      </c>
      <c r="I36" s="45">
        <f t="shared" si="0"/>
        <v>1</v>
      </c>
      <c r="J36" s="367">
        <f>1-I36</f>
        <v>0</v>
      </c>
    </row>
    <row r="37" spans="2:12" ht="20.100000000000001" customHeight="1" thickTop="1" x14ac:dyDescent="0.2">
      <c r="B37" s="1504"/>
      <c r="C37" s="5" t="s">
        <v>197</v>
      </c>
      <c r="D37" s="58">
        <f>D27+D29+D31+D33</f>
        <v>291</v>
      </c>
      <c r="E37" s="352">
        <f>E27+E29+E31+E33</f>
        <v>253</v>
      </c>
      <c r="F37" s="90">
        <f>F27+F29+F31+F33</f>
        <v>34</v>
      </c>
      <c r="G37" s="93">
        <f>G27+G29+G31+G33</f>
        <v>4</v>
      </c>
      <c r="I37" s="1">
        <f t="shared" si="0"/>
        <v>291</v>
      </c>
      <c r="J37" s="367">
        <f>I37-D37</f>
        <v>0</v>
      </c>
    </row>
    <row r="38" spans="2:12" ht="20.100000000000001" customHeight="1" x14ac:dyDescent="0.2">
      <c r="B38" s="1504"/>
      <c r="C38" s="6" t="s">
        <v>198</v>
      </c>
      <c r="D38" s="503"/>
      <c r="E38" s="150">
        <f>E37/D37</f>
        <v>0.86941580756013748</v>
      </c>
      <c r="F38" s="350">
        <f>F37/D37</f>
        <v>0.11683848797250859</v>
      </c>
      <c r="G38" s="151">
        <f>G37/D37</f>
        <v>1.3745704467353952E-2</v>
      </c>
      <c r="I38" s="45">
        <f t="shared" si="0"/>
        <v>1</v>
      </c>
      <c r="J38" s="367">
        <f>1-I38</f>
        <v>0</v>
      </c>
    </row>
    <row r="39" spans="2:12" ht="20.100000000000001" customHeight="1" x14ac:dyDescent="0.2">
      <c r="B39" s="1504"/>
      <c r="C39" s="5" t="s">
        <v>197</v>
      </c>
      <c r="D39" s="60">
        <f>D29+D31+D33+D35</f>
        <v>150</v>
      </c>
      <c r="E39" s="55">
        <f>E29+E31+E33+E35</f>
        <v>123</v>
      </c>
      <c r="F39" s="89">
        <f>F29+F31+F33+F35</f>
        <v>24</v>
      </c>
      <c r="G39" s="92">
        <f>G29+G31+G33+G35</f>
        <v>3</v>
      </c>
      <c r="I39" s="1">
        <f t="shared" si="0"/>
        <v>150</v>
      </c>
      <c r="J39" s="367">
        <f>I39-D39</f>
        <v>0</v>
      </c>
    </row>
    <row r="40" spans="2:12" ht="20.100000000000001" customHeight="1" thickBot="1" x14ac:dyDescent="0.25">
      <c r="B40" s="1510"/>
      <c r="C40" s="6" t="s">
        <v>199</v>
      </c>
      <c r="D40" s="503"/>
      <c r="E40" s="146">
        <f>E39/D39</f>
        <v>0.82</v>
      </c>
      <c r="F40" s="351">
        <f>F39/D39</f>
        <v>0.16</v>
      </c>
      <c r="G40" s="147">
        <f>G39/D39</f>
        <v>0.02</v>
      </c>
      <c r="I40" s="45">
        <f t="shared" si="0"/>
        <v>1</v>
      </c>
      <c r="J40" s="367">
        <f>1-I40</f>
        <v>0</v>
      </c>
    </row>
    <row r="41" spans="2:12" ht="19.5" customHeight="1" x14ac:dyDescent="0.2">
      <c r="C41" s="15"/>
      <c r="D41" s="16"/>
      <c r="E41" s="12"/>
      <c r="F41" s="12"/>
      <c r="G41" s="12"/>
    </row>
    <row r="42" spans="2:12" x14ac:dyDescent="0.2">
      <c r="B42" s="1" t="s">
        <v>556</v>
      </c>
      <c r="D42" s="1">
        <f>D25+D27+D29+D31+D33+D35</f>
        <v>427</v>
      </c>
      <c r="E42" s="1">
        <f>E25+E27+E29+E31+E33+E35</f>
        <v>352</v>
      </c>
      <c r="F42" s="1">
        <f>F25+F27+F29+F31+F33+F35</f>
        <v>63</v>
      </c>
      <c r="G42" s="1">
        <f>G25+G27+G29+G31+G33+G35</f>
        <v>12</v>
      </c>
    </row>
    <row r="43" spans="2:12" x14ac:dyDescent="0.2">
      <c r="B43" t="s">
        <v>557</v>
      </c>
      <c r="E43" s="94">
        <f>E42/D42</f>
        <v>0.82435597189695553</v>
      </c>
      <c r="F43" s="94">
        <f>F42/D42</f>
        <v>0.14754098360655737</v>
      </c>
      <c r="G43" s="94">
        <f>G42/D42</f>
        <v>2.8103044496487119E-2</v>
      </c>
      <c r="H43" s="94"/>
      <c r="I43" s="94"/>
      <c r="J43" s="94"/>
      <c r="K43" s="94"/>
      <c r="L43" s="94"/>
    </row>
    <row r="44" spans="2:12" x14ac:dyDescent="0.2">
      <c r="B44"/>
      <c r="E44" s="94"/>
      <c r="F44" s="94"/>
      <c r="G44" s="94"/>
      <c r="H44" s="94"/>
      <c r="I44" s="94"/>
      <c r="J44" s="94"/>
      <c r="K44" s="94"/>
      <c r="L44" s="94"/>
    </row>
    <row r="45" spans="2:12" x14ac:dyDescent="0.2">
      <c r="B45" t="s">
        <v>395</v>
      </c>
      <c r="D45" s="96">
        <f>D37+D25+D35</f>
        <v>427</v>
      </c>
      <c r="E45" s="96">
        <f>E37+E25+E35</f>
        <v>352</v>
      </c>
      <c r="F45" s="96">
        <f>F37+F25+F35</f>
        <v>63</v>
      </c>
      <c r="G45" s="96">
        <f>G37+G25+G35</f>
        <v>12</v>
      </c>
    </row>
    <row r="46" spans="2:12" x14ac:dyDescent="0.2">
      <c r="B46"/>
      <c r="D46" s="7">
        <f>D39+D25+D27</f>
        <v>427</v>
      </c>
      <c r="E46" s="7">
        <f>E39+E25+E27</f>
        <v>352</v>
      </c>
      <c r="F46" s="7">
        <f>F39+F25+F27</f>
        <v>63</v>
      </c>
      <c r="G46" s="7">
        <f>G39+G25+G27</f>
        <v>12</v>
      </c>
    </row>
    <row r="47" spans="2:12" x14ac:dyDescent="0.2">
      <c r="B47"/>
    </row>
    <row r="48" spans="2:12" x14ac:dyDescent="0.2">
      <c r="B48" s="380" t="s">
        <v>239</v>
      </c>
      <c r="D48" s="367">
        <f>D42-D11</f>
        <v>0</v>
      </c>
      <c r="E48" s="367">
        <f t="shared" ref="E48:G49" si="1">E42-E11</f>
        <v>0</v>
      </c>
      <c r="F48" s="367">
        <f t="shared" si="1"/>
        <v>0</v>
      </c>
      <c r="G48" s="367">
        <f>G42-G11</f>
        <v>0</v>
      </c>
      <c r="H48" s="96"/>
      <c r="I48" s="96"/>
      <c r="J48" s="96"/>
      <c r="K48" s="96"/>
      <c r="L48" s="96"/>
    </row>
    <row r="49" spans="4:12" x14ac:dyDescent="0.2">
      <c r="D49" s="367"/>
      <c r="E49" s="367">
        <f t="shared" si="1"/>
        <v>0</v>
      </c>
      <c r="F49" s="367">
        <f t="shared" si="1"/>
        <v>0</v>
      </c>
      <c r="G49" s="367">
        <f t="shared" si="1"/>
        <v>0</v>
      </c>
      <c r="H49" s="7"/>
      <c r="I49" s="7"/>
      <c r="J49" s="7"/>
      <c r="K49" s="7"/>
      <c r="L49" s="7"/>
    </row>
    <row r="50" spans="4:12" x14ac:dyDescent="0.2">
      <c r="D50" s="367"/>
      <c r="E50" s="367"/>
      <c r="F50" s="367"/>
      <c r="G50" s="367"/>
    </row>
    <row r="51" spans="4:12" x14ac:dyDescent="0.2">
      <c r="D51" s="367">
        <f>D45-D42</f>
        <v>0</v>
      </c>
      <c r="E51" s="367">
        <f>E45-E42</f>
        <v>0</v>
      </c>
      <c r="F51" s="367">
        <f>F45-F42</f>
        <v>0</v>
      </c>
      <c r="G51" s="367">
        <f>G45-G42</f>
        <v>0</v>
      </c>
    </row>
    <row r="52" spans="4:12" x14ac:dyDescent="0.2">
      <c r="D52" s="367">
        <f>D46-D42</f>
        <v>0</v>
      </c>
      <c r="E52" s="367">
        <f>E46-E42</f>
        <v>0</v>
      </c>
      <c r="F52" s="367">
        <f>F46-F42</f>
        <v>0</v>
      </c>
      <c r="G52" s="367">
        <f>G46-G42</f>
        <v>0</v>
      </c>
    </row>
  </sheetData>
  <mergeCells count="19">
    <mergeCell ref="C21:C22"/>
    <mergeCell ref="C23:C24"/>
    <mergeCell ref="B25:B40"/>
    <mergeCell ref="C25:C26"/>
    <mergeCell ref="C27:C28"/>
    <mergeCell ref="C29:C30"/>
    <mergeCell ref="C31:C32"/>
    <mergeCell ref="C33:C34"/>
    <mergeCell ref="C35:C36"/>
    <mergeCell ref="B13:B24"/>
    <mergeCell ref="C13:C14"/>
    <mergeCell ref="C15:C16"/>
    <mergeCell ref="C17:C18"/>
    <mergeCell ref="C19:C20"/>
    <mergeCell ref="D8:D10"/>
    <mergeCell ref="E8:E10"/>
    <mergeCell ref="F8:F10"/>
    <mergeCell ref="G8:G10"/>
    <mergeCell ref="B11:C12"/>
  </mergeCells>
  <phoneticPr fontId="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22D58-DF8E-47F0-B884-580ABBEB9D61}">
  <sheetPr codeName="Sheet72">
    <tabColor rgb="FF00B0F0"/>
    <pageSetUpPr fitToPage="1"/>
  </sheetPr>
  <dimension ref="A2:L97"/>
  <sheetViews>
    <sheetView view="pageBreakPreview" zoomScaleNormal="100" zoomScaleSheetLayoutView="100" workbookViewId="0">
      <selection activeCell="P38" sqref="P38"/>
    </sheetView>
  </sheetViews>
  <sheetFormatPr defaultColWidth="9" defaultRowHeight="13.2" x14ac:dyDescent="0.2"/>
  <cols>
    <col min="1" max="1" width="8.6640625" style="19" customWidth="1"/>
    <col min="2" max="2" width="4.6640625" style="19" customWidth="1"/>
    <col min="3" max="3" width="17.109375" style="1" customWidth="1"/>
    <col min="4" max="9" width="18.6640625" style="1" customWidth="1"/>
    <col min="10" max="15" width="8.6640625" style="1" customWidth="1"/>
    <col min="16" max="35" width="4.6640625" style="1" customWidth="1"/>
    <col min="36" max="16384" width="9" style="1"/>
  </cols>
  <sheetData>
    <row r="2" spans="2:12" ht="17.100000000000001" customHeight="1" x14ac:dyDescent="0.2">
      <c r="B2" s="1159" t="s">
        <v>913</v>
      </c>
    </row>
    <row r="3" spans="2:12" ht="18" customHeight="1" x14ac:dyDescent="0.2">
      <c r="B3" s="1"/>
    </row>
    <row r="4" spans="2:12" ht="15" customHeight="1" x14ac:dyDescent="0.2">
      <c r="B4" s="1"/>
      <c r="G4" s="49" t="s">
        <v>167</v>
      </c>
    </row>
    <row r="5" spans="2:12" ht="15" customHeight="1" x14ac:dyDescent="0.2">
      <c r="B5" s="1"/>
      <c r="G5" s="49" t="s">
        <v>323</v>
      </c>
    </row>
    <row r="6" spans="2:12" ht="15" customHeight="1" x14ac:dyDescent="0.2">
      <c r="B6" s="1"/>
      <c r="G6" s="49" t="s">
        <v>884</v>
      </c>
    </row>
    <row r="7" spans="2:12" ht="15" customHeight="1" x14ac:dyDescent="0.2">
      <c r="B7" s="1"/>
      <c r="G7" s="49" t="s">
        <v>885</v>
      </c>
      <c r="H7" s="49"/>
    </row>
    <row r="8" spans="2:12" ht="13.8" thickBot="1" x14ac:dyDescent="0.25">
      <c r="I8" s="2" t="s">
        <v>170</v>
      </c>
    </row>
    <row r="9" spans="2:12" ht="15" customHeight="1" x14ac:dyDescent="0.2">
      <c r="B9" s="1619"/>
      <c r="C9" s="1619"/>
      <c r="D9" s="1600" t="s">
        <v>266</v>
      </c>
      <c r="E9" s="1676" t="s">
        <v>886</v>
      </c>
      <c r="F9" s="237"/>
      <c r="G9" s="238"/>
      <c r="H9" s="237"/>
      <c r="I9" s="1356"/>
    </row>
    <row r="10" spans="2:12" ht="15" customHeight="1" x14ac:dyDescent="0.2">
      <c r="B10" s="1619"/>
      <c r="C10" s="1619"/>
      <c r="D10" s="1623"/>
      <c r="E10" s="1677"/>
      <c r="F10" s="1591" t="s">
        <v>887</v>
      </c>
      <c r="G10" s="1507" t="s">
        <v>888</v>
      </c>
      <c r="H10" s="1591" t="s">
        <v>889</v>
      </c>
      <c r="I10" s="1600" t="s">
        <v>326</v>
      </c>
    </row>
    <row r="11" spans="2:12" ht="10.5" customHeight="1" x14ac:dyDescent="0.2">
      <c r="B11" s="1619"/>
      <c r="C11" s="1619"/>
      <c r="D11" s="1623"/>
      <c r="E11" s="1677"/>
      <c r="F11" s="1551"/>
      <c r="G11" s="1508"/>
      <c r="H11" s="1551"/>
      <c r="I11" s="1623"/>
    </row>
    <row r="12" spans="2:12" ht="68.25" customHeight="1" x14ac:dyDescent="0.2">
      <c r="B12" s="1619"/>
      <c r="C12" s="1619"/>
      <c r="D12" s="1624"/>
      <c r="E12" s="1678"/>
      <c r="F12" s="1552"/>
      <c r="G12" s="1610"/>
      <c r="H12" s="1552"/>
      <c r="I12" s="1624"/>
      <c r="K12" s="1" t="s">
        <v>327</v>
      </c>
      <c r="L12" s="360" t="s">
        <v>328</v>
      </c>
    </row>
    <row r="13" spans="2:12" ht="18.899999999999999" customHeight="1" x14ac:dyDescent="0.2">
      <c r="B13" s="1603" t="s">
        <v>273</v>
      </c>
      <c r="C13" s="1628"/>
      <c r="D13" s="234">
        <f t="shared" ref="D13:H13" si="0">D16+D19+D22+D25+D28+D31</f>
        <v>427</v>
      </c>
      <c r="E13" s="63">
        <f>E16+E19+E22+E25+E28+E31</f>
        <v>352</v>
      </c>
      <c r="F13" s="9">
        <f>F16+F19+F22+F25+F28+F31</f>
        <v>258</v>
      </c>
      <c r="G13" s="9">
        <f t="shared" si="0"/>
        <v>78</v>
      </c>
      <c r="H13" s="9">
        <f t="shared" si="0"/>
        <v>7</v>
      </c>
      <c r="I13" s="141">
        <f t="shared" ref="I13" si="1">I16+I19+I22+I25+I28+I31</f>
        <v>9</v>
      </c>
      <c r="K13" s="1">
        <f>E13</f>
        <v>352</v>
      </c>
      <c r="L13" s="367">
        <f>E13-K13</f>
        <v>0</v>
      </c>
    </row>
    <row r="14" spans="2:12" ht="18.899999999999999" customHeight="1" x14ac:dyDescent="0.2">
      <c r="B14" s="1605"/>
      <c r="C14" s="1629"/>
      <c r="D14" s="600"/>
      <c r="E14" s="601">
        <f>E13/D13</f>
        <v>0.82435597189695553</v>
      </c>
      <c r="F14" s="483">
        <f>F13/D13</f>
        <v>0.60421545667447307</v>
      </c>
      <c r="G14" s="483">
        <f>G13/D13</f>
        <v>0.18266978922716628</v>
      </c>
      <c r="H14" s="483">
        <f>H13/D13</f>
        <v>1.6393442622950821E-2</v>
      </c>
      <c r="I14" s="484">
        <f>I13/D13</f>
        <v>2.1077283372365339E-2</v>
      </c>
      <c r="K14" s="45">
        <f>SUM(E14)</f>
        <v>0.82435597189695553</v>
      </c>
      <c r="L14" s="367"/>
    </row>
    <row r="15" spans="2:12" ht="18.899999999999999" customHeight="1" thickBot="1" x14ac:dyDescent="0.25">
      <c r="B15" s="1607"/>
      <c r="C15" s="1669"/>
      <c r="D15" s="604"/>
      <c r="E15" s="605"/>
      <c r="F15" s="485">
        <f>F13/$E13</f>
        <v>0.73295454545454541</v>
      </c>
      <c r="G15" s="485">
        <f t="shared" ref="G15:H15" si="2">G13/$E13</f>
        <v>0.22159090909090909</v>
      </c>
      <c r="H15" s="485">
        <f t="shared" si="2"/>
        <v>1.9886363636363636E-2</v>
      </c>
      <c r="I15" s="486">
        <f>I13/$E13</f>
        <v>2.556818181818182E-2</v>
      </c>
      <c r="K15" s="45"/>
    </row>
    <row r="16" spans="2:12" ht="18.899999999999999" customHeight="1" thickTop="1" x14ac:dyDescent="0.2">
      <c r="B16" s="1503" t="s">
        <v>274</v>
      </c>
      <c r="C16" s="1649" t="s">
        <v>275</v>
      </c>
      <c r="D16" s="487">
        <f>表1!D14</f>
        <v>49</v>
      </c>
      <c r="E16" s="65">
        <f>'表35-1'!E13</f>
        <v>38</v>
      </c>
      <c r="F16" s="74">
        <v>28</v>
      </c>
      <c r="G16" s="74">
        <v>8</v>
      </c>
      <c r="H16" s="74">
        <v>2</v>
      </c>
      <c r="I16" s="139">
        <v>0</v>
      </c>
      <c r="K16" s="1">
        <f>E16</f>
        <v>38</v>
      </c>
      <c r="L16" s="367">
        <f>E16-K16</f>
        <v>0</v>
      </c>
    </row>
    <row r="17" spans="2:12" ht="18.899999999999999" customHeight="1" x14ac:dyDescent="0.2">
      <c r="B17" s="1504"/>
      <c r="C17" s="1551"/>
      <c r="D17" s="499"/>
      <c r="E17" s="601">
        <f>E16/D16</f>
        <v>0.77551020408163263</v>
      </c>
      <c r="F17" s="483">
        <f>F16/D16</f>
        <v>0.5714285714285714</v>
      </c>
      <c r="G17" s="483">
        <f>G16/D16</f>
        <v>0.16326530612244897</v>
      </c>
      <c r="H17" s="483">
        <f>H16/D16</f>
        <v>4.0816326530612242E-2</v>
      </c>
      <c r="I17" s="484">
        <f>I16/D16</f>
        <v>0</v>
      </c>
      <c r="K17" s="45">
        <f>SUM(E17)</f>
        <v>0.77551020408163263</v>
      </c>
      <c r="L17" s="367"/>
    </row>
    <row r="18" spans="2:12" ht="18.899999999999999" customHeight="1" x14ac:dyDescent="0.2">
      <c r="B18" s="1504"/>
      <c r="C18" s="1552"/>
      <c r="D18" s="307"/>
      <c r="E18" s="608"/>
      <c r="F18" s="489">
        <f>F16/$E16</f>
        <v>0.73684210526315785</v>
      </c>
      <c r="G18" s="489">
        <f>G16/$E16</f>
        <v>0.21052631578947367</v>
      </c>
      <c r="H18" s="489">
        <f>H16/$E16</f>
        <v>5.2631578947368418E-2</v>
      </c>
      <c r="I18" s="490">
        <f>I16/$E16</f>
        <v>0</v>
      </c>
      <c r="K18" s="45"/>
    </row>
    <row r="19" spans="2:12" ht="18.899999999999999" customHeight="1" x14ac:dyDescent="0.2">
      <c r="B19" s="1504"/>
      <c r="C19" s="1591" t="s">
        <v>276</v>
      </c>
      <c r="D19" s="480">
        <f>表1!D17</f>
        <v>87</v>
      </c>
      <c r="E19" s="64">
        <f>'表35-1'!E15</f>
        <v>80</v>
      </c>
      <c r="F19" s="35">
        <v>64</v>
      </c>
      <c r="G19" s="35">
        <v>14</v>
      </c>
      <c r="H19" s="35">
        <v>1</v>
      </c>
      <c r="I19" s="140">
        <v>1</v>
      </c>
      <c r="K19" s="1">
        <f>E19</f>
        <v>80</v>
      </c>
      <c r="L19" s="367">
        <f>E19-K19</f>
        <v>0</v>
      </c>
    </row>
    <row r="20" spans="2:12" ht="18.899999999999999" customHeight="1" x14ac:dyDescent="0.2">
      <c r="B20" s="1504"/>
      <c r="C20" s="1551"/>
      <c r="D20" s="499"/>
      <c r="E20" s="601">
        <f>E19/D19</f>
        <v>0.91954022988505746</v>
      </c>
      <c r="F20" s="483">
        <f>F19/D19</f>
        <v>0.73563218390804597</v>
      </c>
      <c r="G20" s="483">
        <f>G19/D19</f>
        <v>0.16091954022988506</v>
      </c>
      <c r="H20" s="483">
        <f>H19/D19</f>
        <v>1.1494252873563218E-2</v>
      </c>
      <c r="I20" s="484">
        <f>I19/D19</f>
        <v>1.1494252873563218E-2</v>
      </c>
      <c r="K20" s="45">
        <f>SUM(E20)</f>
        <v>0.91954022988505746</v>
      </c>
      <c r="L20" s="367"/>
    </row>
    <row r="21" spans="2:12" ht="18.899999999999999" customHeight="1" x14ac:dyDescent="0.2">
      <c r="B21" s="1504"/>
      <c r="C21" s="1552"/>
      <c r="D21" s="1123"/>
      <c r="E21" s="1163"/>
      <c r="F21" s="489">
        <f>F19/$E19</f>
        <v>0.8</v>
      </c>
      <c r="G21" s="489">
        <f>G19/$E19</f>
        <v>0.17499999999999999</v>
      </c>
      <c r="H21" s="489">
        <f>H19/$E19</f>
        <v>1.2500000000000001E-2</v>
      </c>
      <c r="I21" s="490">
        <f>I19/$E19</f>
        <v>1.2500000000000001E-2</v>
      </c>
      <c r="K21" s="45"/>
    </row>
    <row r="22" spans="2:12" ht="18.899999999999999" customHeight="1" x14ac:dyDescent="0.2">
      <c r="B22" s="1504"/>
      <c r="C22" s="1591" t="s">
        <v>277</v>
      </c>
      <c r="D22" s="491">
        <f>表1!D20</f>
        <v>25</v>
      </c>
      <c r="E22" s="64">
        <f>'表35-1'!E17</f>
        <v>19</v>
      </c>
      <c r="F22" s="35">
        <v>16</v>
      </c>
      <c r="G22" s="35">
        <v>3</v>
      </c>
      <c r="H22" s="35">
        <v>0</v>
      </c>
      <c r="I22" s="140">
        <v>0</v>
      </c>
      <c r="K22" s="1">
        <f>E22</f>
        <v>19</v>
      </c>
      <c r="L22" s="367">
        <f>E22-K22</f>
        <v>0</v>
      </c>
    </row>
    <row r="23" spans="2:12" ht="18.899999999999999" customHeight="1" x14ac:dyDescent="0.2">
      <c r="B23" s="1504"/>
      <c r="C23" s="1551"/>
      <c r="D23" s="499"/>
      <c r="E23" s="601">
        <f>E22/D22</f>
        <v>0.76</v>
      </c>
      <c r="F23" s="483">
        <f>F22/D22</f>
        <v>0.64</v>
      </c>
      <c r="G23" s="483">
        <f>G22/D22</f>
        <v>0.12</v>
      </c>
      <c r="H23" s="483">
        <f>H22/D22</f>
        <v>0</v>
      </c>
      <c r="I23" s="484">
        <f t="shared" ref="I23" si="3">I22/D22</f>
        <v>0</v>
      </c>
      <c r="K23" s="45">
        <f>SUM(E23)</f>
        <v>0.76</v>
      </c>
      <c r="L23" s="367"/>
    </row>
    <row r="24" spans="2:12" ht="18.899999999999999" customHeight="1" x14ac:dyDescent="0.2">
      <c r="B24" s="1504"/>
      <c r="C24" s="1552"/>
      <c r="D24" s="1123"/>
      <c r="E24" s="608"/>
      <c r="F24" s="489">
        <f>F22/$E22</f>
        <v>0.84210526315789469</v>
      </c>
      <c r="G24" s="489">
        <f t="shared" ref="G24:I24" si="4">G22/$E22</f>
        <v>0.15789473684210525</v>
      </c>
      <c r="H24" s="489">
        <f t="shared" si="4"/>
        <v>0</v>
      </c>
      <c r="I24" s="490">
        <f t="shared" si="4"/>
        <v>0</v>
      </c>
      <c r="K24" s="45"/>
    </row>
    <row r="25" spans="2:12" ht="18.899999999999999" customHeight="1" x14ac:dyDescent="0.2">
      <c r="B25" s="1504"/>
      <c r="C25" s="1591" t="s">
        <v>278</v>
      </c>
      <c r="D25" s="491">
        <f>表1!D23</f>
        <v>82</v>
      </c>
      <c r="E25" s="64">
        <f>'表35-1'!E19</f>
        <v>71</v>
      </c>
      <c r="F25" s="35">
        <v>50</v>
      </c>
      <c r="G25" s="35">
        <v>16</v>
      </c>
      <c r="H25" s="35">
        <v>2</v>
      </c>
      <c r="I25" s="140">
        <v>3</v>
      </c>
      <c r="K25" s="1">
        <f>E25</f>
        <v>71</v>
      </c>
      <c r="L25" s="367">
        <f>E25-K25</f>
        <v>0</v>
      </c>
    </row>
    <row r="26" spans="2:12" ht="18.899999999999999" customHeight="1" x14ac:dyDescent="0.2">
      <c r="B26" s="1504"/>
      <c r="C26" s="1551"/>
      <c r="D26" s="499"/>
      <c r="E26" s="601">
        <f>E25/D25</f>
        <v>0.86585365853658536</v>
      </c>
      <c r="F26" s="483">
        <f>F25/D25</f>
        <v>0.6097560975609756</v>
      </c>
      <c r="G26" s="483">
        <f>G25/D25</f>
        <v>0.1951219512195122</v>
      </c>
      <c r="H26" s="483">
        <f>H25/D25</f>
        <v>2.4390243902439025E-2</v>
      </c>
      <c r="I26" s="484">
        <f t="shared" ref="I26" si="5">I25/D25</f>
        <v>3.6585365853658534E-2</v>
      </c>
      <c r="K26" s="45">
        <f>SUM(E26)</f>
        <v>0.86585365853658536</v>
      </c>
      <c r="L26" s="367"/>
    </row>
    <row r="27" spans="2:12" ht="18.899999999999999" customHeight="1" x14ac:dyDescent="0.2">
      <c r="B27" s="1504"/>
      <c r="C27" s="1552"/>
      <c r="D27" s="1123"/>
      <c r="E27" s="1163"/>
      <c r="F27" s="489">
        <f>F25/$E25</f>
        <v>0.70422535211267601</v>
      </c>
      <c r="G27" s="489">
        <f t="shared" ref="G27:I27" si="6">G25/$E25</f>
        <v>0.22535211267605634</v>
      </c>
      <c r="H27" s="489">
        <f t="shared" si="6"/>
        <v>2.8169014084507043E-2</v>
      </c>
      <c r="I27" s="490">
        <f t="shared" si="6"/>
        <v>4.2253521126760563E-2</v>
      </c>
      <c r="K27" s="45"/>
    </row>
    <row r="28" spans="2:12" ht="18.899999999999999" customHeight="1" x14ac:dyDescent="0.2">
      <c r="B28" s="1504"/>
      <c r="C28" s="1591" t="s">
        <v>279</v>
      </c>
      <c r="D28" s="491">
        <f>表1!D26</f>
        <v>8</v>
      </c>
      <c r="E28" s="64">
        <f>'表35-1'!E21</f>
        <v>6</v>
      </c>
      <c r="F28" s="9">
        <v>5</v>
      </c>
      <c r="G28" s="9">
        <v>1</v>
      </c>
      <c r="H28" s="9">
        <v>0</v>
      </c>
      <c r="I28" s="140">
        <v>0</v>
      </c>
      <c r="K28" s="1">
        <f>E28</f>
        <v>6</v>
      </c>
      <c r="L28" s="367">
        <f>E28-K28</f>
        <v>0</v>
      </c>
    </row>
    <row r="29" spans="2:12" ht="18.899999999999999" customHeight="1" x14ac:dyDescent="0.2">
      <c r="B29" s="1504"/>
      <c r="C29" s="1551"/>
      <c r="D29" s="499"/>
      <c r="E29" s="601">
        <f>E28/D28</f>
        <v>0.75</v>
      </c>
      <c r="F29" s="483">
        <f>F28/D28</f>
        <v>0.625</v>
      </c>
      <c r="G29" s="483">
        <f>G28/D28</f>
        <v>0.125</v>
      </c>
      <c r="H29" s="483">
        <f>H28/D28</f>
        <v>0</v>
      </c>
      <c r="I29" s="484">
        <f t="shared" ref="I29" si="7">I28/D28</f>
        <v>0</v>
      </c>
      <c r="K29" s="45">
        <f>SUM(E29)</f>
        <v>0.75</v>
      </c>
      <c r="L29" s="367"/>
    </row>
    <row r="30" spans="2:12" ht="18.899999999999999" customHeight="1" x14ac:dyDescent="0.2">
      <c r="B30" s="1504"/>
      <c r="C30" s="1552"/>
      <c r="D30" s="1123"/>
      <c r="E30" s="608"/>
      <c r="F30" s="489">
        <f>F28/$E28</f>
        <v>0.83333333333333337</v>
      </c>
      <c r="G30" s="489">
        <f t="shared" ref="G30:H30" si="8">G28/$E28</f>
        <v>0.16666666666666666</v>
      </c>
      <c r="H30" s="489">
        <f t="shared" si="8"/>
        <v>0</v>
      </c>
      <c r="I30" s="490">
        <f>I28/$E28</f>
        <v>0</v>
      </c>
      <c r="K30" s="45"/>
    </row>
    <row r="31" spans="2:12" ht="18.899999999999999" customHeight="1" x14ac:dyDescent="0.2">
      <c r="B31" s="1504"/>
      <c r="C31" s="1591" t="s">
        <v>280</v>
      </c>
      <c r="D31" s="491">
        <f>表1!D29</f>
        <v>176</v>
      </c>
      <c r="E31" s="64">
        <f>'表35-1'!E23</f>
        <v>138</v>
      </c>
      <c r="F31" s="35">
        <v>95</v>
      </c>
      <c r="G31" s="35">
        <v>36</v>
      </c>
      <c r="H31" s="35">
        <v>2</v>
      </c>
      <c r="I31" s="140">
        <v>5</v>
      </c>
      <c r="K31" s="1">
        <f>E31</f>
        <v>138</v>
      </c>
      <c r="L31" s="367">
        <f>E31-K31</f>
        <v>0</v>
      </c>
    </row>
    <row r="32" spans="2:12" ht="18.899999999999999" customHeight="1" x14ac:dyDescent="0.2">
      <c r="B32" s="1504"/>
      <c r="C32" s="1551"/>
      <c r="D32" s="499"/>
      <c r="E32" s="601">
        <f>E31/D31</f>
        <v>0.78409090909090906</v>
      </c>
      <c r="F32" s="483">
        <f>F31/D31</f>
        <v>0.53977272727272729</v>
      </c>
      <c r="G32" s="483">
        <f>G31/D31</f>
        <v>0.20454545454545456</v>
      </c>
      <c r="H32" s="483">
        <f>H31/D31</f>
        <v>1.1363636363636364E-2</v>
      </c>
      <c r="I32" s="484">
        <f t="shared" ref="I32" si="9">I31/D31</f>
        <v>2.8409090909090908E-2</v>
      </c>
      <c r="K32" s="45">
        <f>SUM(E32)</f>
        <v>0.78409090909090906</v>
      </c>
      <c r="L32" s="367"/>
    </row>
    <row r="33" spans="2:12" ht="18.899999999999999" customHeight="1" thickBot="1" x14ac:dyDescent="0.25">
      <c r="B33" s="1505"/>
      <c r="C33" s="1655"/>
      <c r="D33" s="1124"/>
      <c r="E33" s="608"/>
      <c r="F33" s="493">
        <f>F31/$E31</f>
        <v>0.68840579710144922</v>
      </c>
      <c r="G33" s="493">
        <f t="shared" ref="G33:H33" si="10">G31/$E31</f>
        <v>0.2608695652173913</v>
      </c>
      <c r="H33" s="493">
        <f t="shared" si="10"/>
        <v>1.4492753623188406E-2</v>
      </c>
      <c r="I33" s="1184">
        <f>I31/$E31</f>
        <v>3.6231884057971016E-2</v>
      </c>
      <c r="K33" s="45"/>
    </row>
    <row r="34" spans="2:12" ht="18.899999999999999" customHeight="1" thickTop="1" x14ac:dyDescent="0.2">
      <c r="B34" s="1503" t="s">
        <v>281</v>
      </c>
      <c r="C34" s="1649" t="s">
        <v>282</v>
      </c>
      <c r="D34" s="491">
        <f>表1!D32</f>
        <v>106</v>
      </c>
      <c r="E34" s="1161">
        <f>'表35-1'!E25</f>
        <v>75</v>
      </c>
      <c r="F34" s="35">
        <v>57</v>
      </c>
      <c r="G34" s="35">
        <v>14</v>
      </c>
      <c r="H34" s="35">
        <v>0</v>
      </c>
      <c r="I34" s="140">
        <v>4</v>
      </c>
      <c r="K34" s="1">
        <f>E34</f>
        <v>75</v>
      </c>
      <c r="L34" s="367">
        <f>E34-K34</f>
        <v>0</v>
      </c>
    </row>
    <row r="35" spans="2:12" ht="18.899999999999999" customHeight="1" x14ac:dyDescent="0.2">
      <c r="B35" s="1504"/>
      <c r="C35" s="1551"/>
      <c r="D35" s="499"/>
      <c r="E35" s="601">
        <f>E34/D34</f>
        <v>0.70754716981132071</v>
      </c>
      <c r="F35" s="483">
        <f>F34/D34</f>
        <v>0.53773584905660377</v>
      </c>
      <c r="G35" s="483">
        <f>G34/D34</f>
        <v>0.13207547169811321</v>
      </c>
      <c r="H35" s="483">
        <f>H34/D34</f>
        <v>0</v>
      </c>
      <c r="I35" s="484">
        <f>I34/D34</f>
        <v>3.7735849056603772E-2</v>
      </c>
      <c r="K35" s="45">
        <f>SUM(E35)</f>
        <v>0.70754716981132071</v>
      </c>
      <c r="L35" s="367"/>
    </row>
    <row r="36" spans="2:12" ht="18.899999999999999" customHeight="1" x14ac:dyDescent="0.2">
      <c r="B36" s="1504"/>
      <c r="C36" s="1552"/>
      <c r="D36" s="1123"/>
      <c r="E36" s="1163"/>
      <c r="F36" s="489">
        <f>F34/$E34</f>
        <v>0.76</v>
      </c>
      <c r="G36" s="489">
        <f t="shared" ref="G36:H36" si="11">G34/$E34</f>
        <v>0.18666666666666668</v>
      </c>
      <c r="H36" s="489">
        <f t="shared" si="11"/>
        <v>0</v>
      </c>
      <c r="I36" s="490">
        <f>I34/$E34</f>
        <v>5.3333333333333337E-2</v>
      </c>
      <c r="K36" s="45"/>
    </row>
    <row r="37" spans="2:12" ht="18.899999999999999" customHeight="1" x14ac:dyDescent="0.2">
      <c r="B37" s="1504"/>
      <c r="C37" s="1591" t="s">
        <v>283</v>
      </c>
      <c r="D37" s="491">
        <f>表1!D35</f>
        <v>171</v>
      </c>
      <c r="E37" s="1162">
        <f>'表35-1'!E27</f>
        <v>154</v>
      </c>
      <c r="F37" s="35">
        <v>113</v>
      </c>
      <c r="G37" s="35">
        <v>34</v>
      </c>
      <c r="H37" s="35">
        <v>5</v>
      </c>
      <c r="I37" s="140">
        <v>2</v>
      </c>
      <c r="K37" s="1">
        <f>E37</f>
        <v>154</v>
      </c>
      <c r="L37" s="367">
        <f>E37-K37</f>
        <v>0</v>
      </c>
    </row>
    <row r="38" spans="2:12" ht="18.899999999999999" customHeight="1" x14ac:dyDescent="0.2">
      <c r="B38" s="1504"/>
      <c r="C38" s="1551"/>
      <c r="D38" s="499"/>
      <c r="E38" s="601">
        <f>E37/D37</f>
        <v>0.90058479532163738</v>
      </c>
      <c r="F38" s="483">
        <f>F37/D37</f>
        <v>0.66081871345029242</v>
      </c>
      <c r="G38" s="483">
        <f>G37/D37</f>
        <v>0.19883040935672514</v>
      </c>
      <c r="H38" s="483">
        <f>H37/D37</f>
        <v>2.9239766081871343E-2</v>
      </c>
      <c r="I38" s="484">
        <f>I37/D37</f>
        <v>1.1695906432748537E-2</v>
      </c>
      <c r="K38" s="45">
        <f>SUM(E38)</f>
        <v>0.90058479532163738</v>
      </c>
      <c r="L38" s="367"/>
    </row>
    <row r="39" spans="2:12" ht="18.899999999999999" customHeight="1" x14ac:dyDescent="0.2">
      <c r="B39" s="1504"/>
      <c r="C39" s="1552"/>
      <c r="D39" s="1123"/>
      <c r="E39" s="608"/>
      <c r="F39" s="489">
        <f>F37/$E37</f>
        <v>0.73376623376623373</v>
      </c>
      <c r="G39" s="489">
        <f t="shared" ref="G39:H39" si="12">G37/$E37</f>
        <v>0.22077922077922077</v>
      </c>
      <c r="H39" s="489">
        <f t="shared" si="12"/>
        <v>3.2467532467532464E-2</v>
      </c>
      <c r="I39" s="490">
        <f t="shared" ref="I39" si="13">I37/$E37</f>
        <v>1.2987012987012988E-2</v>
      </c>
      <c r="K39" s="45"/>
    </row>
    <row r="40" spans="2:12" ht="18.899999999999999" customHeight="1" x14ac:dyDescent="0.2">
      <c r="B40" s="1504"/>
      <c r="C40" s="1591" t="s">
        <v>284</v>
      </c>
      <c r="D40" s="491">
        <f>表1!D38</f>
        <v>49</v>
      </c>
      <c r="E40" s="1162">
        <f>'表35-1'!E29</f>
        <v>36</v>
      </c>
      <c r="F40" s="9">
        <v>23</v>
      </c>
      <c r="G40" s="9">
        <v>10</v>
      </c>
      <c r="H40" s="9">
        <v>1</v>
      </c>
      <c r="I40" s="140">
        <v>2</v>
      </c>
      <c r="K40" s="1">
        <f>E40</f>
        <v>36</v>
      </c>
      <c r="L40" s="367">
        <f>E40-K40</f>
        <v>0</v>
      </c>
    </row>
    <row r="41" spans="2:12" ht="18.899999999999999" customHeight="1" x14ac:dyDescent="0.2">
      <c r="B41" s="1504"/>
      <c r="C41" s="1551"/>
      <c r="D41" s="499"/>
      <c r="E41" s="601">
        <f>E40/D40</f>
        <v>0.73469387755102045</v>
      </c>
      <c r="F41" s="483">
        <f>F40/D40</f>
        <v>0.46938775510204084</v>
      </c>
      <c r="G41" s="483">
        <f>G40/D40</f>
        <v>0.20408163265306123</v>
      </c>
      <c r="H41" s="483">
        <f>H40/D40</f>
        <v>2.0408163265306121E-2</v>
      </c>
      <c r="I41" s="484">
        <f t="shared" ref="I41" si="14">I40/D40</f>
        <v>4.0816326530612242E-2</v>
      </c>
      <c r="K41" s="45">
        <f>SUM(E41)</f>
        <v>0.73469387755102045</v>
      </c>
      <c r="L41" s="367"/>
    </row>
    <row r="42" spans="2:12" ht="18.899999999999999" customHeight="1" x14ac:dyDescent="0.2">
      <c r="B42" s="1504"/>
      <c r="C42" s="1552"/>
      <c r="D42" s="1123"/>
      <c r="E42" s="608"/>
      <c r="F42" s="489">
        <f>F40/$E40</f>
        <v>0.63888888888888884</v>
      </c>
      <c r="G42" s="489">
        <f t="shared" ref="G42:I48" si="15">G40/$E40</f>
        <v>0.27777777777777779</v>
      </c>
      <c r="H42" s="489">
        <f t="shared" si="15"/>
        <v>2.7777777777777776E-2</v>
      </c>
      <c r="I42" s="490">
        <f t="shared" si="15"/>
        <v>5.5555555555555552E-2</v>
      </c>
      <c r="K42" s="45"/>
    </row>
    <row r="43" spans="2:12" ht="18.899999999999999" customHeight="1" x14ac:dyDescent="0.2">
      <c r="B43" s="1504"/>
      <c r="C43" s="1591" t="s">
        <v>285</v>
      </c>
      <c r="D43" s="491">
        <f>表1!D41</f>
        <v>38</v>
      </c>
      <c r="E43" s="1162">
        <f>'表35-1'!E31</f>
        <v>33</v>
      </c>
      <c r="F43" s="9">
        <v>24</v>
      </c>
      <c r="G43" s="9">
        <v>9</v>
      </c>
      <c r="H43" s="9">
        <v>0</v>
      </c>
      <c r="I43" s="140">
        <v>0</v>
      </c>
      <c r="K43" s="1">
        <f>E43</f>
        <v>33</v>
      </c>
      <c r="L43" s="367">
        <f>E43-K43</f>
        <v>0</v>
      </c>
    </row>
    <row r="44" spans="2:12" ht="18.899999999999999" customHeight="1" x14ac:dyDescent="0.2">
      <c r="B44" s="1504"/>
      <c r="C44" s="1551"/>
      <c r="D44" s="499"/>
      <c r="E44" s="601">
        <f>E43/D43</f>
        <v>0.86842105263157898</v>
      </c>
      <c r="F44" s="483">
        <f>F43/D43</f>
        <v>0.63157894736842102</v>
      </c>
      <c r="G44" s="483">
        <f>G43/D43</f>
        <v>0.23684210526315788</v>
      </c>
      <c r="H44" s="483">
        <f>H43/D43</f>
        <v>0</v>
      </c>
      <c r="I44" s="484">
        <f t="shared" ref="I44" si="16">I43/D43</f>
        <v>0</v>
      </c>
      <c r="K44" s="45">
        <f>SUM(E44)</f>
        <v>0.86842105263157898</v>
      </c>
      <c r="L44" s="367"/>
    </row>
    <row r="45" spans="2:12" ht="18.899999999999999" customHeight="1" x14ac:dyDescent="0.2">
      <c r="B45" s="1504"/>
      <c r="C45" s="1552"/>
      <c r="D45" s="1123"/>
      <c r="E45" s="608"/>
      <c r="F45" s="489">
        <f>F43/$E43</f>
        <v>0.72727272727272729</v>
      </c>
      <c r="G45" s="489">
        <f t="shared" ref="G45:H45" si="17">G43/$E43</f>
        <v>0.27272727272727271</v>
      </c>
      <c r="H45" s="489">
        <f t="shared" si="17"/>
        <v>0</v>
      </c>
      <c r="I45" s="490">
        <f t="shared" si="15"/>
        <v>0</v>
      </c>
      <c r="K45" s="45"/>
    </row>
    <row r="46" spans="2:12" ht="18.899999999999999" customHeight="1" x14ac:dyDescent="0.2">
      <c r="B46" s="1504"/>
      <c r="C46" s="1591" t="s">
        <v>286</v>
      </c>
      <c r="D46" s="491">
        <f>表1!D44</f>
        <v>33</v>
      </c>
      <c r="E46" s="1162">
        <f>'表35-1'!E33</f>
        <v>30</v>
      </c>
      <c r="F46" s="9">
        <v>23</v>
      </c>
      <c r="G46" s="9">
        <v>7</v>
      </c>
      <c r="H46" s="9">
        <v>0</v>
      </c>
      <c r="I46" s="140">
        <v>0</v>
      </c>
      <c r="K46" s="1">
        <f>E46</f>
        <v>30</v>
      </c>
      <c r="L46" s="367">
        <f>E46-K46</f>
        <v>0</v>
      </c>
    </row>
    <row r="47" spans="2:12" ht="18.899999999999999" customHeight="1" x14ac:dyDescent="0.2">
      <c r="B47" s="1504"/>
      <c r="C47" s="1551"/>
      <c r="D47" s="499"/>
      <c r="E47" s="601">
        <f>E46/D46</f>
        <v>0.90909090909090906</v>
      </c>
      <c r="F47" s="483">
        <f>F46/D46</f>
        <v>0.69696969696969702</v>
      </c>
      <c r="G47" s="483">
        <f>G46/D46</f>
        <v>0.21212121212121213</v>
      </c>
      <c r="H47" s="483">
        <f>H46/D46</f>
        <v>0</v>
      </c>
      <c r="I47" s="484">
        <f t="shared" ref="I47" si="18">I46/D46</f>
        <v>0</v>
      </c>
      <c r="K47" s="45">
        <f>SUM(E47)</f>
        <v>0.90909090909090906</v>
      </c>
      <c r="L47" s="367"/>
    </row>
    <row r="48" spans="2:12" ht="18.899999999999999" customHeight="1" x14ac:dyDescent="0.2">
      <c r="B48" s="1504"/>
      <c r="C48" s="1552"/>
      <c r="D48" s="1123"/>
      <c r="E48" s="608"/>
      <c r="F48" s="489">
        <f>F46/$E46</f>
        <v>0.76666666666666672</v>
      </c>
      <c r="G48" s="489">
        <f t="shared" ref="G48:H48" si="19">G46/$E46</f>
        <v>0.23333333333333334</v>
      </c>
      <c r="H48" s="489">
        <f t="shared" si="19"/>
        <v>0</v>
      </c>
      <c r="I48" s="490">
        <f t="shared" si="15"/>
        <v>0</v>
      </c>
      <c r="K48" s="45"/>
    </row>
    <row r="49" spans="2:12" ht="18.899999999999999" customHeight="1" x14ac:dyDescent="0.2">
      <c r="B49" s="1504"/>
      <c r="C49" s="1591" t="s">
        <v>287</v>
      </c>
      <c r="D49" s="491">
        <f>表1!D47</f>
        <v>30</v>
      </c>
      <c r="E49" s="1162">
        <f>'表35-1'!E35</f>
        <v>24</v>
      </c>
      <c r="F49" s="9">
        <v>18</v>
      </c>
      <c r="G49" s="9">
        <v>4</v>
      </c>
      <c r="H49" s="9">
        <v>1</v>
      </c>
      <c r="I49" s="140">
        <v>1</v>
      </c>
      <c r="K49" s="1">
        <f>E49</f>
        <v>24</v>
      </c>
      <c r="L49" s="367">
        <f>E49-K49</f>
        <v>0</v>
      </c>
    </row>
    <row r="50" spans="2:12" ht="18.899999999999999" customHeight="1" x14ac:dyDescent="0.2">
      <c r="B50" s="1504"/>
      <c r="C50" s="1551"/>
      <c r="D50" s="499"/>
      <c r="E50" s="601">
        <f>E49/D49</f>
        <v>0.8</v>
      </c>
      <c r="F50" s="483">
        <f>F49/D49</f>
        <v>0.6</v>
      </c>
      <c r="G50" s="483">
        <f>G49/D49</f>
        <v>0.13333333333333333</v>
      </c>
      <c r="H50" s="483">
        <f>H49/D49</f>
        <v>3.3333333333333333E-2</v>
      </c>
      <c r="I50" s="484">
        <f t="shared" ref="I50" si="20">I49/D49</f>
        <v>3.3333333333333333E-2</v>
      </c>
      <c r="K50" s="45">
        <f>SUM(E50)</f>
        <v>0.8</v>
      </c>
      <c r="L50" s="367"/>
    </row>
    <row r="51" spans="2:12" ht="18.899999999999999" customHeight="1" thickBot="1" x14ac:dyDescent="0.25">
      <c r="B51" s="1504"/>
      <c r="C51" s="1655"/>
      <c r="D51" s="1124"/>
      <c r="E51" s="610"/>
      <c r="F51" s="493">
        <f>F49/$E49</f>
        <v>0.75</v>
      </c>
      <c r="G51" s="493">
        <f t="shared" ref="G51:H51" si="21">G49/$E49</f>
        <v>0.16666666666666666</v>
      </c>
      <c r="H51" s="493">
        <f t="shared" si="21"/>
        <v>4.1666666666666664E-2</v>
      </c>
      <c r="I51" s="1184">
        <f>I49/$E49</f>
        <v>4.1666666666666664E-2</v>
      </c>
      <c r="K51" s="45"/>
    </row>
    <row r="52" spans="2:12" ht="18.899999999999999" customHeight="1" thickTop="1" x14ac:dyDescent="0.2">
      <c r="B52" s="1504"/>
      <c r="C52" s="38" t="s">
        <v>288</v>
      </c>
      <c r="D52" s="613">
        <f t="shared" ref="D52:H52" si="22">D37+D40+D43+D46</f>
        <v>291</v>
      </c>
      <c r="E52" s="64">
        <f t="shared" si="22"/>
        <v>253</v>
      </c>
      <c r="F52" s="35">
        <f t="shared" si="22"/>
        <v>183</v>
      </c>
      <c r="G52" s="35">
        <f t="shared" si="22"/>
        <v>60</v>
      </c>
      <c r="H52" s="35">
        <f t="shared" si="22"/>
        <v>6</v>
      </c>
      <c r="I52" s="140">
        <f t="shared" ref="I52" si="23">I37+I40+I43+I46</f>
        <v>4</v>
      </c>
      <c r="K52" s="1">
        <f>E52</f>
        <v>253</v>
      </c>
      <c r="L52" s="367">
        <f>E52-K52</f>
        <v>0</v>
      </c>
    </row>
    <row r="53" spans="2:12" ht="18.899999999999999" customHeight="1" x14ac:dyDescent="0.2">
      <c r="B53" s="1504"/>
      <c r="C53" s="46" t="s">
        <v>289</v>
      </c>
      <c r="D53" s="235"/>
      <c r="E53" s="601">
        <f>E52/D52</f>
        <v>0.86941580756013748</v>
      </c>
      <c r="F53" s="483">
        <f>F52/D52</f>
        <v>0.62886597938144329</v>
      </c>
      <c r="G53" s="483">
        <f>G52/D52</f>
        <v>0.20618556701030927</v>
      </c>
      <c r="H53" s="483">
        <f>H52/D52</f>
        <v>2.0618556701030927E-2</v>
      </c>
      <c r="I53" s="484">
        <f>I52/E52</f>
        <v>1.5810276679841896E-2</v>
      </c>
      <c r="K53" s="45">
        <f>SUM(E53)</f>
        <v>0.86941580756013748</v>
      </c>
      <c r="L53" s="367"/>
    </row>
    <row r="54" spans="2:12" ht="18.899999999999999" customHeight="1" x14ac:dyDescent="0.2">
      <c r="B54" s="1504"/>
      <c r="C54" s="39"/>
      <c r="D54" s="236"/>
      <c r="E54" s="608"/>
      <c r="F54" s="489">
        <f>F52/$E52</f>
        <v>0.72332015810276684</v>
      </c>
      <c r="G54" s="489">
        <f t="shared" ref="G54:H54" si="24">G52/$E52</f>
        <v>0.23715415019762845</v>
      </c>
      <c r="H54" s="489">
        <f t="shared" si="24"/>
        <v>2.3715415019762844E-2</v>
      </c>
      <c r="I54" s="490">
        <f t="shared" ref="I54" si="25">I52/$E52</f>
        <v>1.5810276679841896E-2</v>
      </c>
      <c r="K54" s="45"/>
    </row>
    <row r="55" spans="2:12" ht="18.899999999999999" customHeight="1" x14ac:dyDescent="0.2">
      <c r="B55" s="1504"/>
      <c r="C55" s="41" t="s">
        <v>288</v>
      </c>
      <c r="D55" s="1160">
        <f>SUM(D40:D49)</f>
        <v>150</v>
      </c>
      <c r="E55" s="63">
        <f t="shared" ref="E55:H55" si="26">E40+E43+E46+E49</f>
        <v>123</v>
      </c>
      <c r="F55" s="9">
        <f t="shared" si="26"/>
        <v>88</v>
      </c>
      <c r="G55" s="9">
        <f t="shared" si="26"/>
        <v>30</v>
      </c>
      <c r="H55" s="9">
        <f t="shared" si="26"/>
        <v>2</v>
      </c>
      <c r="I55" s="141">
        <f t="shared" ref="I55" si="27">I40+I43+I46+I49</f>
        <v>3</v>
      </c>
      <c r="K55" s="1">
        <f>E55</f>
        <v>123</v>
      </c>
      <c r="L55" s="367">
        <f>E55-K55</f>
        <v>0</v>
      </c>
    </row>
    <row r="56" spans="2:12" ht="18.899999999999999" customHeight="1" x14ac:dyDescent="0.2">
      <c r="B56" s="1504"/>
      <c r="C56" s="46" t="s">
        <v>290</v>
      </c>
      <c r="D56" s="615"/>
      <c r="E56" s="601">
        <f>E55/D55</f>
        <v>0.82</v>
      </c>
      <c r="F56" s="483">
        <f>F55/D55</f>
        <v>0.58666666666666667</v>
      </c>
      <c r="G56" s="483">
        <f>G55/D55</f>
        <v>0.2</v>
      </c>
      <c r="H56" s="483">
        <f>H55/D55</f>
        <v>1.3333333333333334E-2</v>
      </c>
      <c r="I56" s="484">
        <f>I55/E55</f>
        <v>2.4390243902439025E-2</v>
      </c>
      <c r="K56" s="45">
        <f>SUM(E56)</f>
        <v>0.82</v>
      </c>
      <c r="L56" s="367"/>
    </row>
    <row r="57" spans="2:12" ht="18.899999999999999" customHeight="1" thickBot="1" x14ac:dyDescent="0.25">
      <c r="B57" s="1510"/>
      <c r="C57" s="39"/>
      <c r="D57" s="236"/>
      <c r="E57" s="616"/>
      <c r="F57" s="496">
        <f>F55/$E55</f>
        <v>0.71544715447154472</v>
      </c>
      <c r="G57" s="496">
        <f t="shared" ref="G57:H57" si="28">G55/$E55</f>
        <v>0.24390243902439024</v>
      </c>
      <c r="H57" s="496">
        <f t="shared" si="28"/>
        <v>1.6260162601626018E-2</v>
      </c>
      <c r="I57" s="497">
        <f t="shared" ref="I57" si="29">I55/$E55</f>
        <v>2.4390243902439025E-2</v>
      </c>
      <c r="K57" s="45"/>
    </row>
    <row r="58" spans="2:12" ht="18.899999999999999" customHeight="1" x14ac:dyDescent="0.2">
      <c r="B58" s="104"/>
      <c r="C58" s="1668"/>
      <c r="D58" s="1668"/>
      <c r="E58" s="1668"/>
      <c r="F58" s="1668"/>
      <c r="G58" s="1157"/>
      <c r="H58" s="1157"/>
      <c r="I58" s="1157"/>
      <c r="K58" s="45"/>
    </row>
    <row r="59" spans="2:12" x14ac:dyDescent="0.2">
      <c r="B59" s="22"/>
      <c r="C59" s="27"/>
      <c r="D59" s="23"/>
      <c r="E59" s="24"/>
      <c r="F59" s="28"/>
      <c r="G59" s="28"/>
      <c r="H59" s="28"/>
      <c r="I59" s="28"/>
    </row>
    <row r="60" spans="2:12" x14ac:dyDescent="0.2">
      <c r="B60" s="1" t="s">
        <v>321</v>
      </c>
      <c r="C60" s="27"/>
      <c r="D60" s="1">
        <f>D34+D37+D40+D43+D46+D49</f>
        <v>427</v>
      </c>
      <c r="E60" s="1">
        <f t="shared" ref="E60:H60" si="30">E34+E37+E40+E43+E46+E49</f>
        <v>352</v>
      </c>
      <c r="F60" s="1">
        <f t="shared" si="30"/>
        <v>258</v>
      </c>
      <c r="G60" s="1">
        <f t="shared" si="30"/>
        <v>78</v>
      </c>
      <c r="H60" s="1">
        <f t="shared" si="30"/>
        <v>7</v>
      </c>
      <c r="I60" s="1">
        <f t="shared" ref="I60" si="31">I34+I37+I40+I43+I46+I49</f>
        <v>9</v>
      </c>
    </row>
    <row r="61" spans="2:12" x14ac:dyDescent="0.2">
      <c r="B61" s="45" t="s">
        <v>381</v>
      </c>
      <c r="E61" s="94">
        <f>E60/D60</f>
        <v>0.82435597189695553</v>
      </c>
      <c r="F61" s="94">
        <f>F60/D60</f>
        <v>0.60421545667447307</v>
      </c>
      <c r="G61" s="94">
        <f>G60/D60</f>
        <v>0.18266978922716628</v>
      </c>
      <c r="H61" s="94">
        <f>H60/D60</f>
        <v>1.6393442622950821E-2</v>
      </c>
      <c r="I61" s="94">
        <f>I60/D60</f>
        <v>2.1077283372365339E-2</v>
      </c>
    </row>
    <row r="62" spans="2:12" x14ac:dyDescent="0.2">
      <c r="B62" s="45" t="s">
        <v>632</v>
      </c>
      <c r="E62" s="94"/>
      <c r="F62" s="94">
        <f>F60/E60</f>
        <v>0.73295454545454541</v>
      </c>
      <c r="G62" s="94">
        <f>G60/E60</f>
        <v>0.22159090909090909</v>
      </c>
      <c r="H62" s="94">
        <f>H60/E60</f>
        <v>1.9886363636363636E-2</v>
      </c>
      <c r="I62" s="94">
        <f>I60/E60</f>
        <v>2.556818181818182E-2</v>
      </c>
    </row>
    <row r="63" spans="2:12" ht="9.75" customHeight="1" x14ac:dyDescent="0.2">
      <c r="E63" s="94"/>
      <c r="F63" s="94"/>
      <c r="G63" s="94"/>
      <c r="H63" s="94"/>
      <c r="I63" s="94"/>
    </row>
    <row r="64" spans="2:12" x14ac:dyDescent="0.2">
      <c r="B64" s="1" t="s">
        <v>238</v>
      </c>
      <c r="D64" s="96">
        <f t="shared" ref="D64:H64" si="32">D52+D34+D49</f>
        <v>427</v>
      </c>
      <c r="E64" s="96">
        <f t="shared" si="32"/>
        <v>352</v>
      </c>
      <c r="F64" s="96">
        <f t="shared" si="32"/>
        <v>258</v>
      </c>
      <c r="G64" s="96">
        <f t="shared" si="32"/>
        <v>78</v>
      </c>
      <c r="H64" s="96">
        <f t="shared" si="32"/>
        <v>7</v>
      </c>
      <c r="I64" s="96">
        <f t="shared" ref="I64" si="33">I52+I34+I49</f>
        <v>9</v>
      </c>
    </row>
    <row r="65" spans="2:9" x14ac:dyDescent="0.2">
      <c r="B65" s="1"/>
      <c r="C65" s="19"/>
      <c r="D65" s="7">
        <f t="shared" ref="D65:H65" si="34">D55+D34+D37</f>
        <v>427</v>
      </c>
      <c r="E65" s="7">
        <f t="shared" si="34"/>
        <v>352</v>
      </c>
      <c r="F65" s="7">
        <f t="shared" si="34"/>
        <v>258</v>
      </c>
      <c r="G65" s="7">
        <f t="shared" si="34"/>
        <v>78</v>
      </c>
      <c r="H65" s="7">
        <f t="shared" si="34"/>
        <v>7</v>
      </c>
      <c r="I65" s="7">
        <f t="shared" ref="I65" si="35">I55+I34+I37</f>
        <v>9</v>
      </c>
    </row>
    <row r="66" spans="2:9" ht="13.5" customHeight="1" x14ac:dyDescent="0.2">
      <c r="B66" s="1"/>
      <c r="C66" s="19"/>
    </row>
    <row r="67" spans="2:9" ht="13.5" customHeight="1" x14ac:dyDescent="0.2">
      <c r="B67" s="367" t="s">
        <v>239</v>
      </c>
      <c r="C67" s="19"/>
      <c r="D67" s="367">
        <f>D13-D60</f>
        <v>0</v>
      </c>
      <c r="E67" s="367">
        <f t="shared" ref="E67:H69" si="36">E13-E60</f>
        <v>0</v>
      </c>
      <c r="F67" s="367">
        <f t="shared" si="36"/>
        <v>0</v>
      </c>
      <c r="G67" s="367">
        <f t="shared" si="36"/>
        <v>0</v>
      </c>
      <c r="H67" s="367">
        <f t="shared" si="36"/>
        <v>0</v>
      </c>
      <c r="I67" s="367">
        <f t="shared" ref="I67" si="37">I13-I60</f>
        <v>0</v>
      </c>
    </row>
    <row r="68" spans="2:9" ht="11.25" customHeight="1" x14ac:dyDescent="0.2">
      <c r="C68" s="19"/>
      <c r="D68" s="367"/>
      <c r="E68" s="367">
        <f t="shared" si="36"/>
        <v>0</v>
      </c>
      <c r="F68" s="367">
        <f t="shared" si="36"/>
        <v>0</v>
      </c>
      <c r="G68" s="367">
        <f t="shared" si="36"/>
        <v>0</v>
      </c>
      <c r="H68" s="367">
        <f>H14-H61</f>
        <v>0</v>
      </c>
      <c r="I68" s="367">
        <f>I14-I61</f>
        <v>0</v>
      </c>
    </row>
    <row r="69" spans="2:9" x14ac:dyDescent="0.2">
      <c r="C69" s="19"/>
      <c r="D69" s="367"/>
      <c r="E69" s="367"/>
      <c r="F69" s="367">
        <f>F15-F62</f>
        <v>0</v>
      </c>
      <c r="G69" s="367">
        <f t="shared" si="36"/>
        <v>0</v>
      </c>
      <c r="H69" s="367">
        <f>H15-H62</f>
        <v>0</v>
      </c>
      <c r="I69" s="367">
        <f>I15-I62</f>
        <v>0</v>
      </c>
    </row>
    <row r="70" spans="2:9" x14ac:dyDescent="0.2">
      <c r="C70" s="19"/>
      <c r="D70" s="367"/>
      <c r="E70" s="367"/>
      <c r="F70" s="367"/>
      <c r="G70" s="367"/>
      <c r="H70" s="367"/>
      <c r="I70" s="367"/>
    </row>
    <row r="71" spans="2:9" x14ac:dyDescent="0.2">
      <c r="C71" s="19"/>
      <c r="D71" s="367">
        <f>D64-D60</f>
        <v>0</v>
      </c>
      <c r="E71" s="367">
        <f t="shared" ref="E71:H71" si="38">E64-E60</f>
        <v>0</v>
      </c>
      <c r="F71" s="367">
        <f t="shared" si="38"/>
        <v>0</v>
      </c>
      <c r="G71" s="367">
        <f t="shared" si="38"/>
        <v>0</v>
      </c>
      <c r="H71" s="367">
        <f t="shared" si="38"/>
        <v>0</v>
      </c>
      <c r="I71" s="367">
        <f t="shared" ref="I71" si="39">I64-I60</f>
        <v>0</v>
      </c>
    </row>
    <row r="72" spans="2:9" x14ac:dyDescent="0.2">
      <c r="C72" s="19"/>
      <c r="D72" s="367">
        <f>D65-D60</f>
        <v>0</v>
      </c>
      <c r="E72" s="367">
        <f t="shared" ref="E72:H72" si="40">E65-E60</f>
        <v>0</v>
      </c>
      <c r="F72" s="367">
        <f t="shared" si="40"/>
        <v>0</v>
      </c>
      <c r="G72" s="367">
        <f t="shared" si="40"/>
        <v>0</v>
      </c>
      <c r="H72" s="367">
        <f t="shared" si="40"/>
        <v>0</v>
      </c>
      <c r="I72" s="367">
        <f t="shared" ref="I72" si="41">I65-I60</f>
        <v>0</v>
      </c>
    </row>
    <row r="73" spans="2:9" x14ac:dyDescent="0.2">
      <c r="C73" s="19"/>
      <c r="D73" s="19"/>
      <c r="F73" s="45"/>
      <c r="H73" s="45"/>
      <c r="I73" s="45"/>
    </row>
    <row r="74" spans="2:9" x14ac:dyDescent="0.2">
      <c r="C74" s="19"/>
      <c r="D74" s="19"/>
    </row>
    <row r="75" spans="2:9" x14ac:dyDescent="0.2">
      <c r="C75" s="19"/>
      <c r="D75" s="19"/>
    </row>
    <row r="76" spans="2:9" x14ac:dyDescent="0.2">
      <c r="C76" s="19"/>
      <c r="D76" s="19"/>
    </row>
    <row r="77" spans="2:9" x14ac:dyDescent="0.2">
      <c r="C77" s="19"/>
      <c r="D77" s="19"/>
    </row>
    <row r="78" spans="2:9" x14ac:dyDescent="0.2">
      <c r="C78" s="19"/>
      <c r="D78" s="19"/>
    </row>
    <row r="79" spans="2:9" x14ac:dyDescent="0.2">
      <c r="C79" s="19"/>
      <c r="D79" s="19"/>
    </row>
    <row r="80" spans="2:9" x14ac:dyDescent="0.2">
      <c r="C80" s="19"/>
      <c r="D80" s="19"/>
    </row>
    <row r="81" spans="1:4" x14ac:dyDescent="0.2">
      <c r="C81" s="19"/>
      <c r="D81" s="19"/>
    </row>
    <row r="82" spans="1:4" x14ac:dyDescent="0.2">
      <c r="C82" s="19"/>
      <c r="D82" s="19"/>
    </row>
    <row r="83" spans="1:4" x14ac:dyDescent="0.2">
      <c r="C83" s="19"/>
      <c r="D83" s="19"/>
    </row>
    <row r="84" spans="1:4" x14ac:dyDescent="0.2">
      <c r="C84" s="19"/>
      <c r="D84" s="19"/>
    </row>
    <row r="85" spans="1:4" x14ac:dyDescent="0.2">
      <c r="C85" s="19"/>
      <c r="D85" s="19"/>
    </row>
    <row r="86" spans="1:4" x14ac:dyDescent="0.2">
      <c r="C86" s="19"/>
      <c r="D86" s="19"/>
    </row>
    <row r="87" spans="1:4" x14ac:dyDescent="0.2">
      <c r="C87" s="19"/>
      <c r="D87" s="19"/>
    </row>
    <row r="88" spans="1:4" x14ac:dyDescent="0.2">
      <c r="C88" s="19"/>
      <c r="D88" s="19"/>
    </row>
    <row r="89" spans="1:4" x14ac:dyDescent="0.2">
      <c r="C89" s="19"/>
      <c r="D89" s="19"/>
    </row>
    <row r="90" spans="1:4" x14ac:dyDescent="0.2">
      <c r="C90" s="19"/>
      <c r="D90" s="19"/>
    </row>
    <row r="91" spans="1:4" x14ac:dyDescent="0.2">
      <c r="C91" s="19"/>
      <c r="D91" s="19"/>
    </row>
    <row r="92" spans="1:4" x14ac:dyDescent="0.2">
      <c r="C92" s="19"/>
      <c r="D92" s="19"/>
    </row>
    <row r="93" spans="1:4" x14ac:dyDescent="0.2">
      <c r="C93" s="19"/>
      <c r="D93" s="19"/>
    </row>
    <row r="94" spans="1:4" x14ac:dyDescent="0.2">
      <c r="C94" s="19"/>
      <c r="D94" s="19"/>
    </row>
    <row r="95" spans="1:4" x14ac:dyDescent="0.2">
      <c r="C95" s="19"/>
      <c r="D95" s="19"/>
    </row>
    <row r="96" spans="1:4" x14ac:dyDescent="0.2">
      <c r="A96" s="1"/>
      <c r="B96" s="1"/>
      <c r="C96" s="19"/>
      <c r="D96" s="19"/>
    </row>
    <row r="97" spans="1:4" x14ac:dyDescent="0.2">
      <c r="A97" s="1" t="e">
        <f>SUM(#REF!)</f>
        <v>#REF!</v>
      </c>
      <c r="B97" s="1" t="e">
        <f>SUM(#REF!)</f>
        <v>#REF!</v>
      </c>
      <c r="C97" s="19"/>
      <c r="D97" s="19"/>
    </row>
  </sheetData>
  <mergeCells count="23">
    <mergeCell ref="C58:F58"/>
    <mergeCell ref="B34:B57"/>
    <mergeCell ref="C34:C36"/>
    <mergeCell ref="C37:C39"/>
    <mergeCell ref="C40:C42"/>
    <mergeCell ref="C43:C45"/>
    <mergeCell ref="C46:C48"/>
    <mergeCell ref="C49:C51"/>
    <mergeCell ref="I10:I12"/>
    <mergeCell ref="B13:C15"/>
    <mergeCell ref="B16:B33"/>
    <mergeCell ref="C16:C18"/>
    <mergeCell ref="C19:C21"/>
    <mergeCell ref="C22:C24"/>
    <mergeCell ref="C25:C27"/>
    <mergeCell ref="C28:C30"/>
    <mergeCell ref="C31:C33"/>
    <mergeCell ref="B9:C12"/>
    <mergeCell ref="D9:D12"/>
    <mergeCell ref="E9:E12"/>
    <mergeCell ref="F10:F12"/>
    <mergeCell ref="G10:G12"/>
    <mergeCell ref="H10:H12"/>
  </mergeCells>
  <phoneticPr fontId="2"/>
  <pageMargins left="0.81" right="0.7" top="0.75" bottom="0.75" header="0.3" footer="0.3"/>
  <pageSetup scale="68"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468B8-31F7-42AB-BFD9-6DBF2E264B06}">
  <sheetPr codeName="Sheet73">
    <tabColor rgb="FF00B0F0"/>
    <pageSetUpPr fitToPage="1"/>
  </sheetPr>
  <dimension ref="A2:P97"/>
  <sheetViews>
    <sheetView view="pageBreakPreview" zoomScale="80" zoomScaleNormal="100" zoomScaleSheetLayoutView="80" workbookViewId="0">
      <selection activeCell="P38" sqref="P38"/>
    </sheetView>
  </sheetViews>
  <sheetFormatPr defaultColWidth="9" defaultRowHeight="13.2" x14ac:dyDescent="0.2"/>
  <cols>
    <col min="1" max="2" width="8.6640625" style="19" customWidth="1"/>
    <col min="3" max="13" width="18.6640625" style="1" customWidth="1"/>
    <col min="14" max="19" width="8.6640625" style="1" customWidth="1"/>
    <col min="20" max="39" width="4.6640625" style="1" customWidth="1"/>
    <col min="40" max="16384" width="9" style="1"/>
  </cols>
  <sheetData>
    <row r="2" spans="2:16" ht="17.100000000000001" customHeight="1" x14ac:dyDescent="0.2">
      <c r="B2" s="26" t="s">
        <v>914</v>
      </c>
    </row>
    <row r="3" spans="2:16" ht="18" customHeight="1" x14ac:dyDescent="0.2">
      <c r="B3" s="1"/>
    </row>
    <row r="4" spans="2:16" ht="15" customHeight="1" x14ac:dyDescent="0.2">
      <c r="B4" s="1"/>
      <c r="H4" s="49"/>
      <c r="L4" s="49" t="s">
        <v>167</v>
      </c>
    </row>
    <row r="5" spans="2:16" ht="15" customHeight="1" x14ac:dyDescent="0.2">
      <c r="B5" s="1"/>
      <c r="H5" s="49"/>
      <c r="L5" s="49" t="s">
        <v>323</v>
      </c>
    </row>
    <row r="6" spans="2:16" ht="15" customHeight="1" x14ac:dyDescent="0.2">
      <c r="B6" s="1"/>
      <c r="H6" s="49"/>
      <c r="L6" s="49" t="s">
        <v>890</v>
      </c>
    </row>
    <row r="7" spans="2:16" ht="15" customHeight="1" x14ac:dyDescent="0.2">
      <c r="B7" s="1"/>
      <c r="H7" s="49"/>
      <c r="L7" s="49" t="s">
        <v>891</v>
      </c>
    </row>
    <row r="8" spans="2:16" ht="13.8" thickBot="1" x14ac:dyDescent="0.25">
      <c r="M8" s="2" t="s">
        <v>170</v>
      </c>
    </row>
    <row r="9" spans="2:16" ht="15" customHeight="1" x14ac:dyDescent="0.2">
      <c r="B9" s="1619"/>
      <c r="C9" s="1619"/>
      <c r="D9" s="1600" t="s">
        <v>266</v>
      </c>
      <c r="E9" s="1676" t="s">
        <v>892</v>
      </c>
      <c r="F9" s="237"/>
      <c r="G9" s="238"/>
      <c r="H9" s="237"/>
      <c r="I9" s="237"/>
      <c r="J9" s="238"/>
      <c r="K9" s="238"/>
      <c r="L9" s="237"/>
      <c r="M9" s="1155"/>
    </row>
    <row r="10" spans="2:16" ht="15" customHeight="1" x14ac:dyDescent="0.2">
      <c r="B10" s="1619"/>
      <c r="C10" s="1619"/>
      <c r="D10" s="1623"/>
      <c r="E10" s="1677"/>
      <c r="F10" s="1591" t="s">
        <v>893</v>
      </c>
      <c r="G10" s="1507" t="s">
        <v>894</v>
      </c>
      <c r="H10" s="1591" t="s">
        <v>895</v>
      </c>
      <c r="I10" s="1591" t="s">
        <v>896</v>
      </c>
      <c r="J10" s="1507" t="s">
        <v>897</v>
      </c>
      <c r="K10" s="1507" t="s">
        <v>898</v>
      </c>
      <c r="L10" s="1591" t="s">
        <v>899</v>
      </c>
      <c r="M10" s="1600" t="s">
        <v>396</v>
      </c>
    </row>
    <row r="11" spans="2:16" ht="10.5" customHeight="1" x14ac:dyDescent="0.2">
      <c r="B11" s="1619"/>
      <c r="C11" s="1619"/>
      <c r="D11" s="1623"/>
      <c r="E11" s="1677"/>
      <c r="F11" s="1551"/>
      <c r="G11" s="1508"/>
      <c r="H11" s="1551"/>
      <c r="I11" s="1551"/>
      <c r="J11" s="1508"/>
      <c r="K11" s="1508"/>
      <c r="L11" s="1551"/>
      <c r="M11" s="1623"/>
    </row>
    <row r="12" spans="2:16" ht="68.25" customHeight="1" x14ac:dyDescent="0.2">
      <c r="B12" s="1619"/>
      <c r="C12" s="1619"/>
      <c r="D12" s="1624"/>
      <c r="E12" s="1678"/>
      <c r="F12" s="1552"/>
      <c r="G12" s="1610"/>
      <c r="H12" s="1552"/>
      <c r="I12" s="1552"/>
      <c r="J12" s="1610"/>
      <c r="K12" s="1610"/>
      <c r="L12" s="1552"/>
      <c r="M12" s="1624"/>
      <c r="O12" s="1" t="s">
        <v>327</v>
      </c>
      <c r="P12" s="360" t="s">
        <v>328</v>
      </c>
    </row>
    <row r="13" spans="2:16" ht="19.2" customHeight="1" x14ac:dyDescent="0.2">
      <c r="B13" s="1603" t="s">
        <v>273</v>
      </c>
      <c r="C13" s="1628"/>
      <c r="D13" s="234">
        <f t="shared" ref="D13:M13" si="0">D16+D19+D22+D25+D28+D31</f>
        <v>427</v>
      </c>
      <c r="E13" s="63">
        <f t="shared" si="0"/>
        <v>352</v>
      </c>
      <c r="F13" s="9">
        <f t="shared" si="0"/>
        <v>152</v>
      </c>
      <c r="G13" s="9">
        <f t="shared" si="0"/>
        <v>256</v>
      </c>
      <c r="H13" s="9">
        <f t="shared" si="0"/>
        <v>43</v>
      </c>
      <c r="I13" s="9">
        <f t="shared" si="0"/>
        <v>12</v>
      </c>
      <c r="J13" s="9">
        <f t="shared" si="0"/>
        <v>148</v>
      </c>
      <c r="K13" s="9">
        <f t="shared" si="0"/>
        <v>120</v>
      </c>
      <c r="L13" s="9">
        <f t="shared" si="0"/>
        <v>18</v>
      </c>
      <c r="M13" s="141">
        <f t="shared" si="0"/>
        <v>12</v>
      </c>
      <c r="O13" s="1">
        <f>E13</f>
        <v>352</v>
      </c>
      <c r="P13" s="367">
        <f>E13-O13</f>
        <v>0</v>
      </c>
    </row>
    <row r="14" spans="2:16" ht="19.2" customHeight="1" x14ac:dyDescent="0.2">
      <c r="B14" s="1605"/>
      <c r="C14" s="1629"/>
      <c r="D14" s="600"/>
      <c r="E14" s="601">
        <f>E13/D13</f>
        <v>0.82435597189695553</v>
      </c>
      <c r="F14" s="483">
        <f>F13/D13</f>
        <v>0.35597189695550352</v>
      </c>
      <c r="G14" s="483">
        <f>G13/D13</f>
        <v>0.59953161592505855</v>
      </c>
      <c r="H14" s="483">
        <f>H13/D13</f>
        <v>0.10070257611241218</v>
      </c>
      <c r="I14" s="483">
        <f>I13/D13</f>
        <v>2.8103044496487119E-2</v>
      </c>
      <c r="J14" s="483">
        <f>J13/D13</f>
        <v>0.34660421545667447</v>
      </c>
      <c r="K14" s="483">
        <f>K13/D13</f>
        <v>0.28103044496487117</v>
      </c>
      <c r="L14" s="483">
        <f>L13/D13</f>
        <v>4.2154566744730677E-2</v>
      </c>
      <c r="M14" s="484">
        <f>M13/D13</f>
        <v>2.8103044496487119E-2</v>
      </c>
      <c r="O14" s="45">
        <f>SUM(E14)</f>
        <v>0.82435597189695553</v>
      </c>
      <c r="P14" s="367"/>
    </row>
    <row r="15" spans="2:16" ht="19.2" customHeight="1" thickBot="1" x14ac:dyDescent="0.25">
      <c r="B15" s="1607"/>
      <c r="C15" s="1669"/>
      <c r="D15" s="604"/>
      <c r="E15" s="605"/>
      <c r="F15" s="485">
        <f>F13/E13</f>
        <v>0.43181818181818182</v>
      </c>
      <c r="G15" s="485">
        <f>G13/E13</f>
        <v>0.72727272727272729</v>
      </c>
      <c r="H15" s="485">
        <f>H13/E13</f>
        <v>0.12215909090909091</v>
      </c>
      <c r="I15" s="485">
        <f>I13/E13</f>
        <v>3.4090909090909088E-2</v>
      </c>
      <c r="J15" s="485">
        <f>J13/E13</f>
        <v>0.42045454545454547</v>
      </c>
      <c r="K15" s="485">
        <f>K13/E13</f>
        <v>0.34090909090909088</v>
      </c>
      <c r="L15" s="485">
        <f>L13/E13</f>
        <v>5.113636363636364E-2</v>
      </c>
      <c r="M15" s="486">
        <f>M13/E13</f>
        <v>3.4090909090909088E-2</v>
      </c>
      <c r="O15" s="45"/>
    </row>
    <row r="16" spans="2:16" ht="19.2" customHeight="1" thickTop="1" x14ac:dyDescent="0.2">
      <c r="B16" s="1503" t="s">
        <v>274</v>
      </c>
      <c r="C16" s="1649" t="s">
        <v>275</v>
      </c>
      <c r="D16" s="487">
        <f>表1!D14</f>
        <v>49</v>
      </c>
      <c r="E16" s="65">
        <v>38</v>
      </c>
      <c r="F16" s="74">
        <v>17</v>
      </c>
      <c r="G16" s="74">
        <v>30</v>
      </c>
      <c r="H16" s="74">
        <v>5</v>
      </c>
      <c r="I16" s="74">
        <v>1</v>
      </c>
      <c r="J16" s="74">
        <v>9</v>
      </c>
      <c r="K16" s="74">
        <v>15</v>
      </c>
      <c r="L16" s="74">
        <v>0</v>
      </c>
      <c r="M16" s="139">
        <v>0</v>
      </c>
      <c r="O16" s="1">
        <f>E16</f>
        <v>38</v>
      </c>
      <c r="P16" s="367">
        <f>E16-O16</f>
        <v>0</v>
      </c>
    </row>
    <row r="17" spans="2:16" ht="19.2" customHeight="1" x14ac:dyDescent="0.2">
      <c r="B17" s="1504"/>
      <c r="C17" s="1551"/>
      <c r="D17" s="499"/>
      <c r="E17" s="601">
        <v>0.77551020408163263</v>
      </c>
      <c r="F17" s="483">
        <f>F16/D16</f>
        <v>0.34693877551020408</v>
      </c>
      <c r="G17" s="483">
        <f>G16/D16</f>
        <v>0.61224489795918369</v>
      </c>
      <c r="H17" s="483">
        <f>H16/D16</f>
        <v>0.10204081632653061</v>
      </c>
      <c r="I17" s="483">
        <f>I16/D16</f>
        <v>2.0408163265306121E-2</v>
      </c>
      <c r="J17" s="483">
        <f>J16/D16</f>
        <v>0.18367346938775511</v>
      </c>
      <c r="K17" s="483">
        <f>K16/D16</f>
        <v>0.30612244897959184</v>
      </c>
      <c r="L17" s="483">
        <f>L16/D16</f>
        <v>0</v>
      </c>
      <c r="M17" s="484">
        <f>M16/D16</f>
        <v>0</v>
      </c>
      <c r="O17" s="45">
        <f>SUM(E17)</f>
        <v>0.77551020408163263</v>
      </c>
      <c r="P17" s="367"/>
    </row>
    <row r="18" spans="2:16" ht="19.2" customHeight="1" x14ac:dyDescent="0.2">
      <c r="B18" s="1504"/>
      <c r="C18" s="1552"/>
      <c r="D18" s="307"/>
      <c r="E18" s="1163"/>
      <c r="F18" s="489">
        <f>F16/E16</f>
        <v>0.44736842105263158</v>
      </c>
      <c r="G18" s="489">
        <f>G16/E16</f>
        <v>0.78947368421052633</v>
      </c>
      <c r="H18" s="489">
        <f>H16/E16</f>
        <v>0.13157894736842105</v>
      </c>
      <c r="I18" s="489">
        <f>I16/E16</f>
        <v>2.6315789473684209E-2</v>
      </c>
      <c r="J18" s="489">
        <f>J16/E16</f>
        <v>0.23684210526315788</v>
      </c>
      <c r="K18" s="489">
        <f>K16/E16</f>
        <v>0.39473684210526316</v>
      </c>
      <c r="L18" s="489">
        <f>L16/E16</f>
        <v>0</v>
      </c>
      <c r="M18" s="490">
        <f>M16/E16</f>
        <v>0</v>
      </c>
      <c r="O18" s="45"/>
    </row>
    <row r="19" spans="2:16" ht="19.2" customHeight="1" x14ac:dyDescent="0.2">
      <c r="B19" s="1504"/>
      <c r="C19" s="1591" t="s">
        <v>276</v>
      </c>
      <c r="D19" s="480">
        <f>表1!D17</f>
        <v>87</v>
      </c>
      <c r="E19" s="64">
        <v>80</v>
      </c>
      <c r="F19" s="35">
        <v>37</v>
      </c>
      <c r="G19" s="35">
        <v>56</v>
      </c>
      <c r="H19" s="35">
        <v>11</v>
      </c>
      <c r="I19" s="35">
        <v>1</v>
      </c>
      <c r="J19" s="35">
        <v>32</v>
      </c>
      <c r="K19" s="35">
        <v>37</v>
      </c>
      <c r="L19" s="35">
        <v>2</v>
      </c>
      <c r="M19" s="140">
        <v>2</v>
      </c>
      <c r="O19" s="1">
        <f>E19</f>
        <v>80</v>
      </c>
      <c r="P19" s="367">
        <f>E19-O19</f>
        <v>0</v>
      </c>
    </row>
    <row r="20" spans="2:16" ht="19.2" customHeight="1" x14ac:dyDescent="0.2">
      <c r="B20" s="1504"/>
      <c r="C20" s="1551"/>
      <c r="D20" s="499"/>
      <c r="E20" s="601">
        <v>0.91954022988505746</v>
      </c>
      <c r="F20" s="483">
        <f>F19/D19</f>
        <v>0.42528735632183906</v>
      </c>
      <c r="G20" s="483">
        <f>G19/D19</f>
        <v>0.64367816091954022</v>
      </c>
      <c r="H20" s="483">
        <f>H19/D19</f>
        <v>0.12643678160919541</v>
      </c>
      <c r="I20" s="483">
        <f>I19/D19</f>
        <v>1.1494252873563218E-2</v>
      </c>
      <c r="J20" s="483">
        <f>J19/D19</f>
        <v>0.36781609195402298</v>
      </c>
      <c r="K20" s="483">
        <f>K19/D19</f>
        <v>0.42528735632183906</v>
      </c>
      <c r="L20" s="483">
        <f>L19/D19</f>
        <v>2.2988505747126436E-2</v>
      </c>
      <c r="M20" s="484">
        <f>M19/D19</f>
        <v>2.2988505747126436E-2</v>
      </c>
      <c r="O20" s="45">
        <f>SUM(E20)</f>
        <v>0.91954022988505746</v>
      </c>
      <c r="P20" s="367"/>
    </row>
    <row r="21" spans="2:16" ht="19.2" customHeight="1" x14ac:dyDescent="0.2">
      <c r="B21" s="1504"/>
      <c r="C21" s="1552"/>
      <c r="D21" s="1123"/>
      <c r="E21" s="608"/>
      <c r="F21" s="489">
        <f>F19/E19</f>
        <v>0.46250000000000002</v>
      </c>
      <c r="G21" s="489">
        <f>G19/E19</f>
        <v>0.7</v>
      </c>
      <c r="H21" s="489">
        <f>H19/E19</f>
        <v>0.13750000000000001</v>
      </c>
      <c r="I21" s="489">
        <f>I19/E19</f>
        <v>1.2500000000000001E-2</v>
      </c>
      <c r="J21" s="489">
        <f>J19/E19</f>
        <v>0.4</v>
      </c>
      <c r="K21" s="489">
        <f>K19/E19</f>
        <v>0.46250000000000002</v>
      </c>
      <c r="L21" s="489">
        <f>L19/E19</f>
        <v>2.5000000000000001E-2</v>
      </c>
      <c r="M21" s="490">
        <f>M19/E19</f>
        <v>2.5000000000000001E-2</v>
      </c>
      <c r="O21" s="45"/>
    </row>
    <row r="22" spans="2:16" ht="19.2" customHeight="1" x14ac:dyDescent="0.2">
      <c r="B22" s="1504"/>
      <c r="C22" s="1591" t="s">
        <v>277</v>
      </c>
      <c r="D22" s="480">
        <f>表1!D20</f>
        <v>25</v>
      </c>
      <c r="E22" s="64">
        <v>19</v>
      </c>
      <c r="F22" s="35">
        <v>11</v>
      </c>
      <c r="G22" s="35">
        <v>19</v>
      </c>
      <c r="H22" s="35">
        <v>3</v>
      </c>
      <c r="I22" s="35">
        <v>4</v>
      </c>
      <c r="J22" s="35">
        <v>6</v>
      </c>
      <c r="K22" s="35">
        <v>9</v>
      </c>
      <c r="L22" s="35">
        <v>1</v>
      </c>
      <c r="M22" s="140">
        <v>0</v>
      </c>
      <c r="O22" s="1">
        <f>E22</f>
        <v>19</v>
      </c>
      <c r="P22" s="367">
        <f>E22-O22</f>
        <v>0</v>
      </c>
    </row>
    <row r="23" spans="2:16" ht="19.2" customHeight="1" x14ac:dyDescent="0.2">
      <c r="B23" s="1504"/>
      <c r="C23" s="1551"/>
      <c r="D23" s="499"/>
      <c r="E23" s="601">
        <v>0.76</v>
      </c>
      <c r="F23" s="483">
        <f>F22/D22</f>
        <v>0.44</v>
      </c>
      <c r="G23" s="483">
        <f>G22/D22</f>
        <v>0.76</v>
      </c>
      <c r="H23" s="483">
        <f>H22/D22</f>
        <v>0.12</v>
      </c>
      <c r="I23" s="483">
        <f>I22/D22</f>
        <v>0.16</v>
      </c>
      <c r="J23" s="483">
        <f>J22/D22</f>
        <v>0.24</v>
      </c>
      <c r="K23" s="483">
        <f>K22/D22</f>
        <v>0.36</v>
      </c>
      <c r="L23" s="483">
        <f>L22/D22</f>
        <v>0.04</v>
      </c>
      <c r="M23" s="484">
        <f>M22/D22</f>
        <v>0</v>
      </c>
      <c r="O23" s="45">
        <f>SUM(E23)</f>
        <v>0.76</v>
      </c>
      <c r="P23" s="367"/>
    </row>
    <row r="24" spans="2:16" ht="19.2" customHeight="1" x14ac:dyDescent="0.2">
      <c r="B24" s="1504"/>
      <c r="C24" s="1552"/>
      <c r="D24" s="1123"/>
      <c r="E24" s="608"/>
      <c r="F24" s="489">
        <f>F22/E22</f>
        <v>0.57894736842105265</v>
      </c>
      <c r="G24" s="489">
        <f>G22/E22</f>
        <v>1</v>
      </c>
      <c r="H24" s="489">
        <f>H22/E22</f>
        <v>0.15789473684210525</v>
      </c>
      <c r="I24" s="489">
        <f>I22/E22</f>
        <v>0.21052631578947367</v>
      </c>
      <c r="J24" s="489">
        <f>J22/E22</f>
        <v>0.31578947368421051</v>
      </c>
      <c r="K24" s="489">
        <f>K22/E22</f>
        <v>0.47368421052631576</v>
      </c>
      <c r="L24" s="489">
        <f>L22/E22</f>
        <v>5.2631578947368418E-2</v>
      </c>
      <c r="M24" s="490">
        <f>M22/E22</f>
        <v>0</v>
      </c>
      <c r="O24" s="45"/>
    </row>
    <row r="25" spans="2:16" ht="19.2" customHeight="1" x14ac:dyDescent="0.2">
      <c r="B25" s="1504"/>
      <c r="C25" s="1591" t="s">
        <v>278</v>
      </c>
      <c r="D25" s="480">
        <f>表1!D23</f>
        <v>82</v>
      </c>
      <c r="E25" s="64">
        <v>71</v>
      </c>
      <c r="F25" s="35">
        <v>19</v>
      </c>
      <c r="G25" s="35">
        <v>48</v>
      </c>
      <c r="H25" s="35">
        <v>8</v>
      </c>
      <c r="I25" s="35">
        <v>2</v>
      </c>
      <c r="J25" s="35">
        <v>33</v>
      </c>
      <c r="K25" s="35">
        <v>23</v>
      </c>
      <c r="L25" s="35">
        <v>3</v>
      </c>
      <c r="M25" s="140">
        <v>4</v>
      </c>
      <c r="O25" s="1">
        <f>E25</f>
        <v>71</v>
      </c>
      <c r="P25" s="367">
        <f>E25-O25</f>
        <v>0</v>
      </c>
    </row>
    <row r="26" spans="2:16" ht="19.2" customHeight="1" x14ac:dyDescent="0.2">
      <c r="B26" s="1504"/>
      <c r="C26" s="1551"/>
      <c r="D26" s="499"/>
      <c r="E26" s="601">
        <v>0.86585365853658536</v>
      </c>
      <c r="F26" s="483">
        <f>F25/D25</f>
        <v>0.23170731707317074</v>
      </c>
      <c r="G26" s="483">
        <f>G25/D25</f>
        <v>0.58536585365853655</v>
      </c>
      <c r="H26" s="483">
        <f>H25/D25</f>
        <v>9.7560975609756101E-2</v>
      </c>
      <c r="I26" s="483">
        <f>I25/D25</f>
        <v>2.4390243902439025E-2</v>
      </c>
      <c r="J26" s="483">
        <f>J25/D25</f>
        <v>0.40243902439024393</v>
      </c>
      <c r="K26" s="483">
        <f>K25/D25</f>
        <v>0.28048780487804881</v>
      </c>
      <c r="L26" s="483">
        <f>L25/D25</f>
        <v>3.6585365853658534E-2</v>
      </c>
      <c r="M26" s="484">
        <f>M25/D25</f>
        <v>4.878048780487805E-2</v>
      </c>
      <c r="O26" s="45">
        <f>SUM(E26)</f>
        <v>0.86585365853658536</v>
      </c>
      <c r="P26" s="367"/>
    </row>
    <row r="27" spans="2:16" ht="19.2" customHeight="1" x14ac:dyDescent="0.2">
      <c r="B27" s="1504"/>
      <c r="C27" s="1552"/>
      <c r="D27" s="1123"/>
      <c r="E27" s="608"/>
      <c r="F27" s="489">
        <f>F25/E25</f>
        <v>0.26760563380281688</v>
      </c>
      <c r="G27" s="489">
        <f>G25/E25</f>
        <v>0.676056338028169</v>
      </c>
      <c r="H27" s="489">
        <f>H25/E25</f>
        <v>0.11267605633802817</v>
      </c>
      <c r="I27" s="489">
        <f>I25/E25</f>
        <v>2.8169014084507043E-2</v>
      </c>
      <c r="J27" s="489">
        <f>J25/E25</f>
        <v>0.46478873239436619</v>
      </c>
      <c r="K27" s="489">
        <f>K25/E25</f>
        <v>0.323943661971831</v>
      </c>
      <c r="L27" s="489">
        <f>L25/E25</f>
        <v>4.2253521126760563E-2</v>
      </c>
      <c r="M27" s="490">
        <f>M25/E25</f>
        <v>5.6338028169014086E-2</v>
      </c>
      <c r="O27" s="45"/>
    </row>
    <row r="28" spans="2:16" ht="19.2" customHeight="1" x14ac:dyDescent="0.2">
      <c r="B28" s="1504"/>
      <c r="C28" s="1591" t="s">
        <v>279</v>
      </c>
      <c r="D28" s="480">
        <f>表1!D26</f>
        <v>8</v>
      </c>
      <c r="E28" s="64">
        <v>6</v>
      </c>
      <c r="F28" s="9">
        <v>1</v>
      </c>
      <c r="G28" s="9">
        <v>3</v>
      </c>
      <c r="H28" s="9">
        <v>0</v>
      </c>
      <c r="I28" s="9">
        <v>1</v>
      </c>
      <c r="J28" s="9">
        <v>2</v>
      </c>
      <c r="K28" s="9">
        <v>3</v>
      </c>
      <c r="L28" s="9">
        <v>0</v>
      </c>
      <c r="M28" s="141">
        <v>0</v>
      </c>
      <c r="O28" s="1">
        <f>E28</f>
        <v>6</v>
      </c>
      <c r="P28" s="367">
        <f>E28-O28</f>
        <v>0</v>
      </c>
    </row>
    <row r="29" spans="2:16" ht="19.2" customHeight="1" x14ac:dyDescent="0.2">
      <c r="B29" s="1504"/>
      <c r="C29" s="1551"/>
      <c r="D29" s="499"/>
      <c r="E29" s="601">
        <v>0.75</v>
      </c>
      <c r="F29" s="483">
        <f>F28/D28</f>
        <v>0.125</v>
      </c>
      <c r="G29" s="483">
        <f>G28/D28</f>
        <v>0.375</v>
      </c>
      <c r="H29" s="483">
        <f>H28/D28</f>
        <v>0</v>
      </c>
      <c r="I29" s="483">
        <f>I28/D28</f>
        <v>0.125</v>
      </c>
      <c r="J29" s="483">
        <f>J28/D28</f>
        <v>0.25</v>
      </c>
      <c r="K29" s="483">
        <f>K28/D28</f>
        <v>0.375</v>
      </c>
      <c r="L29" s="483">
        <f>L28/D28</f>
        <v>0</v>
      </c>
      <c r="M29" s="484">
        <f>M28/D28</f>
        <v>0</v>
      </c>
      <c r="O29" s="45">
        <f>SUM(E29)</f>
        <v>0.75</v>
      </c>
      <c r="P29" s="367"/>
    </row>
    <row r="30" spans="2:16" ht="19.2" customHeight="1" x14ac:dyDescent="0.2">
      <c r="B30" s="1504"/>
      <c r="C30" s="1552"/>
      <c r="D30" s="1123"/>
      <c r="E30" s="608"/>
      <c r="F30" s="489">
        <f>F28/E28</f>
        <v>0.16666666666666666</v>
      </c>
      <c r="G30" s="555">
        <f>G28/E28</f>
        <v>0.5</v>
      </c>
      <c r="H30" s="555">
        <f>H28/E28</f>
        <v>0</v>
      </c>
      <c r="I30" s="489">
        <f>I28/E28</f>
        <v>0.16666666666666666</v>
      </c>
      <c r="J30" s="489">
        <f>J28/E28</f>
        <v>0.33333333333333331</v>
      </c>
      <c r="K30" s="489">
        <f>K28/E28</f>
        <v>0.5</v>
      </c>
      <c r="L30" s="489">
        <f>L28/E28</f>
        <v>0</v>
      </c>
      <c r="M30" s="1156">
        <v>0</v>
      </c>
      <c r="O30" s="45"/>
    </row>
    <row r="31" spans="2:16" ht="19.2" customHeight="1" x14ac:dyDescent="0.2">
      <c r="B31" s="1504"/>
      <c r="C31" s="1591" t="s">
        <v>280</v>
      </c>
      <c r="D31" s="480">
        <f>表1!D29</f>
        <v>176</v>
      </c>
      <c r="E31" s="64">
        <v>138</v>
      </c>
      <c r="F31" s="35">
        <v>67</v>
      </c>
      <c r="G31" s="35">
        <v>100</v>
      </c>
      <c r="H31" s="35">
        <v>16</v>
      </c>
      <c r="I31" s="35">
        <v>3</v>
      </c>
      <c r="J31" s="35">
        <v>66</v>
      </c>
      <c r="K31" s="35">
        <v>33</v>
      </c>
      <c r="L31" s="35">
        <v>12</v>
      </c>
      <c r="M31" s="140">
        <v>6</v>
      </c>
      <c r="O31" s="1">
        <f>E31</f>
        <v>138</v>
      </c>
      <c r="P31" s="367">
        <f>E31-O31</f>
        <v>0</v>
      </c>
    </row>
    <row r="32" spans="2:16" ht="19.2" customHeight="1" x14ac:dyDescent="0.2">
      <c r="B32" s="1504"/>
      <c r="C32" s="1551"/>
      <c r="D32" s="499"/>
      <c r="E32" s="601">
        <v>0.78409090909090906</v>
      </c>
      <c r="F32" s="483">
        <f>F31/D31</f>
        <v>0.38068181818181818</v>
      </c>
      <c r="G32" s="483">
        <f>G31/D31</f>
        <v>0.56818181818181823</v>
      </c>
      <c r="H32" s="483">
        <f>H31/D31</f>
        <v>9.0909090909090912E-2</v>
      </c>
      <c r="I32" s="483">
        <f>I31/D31</f>
        <v>1.7045454545454544E-2</v>
      </c>
      <c r="J32" s="483">
        <f>J31/D31</f>
        <v>0.375</v>
      </c>
      <c r="K32" s="483">
        <f>K31/D31</f>
        <v>0.1875</v>
      </c>
      <c r="L32" s="483">
        <f>L31/D31</f>
        <v>6.8181818181818177E-2</v>
      </c>
      <c r="M32" s="484">
        <f>M31/D31</f>
        <v>3.4090909090909088E-2</v>
      </c>
      <c r="O32" s="45">
        <f>SUM(E32)</f>
        <v>0.78409090909090906</v>
      </c>
      <c r="P32" s="367"/>
    </row>
    <row r="33" spans="2:16" ht="19.2" customHeight="1" thickBot="1" x14ac:dyDescent="0.25">
      <c r="B33" s="1505"/>
      <c r="C33" s="1655"/>
      <c r="D33" s="1124"/>
      <c r="E33" s="610"/>
      <c r="F33" s="493">
        <f>F31/E31</f>
        <v>0.48550724637681159</v>
      </c>
      <c r="G33" s="493">
        <f>G31/E31</f>
        <v>0.72463768115942029</v>
      </c>
      <c r="H33" s="493">
        <f>H31/E31</f>
        <v>0.11594202898550725</v>
      </c>
      <c r="I33" s="563">
        <f>I31/E31</f>
        <v>2.1739130434782608E-2</v>
      </c>
      <c r="J33" s="563">
        <f>J31/E31</f>
        <v>0.47826086956521741</v>
      </c>
      <c r="K33" s="493">
        <f>K31/E31</f>
        <v>0.2391304347826087</v>
      </c>
      <c r="L33" s="493">
        <f>L31/E31</f>
        <v>8.6956521739130432E-2</v>
      </c>
      <c r="M33" s="494">
        <f>M31/E31</f>
        <v>4.3478260869565216E-2</v>
      </c>
      <c r="O33" s="45"/>
    </row>
    <row r="34" spans="2:16" ht="19.2" customHeight="1" thickTop="1" x14ac:dyDescent="0.2">
      <c r="B34" s="1503" t="s">
        <v>281</v>
      </c>
      <c r="C34" s="1649" t="s">
        <v>282</v>
      </c>
      <c r="D34" s="480">
        <f>表1!D32</f>
        <v>106</v>
      </c>
      <c r="E34" s="64">
        <v>75</v>
      </c>
      <c r="F34" s="35">
        <v>23</v>
      </c>
      <c r="G34" s="35">
        <v>50</v>
      </c>
      <c r="H34" s="35">
        <v>7</v>
      </c>
      <c r="I34" s="35">
        <v>2</v>
      </c>
      <c r="J34" s="35">
        <v>25</v>
      </c>
      <c r="K34" s="35">
        <v>16</v>
      </c>
      <c r="L34" s="35">
        <v>1</v>
      </c>
      <c r="M34" s="140">
        <v>5</v>
      </c>
      <c r="O34" s="1">
        <f>E34</f>
        <v>75</v>
      </c>
      <c r="P34" s="367">
        <f>E34-O34</f>
        <v>0</v>
      </c>
    </row>
    <row r="35" spans="2:16" ht="19.2" customHeight="1" x14ac:dyDescent="0.2">
      <c r="B35" s="1504"/>
      <c r="C35" s="1551"/>
      <c r="D35" s="499"/>
      <c r="E35" s="601">
        <v>0.70754716981132071</v>
      </c>
      <c r="F35" s="483">
        <f>F34/D34</f>
        <v>0.21698113207547171</v>
      </c>
      <c r="G35" s="483">
        <f>G34/D34</f>
        <v>0.47169811320754718</v>
      </c>
      <c r="H35" s="483">
        <f>H34/D34</f>
        <v>6.6037735849056603E-2</v>
      </c>
      <c r="I35" s="483">
        <f>I34/D34</f>
        <v>1.8867924528301886E-2</v>
      </c>
      <c r="J35" s="483">
        <f>J34/D34</f>
        <v>0.23584905660377359</v>
      </c>
      <c r="K35" s="483">
        <f>K34/D34</f>
        <v>0.15094339622641509</v>
      </c>
      <c r="L35" s="483">
        <f>L34/D34</f>
        <v>9.433962264150943E-3</v>
      </c>
      <c r="M35" s="484">
        <f>M34/D34</f>
        <v>4.716981132075472E-2</v>
      </c>
      <c r="O35" s="45">
        <f>SUM(E35)</f>
        <v>0.70754716981132071</v>
      </c>
      <c r="P35" s="367"/>
    </row>
    <row r="36" spans="2:16" ht="19.2" customHeight="1" x14ac:dyDescent="0.2">
      <c r="B36" s="1504"/>
      <c r="C36" s="1552"/>
      <c r="D36" s="1123"/>
      <c r="E36" s="608"/>
      <c r="F36" s="489">
        <f>F34/E34</f>
        <v>0.30666666666666664</v>
      </c>
      <c r="G36" s="489">
        <f>G34/E34</f>
        <v>0.66666666666666663</v>
      </c>
      <c r="H36" s="489">
        <f>H34/E34</f>
        <v>9.3333333333333338E-2</v>
      </c>
      <c r="I36" s="489">
        <f>I34/E34</f>
        <v>2.6666666666666668E-2</v>
      </c>
      <c r="J36" s="489">
        <f>J34/E34</f>
        <v>0.33333333333333331</v>
      </c>
      <c r="K36" s="489">
        <f>K34/E34</f>
        <v>0.21333333333333335</v>
      </c>
      <c r="L36" s="489">
        <f>L34/E34</f>
        <v>1.3333333333333334E-2</v>
      </c>
      <c r="M36" s="490">
        <f>M34/E34</f>
        <v>6.6666666666666666E-2</v>
      </c>
      <c r="O36" s="45"/>
    </row>
    <row r="37" spans="2:16" ht="19.2" customHeight="1" x14ac:dyDescent="0.2">
      <c r="B37" s="1504"/>
      <c r="C37" s="1591" t="s">
        <v>283</v>
      </c>
      <c r="D37" s="480">
        <f>表1!D35</f>
        <v>171</v>
      </c>
      <c r="E37" s="64">
        <v>154</v>
      </c>
      <c r="F37" s="35">
        <v>68</v>
      </c>
      <c r="G37" s="35">
        <v>113</v>
      </c>
      <c r="H37" s="35">
        <v>18</v>
      </c>
      <c r="I37" s="35">
        <v>3</v>
      </c>
      <c r="J37" s="35">
        <v>61</v>
      </c>
      <c r="K37" s="35">
        <v>61</v>
      </c>
      <c r="L37" s="35">
        <v>8</v>
      </c>
      <c r="M37" s="140">
        <v>3</v>
      </c>
      <c r="O37" s="1">
        <f>E37</f>
        <v>154</v>
      </c>
      <c r="P37" s="367">
        <f>E37-O37</f>
        <v>0</v>
      </c>
    </row>
    <row r="38" spans="2:16" ht="19.2" customHeight="1" x14ac:dyDescent="0.2">
      <c r="B38" s="1504"/>
      <c r="C38" s="1551"/>
      <c r="D38" s="499"/>
      <c r="E38" s="601">
        <v>0.90058479532163738</v>
      </c>
      <c r="F38" s="483">
        <f>F37/D37</f>
        <v>0.39766081871345027</v>
      </c>
      <c r="G38" s="483">
        <f>G37/D37</f>
        <v>0.66081871345029242</v>
      </c>
      <c r="H38" s="483">
        <f>H37/D37</f>
        <v>0.10526315789473684</v>
      </c>
      <c r="I38" s="483">
        <f>I37/D37</f>
        <v>1.7543859649122806E-2</v>
      </c>
      <c r="J38" s="483">
        <f>J37/D37</f>
        <v>0.35672514619883039</v>
      </c>
      <c r="K38" s="483">
        <f>K37/D37</f>
        <v>0.35672514619883039</v>
      </c>
      <c r="L38" s="483">
        <f>L37/D37</f>
        <v>4.6783625730994149E-2</v>
      </c>
      <c r="M38" s="484">
        <f>M37/D37</f>
        <v>1.7543859649122806E-2</v>
      </c>
      <c r="O38" s="45">
        <f>SUM(E38)</f>
        <v>0.90058479532163738</v>
      </c>
      <c r="P38" s="367"/>
    </row>
    <row r="39" spans="2:16" ht="19.2" customHeight="1" x14ac:dyDescent="0.2">
      <c r="B39" s="1504"/>
      <c r="C39" s="1552"/>
      <c r="D39" s="1123"/>
      <c r="E39" s="608"/>
      <c r="F39" s="489">
        <f>F37/E37</f>
        <v>0.44155844155844154</v>
      </c>
      <c r="G39" s="489">
        <f>G37/E37</f>
        <v>0.73376623376623373</v>
      </c>
      <c r="H39" s="489">
        <f>H37/E37</f>
        <v>0.11688311688311688</v>
      </c>
      <c r="I39" s="489">
        <f>I37/E37</f>
        <v>1.948051948051948E-2</v>
      </c>
      <c r="J39" s="489">
        <f>J37/E37</f>
        <v>0.39610389610389612</v>
      </c>
      <c r="K39" s="489">
        <f>K37/E37</f>
        <v>0.39610389610389612</v>
      </c>
      <c r="L39" s="489">
        <f>L37/E37</f>
        <v>5.1948051948051951E-2</v>
      </c>
      <c r="M39" s="490">
        <f>M37/E37</f>
        <v>1.948051948051948E-2</v>
      </c>
      <c r="O39" s="45"/>
    </row>
    <row r="40" spans="2:16" ht="19.2" customHeight="1" x14ac:dyDescent="0.2">
      <c r="B40" s="1504"/>
      <c r="C40" s="1591" t="s">
        <v>284</v>
      </c>
      <c r="D40" s="480">
        <f>表1!D38</f>
        <v>49</v>
      </c>
      <c r="E40" s="64">
        <v>36</v>
      </c>
      <c r="F40" s="9">
        <v>16</v>
      </c>
      <c r="G40" s="9">
        <v>31</v>
      </c>
      <c r="H40" s="9">
        <v>6</v>
      </c>
      <c r="I40" s="9">
        <v>1</v>
      </c>
      <c r="J40" s="9">
        <v>20</v>
      </c>
      <c r="K40" s="9">
        <v>12</v>
      </c>
      <c r="L40" s="9">
        <v>2</v>
      </c>
      <c r="M40" s="141">
        <v>0</v>
      </c>
      <c r="O40" s="1">
        <f>E40</f>
        <v>36</v>
      </c>
      <c r="P40" s="367">
        <f>E40-O40</f>
        <v>0</v>
      </c>
    </row>
    <row r="41" spans="2:16" ht="19.2" customHeight="1" x14ac:dyDescent="0.2">
      <c r="B41" s="1504"/>
      <c r="C41" s="1551"/>
      <c r="D41" s="499"/>
      <c r="E41" s="601">
        <v>0.73469387755102045</v>
      </c>
      <c r="F41" s="483">
        <f>F40/D40</f>
        <v>0.32653061224489793</v>
      </c>
      <c r="G41" s="483">
        <f>G40/D40</f>
        <v>0.63265306122448983</v>
      </c>
      <c r="H41" s="483">
        <f>H40/D40</f>
        <v>0.12244897959183673</v>
      </c>
      <c r="I41" s="483">
        <f>I40/D40</f>
        <v>2.0408163265306121E-2</v>
      </c>
      <c r="J41" s="483">
        <f>J40/D40</f>
        <v>0.40816326530612246</v>
      </c>
      <c r="K41" s="483">
        <f>K40/D40</f>
        <v>0.24489795918367346</v>
      </c>
      <c r="L41" s="483">
        <f>L40/D40</f>
        <v>4.0816326530612242E-2</v>
      </c>
      <c r="M41" s="484">
        <f>M40/D40</f>
        <v>0</v>
      </c>
      <c r="O41" s="45">
        <f>SUM(E41)</f>
        <v>0.73469387755102045</v>
      </c>
      <c r="P41" s="367"/>
    </row>
    <row r="42" spans="2:16" ht="19.2" customHeight="1" x14ac:dyDescent="0.2">
      <c r="B42" s="1504"/>
      <c r="C42" s="1552"/>
      <c r="D42" s="1123"/>
      <c r="E42" s="608"/>
      <c r="F42" s="489">
        <f>F40/E40</f>
        <v>0.44444444444444442</v>
      </c>
      <c r="G42" s="489">
        <f>G40/E40</f>
        <v>0.86111111111111116</v>
      </c>
      <c r="H42" s="489">
        <f>H40/E40</f>
        <v>0.16666666666666666</v>
      </c>
      <c r="I42" s="489">
        <f>I40/E40</f>
        <v>2.7777777777777776E-2</v>
      </c>
      <c r="J42" s="489">
        <f>J40/E40</f>
        <v>0.55555555555555558</v>
      </c>
      <c r="K42" s="489">
        <f>K40/E40</f>
        <v>0.33333333333333331</v>
      </c>
      <c r="L42" s="489">
        <f>L40/E40</f>
        <v>5.5555555555555552E-2</v>
      </c>
      <c r="M42" s="490">
        <f>M40/E40</f>
        <v>0</v>
      </c>
      <c r="O42" s="45"/>
    </row>
    <row r="43" spans="2:16" ht="19.2" customHeight="1" x14ac:dyDescent="0.2">
      <c r="B43" s="1504"/>
      <c r="C43" s="1591" t="s">
        <v>285</v>
      </c>
      <c r="D43" s="480">
        <f>表1!D41</f>
        <v>38</v>
      </c>
      <c r="E43" s="64">
        <v>33</v>
      </c>
      <c r="F43" s="9">
        <v>17</v>
      </c>
      <c r="G43" s="9">
        <v>26</v>
      </c>
      <c r="H43" s="9">
        <v>8</v>
      </c>
      <c r="I43" s="9">
        <v>5</v>
      </c>
      <c r="J43" s="9">
        <v>19</v>
      </c>
      <c r="K43" s="9">
        <v>10</v>
      </c>
      <c r="L43" s="9">
        <v>5</v>
      </c>
      <c r="M43" s="141">
        <v>1</v>
      </c>
      <c r="O43" s="1">
        <f>E43</f>
        <v>33</v>
      </c>
      <c r="P43" s="367">
        <f>E43-O43</f>
        <v>0</v>
      </c>
    </row>
    <row r="44" spans="2:16" ht="19.2" customHeight="1" x14ac:dyDescent="0.2">
      <c r="B44" s="1504"/>
      <c r="C44" s="1551"/>
      <c r="D44" s="499"/>
      <c r="E44" s="601">
        <v>0.86842105263157898</v>
      </c>
      <c r="F44" s="483">
        <f>F43/D43</f>
        <v>0.44736842105263158</v>
      </c>
      <c r="G44" s="483">
        <f>G43/D43</f>
        <v>0.68421052631578949</v>
      </c>
      <c r="H44" s="483">
        <f>H43/D43</f>
        <v>0.21052631578947367</v>
      </c>
      <c r="I44" s="483">
        <f>I43/D43</f>
        <v>0.13157894736842105</v>
      </c>
      <c r="J44" s="483">
        <f>J43/D43</f>
        <v>0.5</v>
      </c>
      <c r="K44" s="483">
        <f>K43/D43</f>
        <v>0.26315789473684209</v>
      </c>
      <c r="L44" s="483">
        <f>L43/D43</f>
        <v>0.13157894736842105</v>
      </c>
      <c r="M44" s="484">
        <f>M43/D43</f>
        <v>2.6315789473684209E-2</v>
      </c>
      <c r="O44" s="45">
        <f>SUM(E44)</f>
        <v>0.86842105263157898</v>
      </c>
      <c r="P44" s="367"/>
    </row>
    <row r="45" spans="2:16" ht="19.2" customHeight="1" x14ac:dyDescent="0.2">
      <c r="B45" s="1504"/>
      <c r="C45" s="1552"/>
      <c r="D45" s="1123"/>
      <c r="E45" s="608"/>
      <c r="F45" s="489">
        <f>F43/E43</f>
        <v>0.51515151515151514</v>
      </c>
      <c r="G45" s="489">
        <f>G43/E43</f>
        <v>0.78787878787878785</v>
      </c>
      <c r="H45" s="489">
        <f>H43/E43</f>
        <v>0.24242424242424243</v>
      </c>
      <c r="I45" s="489">
        <f>I43/E43</f>
        <v>0.15151515151515152</v>
      </c>
      <c r="J45" s="489">
        <f>J43/E43</f>
        <v>0.5757575757575758</v>
      </c>
      <c r="K45" s="489">
        <f>K43/E43</f>
        <v>0.30303030303030304</v>
      </c>
      <c r="L45" s="489">
        <f>L43/E43</f>
        <v>0.15151515151515152</v>
      </c>
      <c r="M45" s="490">
        <f>M43/E43</f>
        <v>3.0303030303030304E-2</v>
      </c>
      <c r="O45" s="45"/>
    </row>
    <row r="46" spans="2:16" ht="19.2" customHeight="1" x14ac:dyDescent="0.2">
      <c r="B46" s="1504"/>
      <c r="C46" s="1591" t="s">
        <v>286</v>
      </c>
      <c r="D46" s="480">
        <f>表1!D44</f>
        <v>33</v>
      </c>
      <c r="E46" s="64">
        <v>30</v>
      </c>
      <c r="F46" s="9">
        <v>14</v>
      </c>
      <c r="G46" s="9">
        <v>21</v>
      </c>
      <c r="H46" s="9">
        <v>4</v>
      </c>
      <c r="I46" s="9">
        <v>0</v>
      </c>
      <c r="J46" s="9">
        <v>15</v>
      </c>
      <c r="K46" s="9">
        <v>12</v>
      </c>
      <c r="L46" s="9">
        <v>0</v>
      </c>
      <c r="M46" s="141">
        <v>1</v>
      </c>
      <c r="O46" s="1">
        <f>E46</f>
        <v>30</v>
      </c>
      <c r="P46" s="367">
        <f>E46-O46</f>
        <v>0</v>
      </c>
    </row>
    <row r="47" spans="2:16" ht="19.2" customHeight="1" x14ac:dyDescent="0.2">
      <c r="B47" s="1504"/>
      <c r="C47" s="1551"/>
      <c r="D47" s="499"/>
      <c r="E47" s="601">
        <v>0.90909090909090906</v>
      </c>
      <c r="F47" s="483">
        <f>F46/D46</f>
        <v>0.42424242424242425</v>
      </c>
      <c r="G47" s="483">
        <f>G46/D46</f>
        <v>0.63636363636363635</v>
      </c>
      <c r="H47" s="483">
        <f>H46/D46</f>
        <v>0.12121212121212122</v>
      </c>
      <c r="I47" s="483">
        <f>I46/D46</f>
        <v>0</v>
      </c>
      <c r="J47" s="483">
        <f>J46/D46</f>
        <v>0.45454545454545453</v>
      </c>
      <c r="K47" s="483">
        <f>K46/D46</f>
        <v>0.36363636363636365</v>
      </c>
      <c r="L47" s="483">
        <f>L46/D46</f>
        <v>0</v>
      </c>
      <c r="M47" s="484">
        <f>M46/D46</f>
        <v>3.0303030303030304E-2</v>
      </c>
      <c r="O47" s="45">
        <f>SUM(E47)</f>
        <v>0.90909090909090906</v>
      </c>
      <c r="P47" s="367"/>
    </row>
    <row r="48" spans="2:16" ht="19.2" customHeight="1" x14ac:dyDescent="0.2">
      <c r="B48" s="1504"/>
      <c r="C48" s="1552"/>
      <c r="D48" s="1123"/>
      <c r="E48" s="608"/>
      <c r="F48" s="489">
        <f>F46/E46</f>
        <v>0.46666666666666667</v>
      </c>
      <c r="G48" s="489">
        <f>G46/E46</f>
        <v>0.7</v>
      </c>
      <c r="H48" s="489">
        <f>H46/E46</f>
        <v>0.13333333333333333</v>
      </c>
      <c r="I48" s="489">
        <f>I46/E46</f>
        <v>0</v>
      </c>
      <c r="J48" s="489">
        <f>J46/E46</f>
        <v>0.5</v>
      </c>
      <c r="K48" s="489">
        <f>K46/E46</f>
        <v>0.4</v>
      </c>
      <c r="L48" s="489">
        <f>L46/E46</f>
        <v>0</v>
      </c>
      <c r="M48" s="490">
        <f>M46/E46</f>
        <v>3.3333333333333333E-2</v>
      </c>
      <c r="O48" s="45"/>
    </row>
    <row r="49" spans="2:16" ht="19.2" customHeight="1" x14ac:dyDescent="0.2">
      <c r="B49" s="1504"/>
      <c r="C49" s="1591" t="s">
        <v>287</v>
      </c>
      <c r="D49" s="480">
        <f>表1!D47</f>
        <v>30</v>
      </c>
      <c r="E49" s="64">
        <v>24</v>
      </c>
      <c r="F49" s="9">
        <v>14</v>
      </c>
      <c r="G49" s="9">
        <v>15</v>
      </c>
      <c r="H49" s="9">
        <v>0</v>
      </c>
      <c r="I49" s="9">
        <v>1</v>
      </c>
      <c r="J49" s="9">
        <v>8</v>
      </c>
      <c r="K49" s="9">
        <v>9</v>
      </c>
      <c r="L49" s="9">
        <v>2</v>
      </c>
      <c r="M49" s="141">
        <v>2</v>
      </c>
      <c r="O49" s="1">
        <f>E49</f>
        <v>24</v>
      </c>
      <c r="P49" s="367">
        <f>E49-O49</f>
        <v>0</v>
      </c>
    </row>
    <row r="50" spans="2:16" ht="19.2" customHeight="1" x14ac:dyDescent="0.2">
      <c r="B50" s="1504"/>
      <c r="C50" s="1551"/>
      <c r="D50" s="499"/>
      <c r="E50" s="601">
        <v>0.8</v>
      </c>
      <c r="F50" s="483">
        <f>F49/D49</f>
        <v>0.46666666666666667</v>
      </c>
      <c r="G50" s="483">
        <f>G49/D49</f>
        <v>0.5</v>
      </c>
      <c r="H50" s="483">
        <f>H49/D49</f>
        <v>0</v>
      </c>
      <c r="I50" s="483">
        <f>I49/D49</f>
        <v>3.3333333333333333E-2</v>
      </c>
      <c r="J50" s="483">
        <f>J49/D49</f>
        <v>0.26666666666666666</v>
      </c>
      <c r="K50" s="483">
        <f>K49/D49</f>
        <v>0.3</v>
      </c>
      <c r="L50" s="483">
        <f>L49/D49</f>
        <v>6.6666666666666666E-2</v>
      </c>
      <c r="M50" s="484">
        <v>0</v>
      </c>
      <c r="O50" s="45">
        <f>SUM(E50)</f>
        <v>0.8</v>
      </c>
      <c r="P50" s="367"/>
    </row>
    <row r="51" spans="2:16" ht="19.2" customHeight="1" thickBot="1" x14ac:dyDescent="0.25">
      <c r="B51" s="1504"/>
      <c r="C51" s="1655"/>
      <c r="D51" s="1124"/>
      <c r="E51" s="610"/>
      <c r="F51" s="563">
        <f>F49/E49</f>
        <v>0.58333333333333337</v>
      </c>
      <c r="G51" s="563">
        <f>G49/E49</f>
        <v>0.625</v>
      </c>
      <c r="H51" s="563">
        <f>H49/E49</f>
        <v>0</v>
      </c>
      <c r="I51" s="563">
        <f>I49/E49</f>
        <v>4.1666666666666664E-2</v>
      </c>
      <c r="J51" s="563">
        <f>J49/E49</f>
        <v>0.33333333333333331</v>
      </c>
      <c r="K51" s="563">
        <f>K49/E49</f>
        <v>0.375</v>
      </c>
      <c r="L51" s="563">
        <f>L49/E49</f>
        <v>8.3333333333333329E-2</v>
      </c>
      <c r="M51" s="494">
        <v>0</v>
      </c>
      <c r="O51" s="45"/>
    </row>
    <row r="52" spans="2:16" ht="19.2" customHeight="1" thickTop="1" x14ac:dyDescent="0.2">
      <c r="B52" s="1504"/>
      <c r="C52" s="38" t="s">
        <v>288</v>
      </c>
      <c r="D52" s="613">
        <f>D37+D40+D43+D46</f>
        <v>291</v>
      </c>
      <c r="E52" s="64">
        <f t="shared" ref="E52:M52" si="1">E37+E40+E43+E46</f>
        <v>253</v>
      </c>
      <c r="F52" s="35">
        <f t="shared" si="1"/>
        <v>115</v>
      </c>
      <c r="G52" s="35">
        <f t="shared" si="1"/>
        <v>191</v>
      </c>
      <c r="H52" s="35">
        <f t="shared" si="1"/>
        <v>36</v>
      </c>
      <c r="I52" s="35">
        <f t="shared" si="1"/>
        <v>9</v>
      </c>
      <c r="J52" s="35">
        <f t="shared" si="1"/>
        <v>115</v>
      </c>
      <c r="K52" s="35">
        <f t="shared" si="1"/>
        <v>95</v>
      </c>
      <c r="L52" s="35">
        <f t="shared" si="1"/>
        <v>15</v>
      </c>
      <c r="M52" s="140">
        <f t="shared" si="1"/>
        <v>5</v>
      </c>
      <c r="O52" s="1">
        <f>E52</f>
        <v>253</v>
      </c>
      <c r="P52" s="367">
        <f>E52-O52</f>
        <v>0</v>
      </c>
    </row>
    <row r="53" spans="2:16" ht="19.2" customHeight="1" x14ac:dyDescent="0.2">
      <c r="B53" s="1504"/>
      <c r="C53" s="46" t="s">
        <v>289</v>
      </c>
      <c r="D53" s="235"/>
      <c r="E53" s="601">
        <f>E52/D52</f>
        <v>0.86941580756013748</v>
      </c>
      <c r="F53" s="483">
        <f>F52/D52</f>
        <v>0.3951890034364261</v>
      </c>
      <c r="G53" s="483">
        <f>G52/D52</f>
        <v>0.6563573883161512</v>
      </c>
      <c r="H53" s="483">
        <f>H52/D52</f>
        <v>0.12371134020618557</v>
      </c>
      <c r="I53" s="483">
        <f>I52/D52</f>
        <v>3.0927835051546393E-2</v>
      </c>
      <c r="J53" s="483">
        <f>J52/D52</f>
        <v>0.3951890034364261</v>
      </c>
      <c r="K53" s="483">
        <f>K52/D52</f>
        <v>0.32646048109965636</v>
      </c>
      <c r="L53" s="483">
        <f>L52/D52</f>
        <v>5.1546391752577317E-2</v>
      </c>
      <c r="M53" s="484">
        <f>M52/D52</f>
        <v>1.7182130584192441E-2</v>
      </c>
      <c r="O53" s="45">
        <f>SUM(E53)</f>
        <v>0.86941580756013748</v>
      </c>
      <c r="P53" s="367"/>
    </row>
    <row r="54" spans="2:16" ht="19.2" customHeight="1" x14ac:dyDescent="0.2">
      <c r="B54" s="1504"/>
      <c r="C54" s="39"/>
      <c r="D54" s="236"/>
      <c r="E54" s="608"/>
      <c r="F54" s="489">
        <f>F52/E52</f>
        <v>0.45454545454545453</v>
      </c>
      <c r="G54" s="489">
        <f>G52/E52</f>
        <v>0.75494071146245056</v>
      </c>
      <c r="H54" s="489">
        <f>H52/E52</f>
        <v>0.14229249011857709</v>
      </c>
      <c r="I54" s="489">
        <f>I52/E52</f>
        <v>3.5573122529644272E-2</v>
      </c>
      <c r="J54" s="489">
        <f>J52/E52</f>
        <v>0.45454545454545453</v>
      </c>
      <c r="K54" s="489">
        <f>K52/E52</f>
        <v>0.37549407114624506</v>
      </c>
      <c r="L54" s="489">
        <f>L52/E52</f>
        <v>5.9288537549407112E-2</v>
      </c>
      <c r="M54" s="490">
        <f>M52/E52</f>
        <v>1.9762845849802372E-2</v>
      </c>
      <c r="O54" s="45"/>
    </row>
    <row r="55" spans="2:16" ht="19.2" customHeight="1" x14ac:dyDescent="0.2">
      <c r="B55" s="1504"/>
      <c r="C55" s="41" t="s">
        <v>288</v>
      </c>
      <c r="D55" s="614">
        <f>SUM(D40:D49)</f>
        <v>150</v>
      </c>
      <c r="E55" s="63">
        <f t="shared" ref="E55:M55" si="2">E40+E43+E46+E49</f>
        <v>123</v>
      </c>
      <c r="F55" s="9">
        <f t="shared" si="2"/>
        <v>61</v>
      </c>
      <c r="G55" s="9">
        <f t="shared" si="2"/>
        <v>93</v>
      </c>
      <c r="H55" s="9">
        <f t="shared" si="2"/>
        <v>18</v>
      </c>
      <c r="I55" s="9">
        <f t="shared" si="2"/>
        <v>7</v>
      </c>
      <c r="J55" s="9">
        <f t="shared" si="2"/>
        <v>62</v>
      </c>
      <c r="K55" s="9">
        <f t="shared" si="2"/>
        <v>43</v>
      </c>
      <c r="L55" s="9">
        <f t="shared" si="2"/>
        <v>9</v>
      </c>
      <c r="M55" s="141">
        <f t="shared" si="2"/>
        <v>4</v>
      </c>
      <c r="O55" s="1">
        <f>E55</f>
        <v>123</v>
      </c>
      <c r="P55" s="367">
        <f>E55-O55</f>
        <v>0</v>
      </c>
    </row>
    <row r="56" spans="2:16" ht="19.2" customHeight="1" x14ac:dyDescent="0.2">
      <c r="B56" s="1504"/>
      <c r="C56" s="46" t="s">
        <v>290</v>
      </c>
      <c r="D56" s="615"/>
      <c r="E56" s="601">
        <f>E55/D55</f>
        <v>0.82</v>
      </c>
      <c r="F56" s="483">
        <f>F55/D55</f>
        <v>0.40666666666666668</v>
      </c>
      <c r="G56" s="483">
        <f>G55/D55</f>
        <v>0.62</v>
      </c>
      <c r="H56" s="483">
        <f>H55/D55</f>
        <v>0.12</v>
      </c>
      <c r="I56" s="483">
        <f>I55/D55</f>
        <v>4.6666666666666669E-2</v>
      </c>
      <c r="J56" s="483">
        <f>J55/D55</f>
        <v>0.41333333333333333</v>
      </c>
      <c r="K56" s="483">
        <f>K55/D55</f>
        <v>0.28666666666666668</v>
      </c>
      <c r="L56" s="483">
        <f>L55/D55</f>
        <v>0.06</v>
      </c>
      <c r="M56" s="484">
        <f>M55/D55</f>
        <v>2.6666666666666668E-2</v>
      </c>
      <c r="O56" s="45">
        <f>SUM(E56)</f>
        <v>0.82</v>
      </c>
      <c r="P56" s="367"/>
    </row>
    <row r="57" spans="2:16" ht="19.2" customHeight="1" thickBot="1" x14ac:dyDescent="0.25">
      <c r="B57" s="1510"/>
      <c r="C57" s="39"/>
      <c r="D57" s="236"/>
      <c r="E57" s="616"/>
      <c r="F57" s="496">
        <f>F55/E55</f>
        <v>0.49593495934959347</v>
      </c>
      <c r="G57" s="496">
        <f>G55/E55</f>
        <v>0.75609756097560976</v>
      </c>
      <c r="H57" s="578">
        <f>H55/E55</f>
        <v>0.14634146341463414</v>
      </c>
      <c r="I57" s="578">
        <f>I55/E55</f>
        <v>5.6910569105691054E-2</v>
      </c>
      <c r="J57" s="578">
        <f>J55/E55</f>
        <v>0.50406504065040647</v>
      </c>
      <c r="K57" s="496">
        <f>K55/E55</f>
        <v>0.34959349593495936</v>
      </c>
      <c r="L57" s="496">
        <f>L55/E55</f>
        <v>7.3170731707317069E-2</v>
      </c>
      <c r="M57" s="497">
        <f>M55/E55</f>
        <v>3.2520325203252036E-2</v>
      </c>
      <c r="O57" s="45"/>
    </row>
    <row r="58" spans="2:16" ht="19.2" customHeight="1" x14ac:dyDescent="0.2">
      <c r="B58" s="104"/>
      <c r="C58" s="1668" t="s">
        <v>900</v>
      </c>
      <c r="D58" s="1668"/>
      <c r="E58" s="1668"/>
      <c r="F58" s="1668"/>
      <c r="G58" s="1157"/>
      <c r="H58" s="1157"/>
      <c r="I58" s="1157"/>
      <c r="J58" s="1157"/>
      <c r="K58" s="1157"/>
      <c r="L58" s="1157"/>
      <c r="M58" s="1157"/>
      <c r="O58" s="45"/>
    </row>
    <row r="59" spans="2:16" x14ac:dyDescent="0.2">
      <c r="B59" s="22"/>
      <c r="C59" s="27"/>
      <c r="D59" s="23"/>
      <c r="E59" s="24"/>
      <c r="F59" s="28"/>
      <c r="G59" s="28"/>
      <c r="H59" s="28"/>
      <c r="I59" s="28"/>
      <c r="J59" s="28"/>
      <c r="K59" s="28"/>
      <c r="L59" s="28"/>
    </row>
    <row r="60" spans="2:16" x14ac:dyDescent="0.2">
      <c r="B60" s="1" t="s">
        <v>321</v>
      </c>
      <c r="C60" s="27"/>
      <c r="D60" s="1">
        <f>D34+D37+D40+D43+D46+D49</f>
        <v>427</v>
      </c>
      <c r="E60" s="1">
        <f t="shared" ref="E60:M60" si="3">E34+E37+E40+E43+E46+E49</f>
        <v>352</v>
      </c>
      <c r="F60" s="1">
        <f t="shared" si="3"/>
        <v>152</v>
      </c>
      <c r="G60" s="1">
        <f>G34+G37+G40+G43+G46+G49</f>
        <v>256</v>
      </c>
      <c r="H60" s="1">
        <f>H34+H37+H40+H43+H46+H49</f>
        <v>43</v>
      </c>
      <c r="I60" s="1">
        <f>I34+I37+I40+I43+I46+I49</f>
        <v>12</v>
      </c>
      <c r="J60" s="1">
        <f>J34+J37+J40+J43+J46+J49</f>
        <v>148</v>
      </c>
      <c r="K60" s="1">
        <f t="shared" si="3"/>
        <v>120</v>
      </c>
      <c r="L60" s="1">
        <f t="shared" si="3"/>
        <v>18</v>
      </c>
      <c r="M60" s="1">
        <f t="shared" si="3"/>
        <v>12</v>
      </c>
    </row>
    <row r="61" spans="2:16" x14ac:dyDescent="0.2">
      <c r="B61" s="45" t="s">
        <v>381</v>
      </c>
      <c r="E61" s="94">
        <f>E60/D60</f>
        <v>0.82435597189695553</v>
      </c>
      <c r="F61" s="94">
        <f>F60/D60</f>
        <v>0.35597189695550352</v>
      </c>
      <c r="G61" s="94">
        <f>G60/D60</f>
        <v>0.59953161592505855</v>
      </c>
      <c r="H61" s="94">
        <f>H60/D60</f>
        <v>0.10070257611241218</v>
      </c>
      <c r="I61" s="1157">
        <f>I60/D60</f>
        <v>2.8103044496487119E-2</v>
      </c>
      <c r="J61" s="1157">
        <f>J60/D60</f>
        <v>0.34660421545667447</v>
      </c>
      <c r="K61" s="94">
        <f>K60/D60</f>
        <v>0.28103044496487117</v>
      </c>
      <c r="L61" s="94">
        <f>L60/D60</f>
        <v>4.2154566744730677E-2</v>
      </c>
      <c r="M61" s="94">
        <f>M60/D60</f>
        <v>2.8103044496487119E-2</v>
      </c>
    </row>
    <row r="62" spans="2:16" x14ac:dyDescent="0.2">
      <c r="B62" s="45" t="s">
        <v>632</v>
      </c>
      <c r="E62" s="94"/>
      <c r="F62" s="94">
        <f>F60/E60</f>
        <v>0.43181818181818182</v>
      </c>
      <c r="G62" s="94">
        <f>G60/E60</f>
        <v>0.72727272727272729</v>
      </c>
      <c r="H62" s="94">
        <f>H60/E60</f>
        <v>0.12215909090909091</v>
      </c>
      <c r="I62" s="94">
        <f>I60/E60</f>
        <v>3.4090909090909088E-2</v>
      </c>
      <c r="J62" s="94">
        <f>J60/E60</f>
        <v>0.42045454545454547</v>
      </c>
      <c r="K62" s="94">
        <f>K60/E60</f>
        <v>0.34090909090909088</v>
      </c>
      <c r="L62" s="94">
        <f>L60/E60</f>
        <v>5.113636363636364E-2</v>
      </c>
      <c r="M62" s="94">
        <f>M60/E60</f>
        <v>3.4090909090909088E-2</v>
      </c>
    </row>
    <row r="63" spans="2:16" ht="9.75" customHeight="1" x14ac:dyDescent="0.2">
      <c r="E63" s="94"/>
      <c r="F63" s="94"/>
      <c r="G63" s="94"/>
      <c r="H63" s="94"/>
      <c r="I63" s="94"/>
      <c r="J63" s="94"/>
      <c r="K63" s="94"/>
      <c r="L63" s="94"/>
      <c r="M63" s="94"/>
    </row>
    <row r="64" spans="2:16" x14ac:dyDescent="0.2">
      <c r="B64" s="1" t="s">
        <v>238</v>
      </c>
      <c r="D64" s="96">
        <f>D52+D34+D49</f>
        <v>427</v>
      </c>
      <c r="E64" s="96">
        <f>E52+E34+E49</f>
        <v>352</v>
      </c>
      <c r="F64" s="96">
        <f t="shared" ref="F64:M64" si="4">F52+F34+F49</f>
        <v>152</v>
      </c>
      <c r="G64" s="96">
        <f>G52+G34+G49</f>
        <v>256</v>
      </c>
      <c r="H64" s="96">
        <f>H52+H34+H49</f>
        <v>43</v>
      </c>
      <c r="I64" s="96">
        <f>I52+I34+I49</f>
        <v>12</v>
      </c>
      <c r="J64" s="96">
        <f>J52+J34+J49</f>
        <v>148</v>
      </c>
      <c r="K64" s="96">
        <f t="shared" si="4"/>
        <v>120</v>
      </c>
      <c r="L64" s="96">
        <f t="shared" si="4"/>
        <v>18</v>
      </c>
      <c r="M64" s="96">
        <f t="shared" si="4"/>
        <v>12</v>
      </c>
    </row>
    <row r="65" spans="2:13" x14ac:dyDescent="0.2">
      <c r="B65" s="1"/>
      <c r="C65" s="19"/>
      <c r="D65" s="7">
        <f>D55+D34+D37</f>
        <v>427</v>
      </c>
      <c r="E65" s="7">
        <f>E55+E34+E37</f>
        <v>352</v>
      </c>
      <c r="F65" s="7">
        <f t="shared" ref="F65:M65" si="5">F55+F34+F37</f>
        <v>152</v>
      </c>
      <c r="G65" s="7">
        <f>G55+G34+G37</f>
        <v>256</v>
      </c>
      <c r="H65" s="7">
        <f>H55+H34+H37</f>
        <v>43</v>
      </c>
      <c r="I65" s="7">
        <f>I55+I34+I37</f>
        <v>12</v>
      </c>
      <c r="J65" s="7">
        <f>J55+J34+J37</f>
        <v>148</v>
      </c>
      <c r="K65" s="7">
        <f t="shared" si="5"/>
        <v>120</v>
      </c>
      <c r="L65" s="7">
        <f t="shared" si="5"/>
        <v>18</v>
      </c>
      <c r="M65" s="7">
        <f t="shared" si="5"/>
        <v>12</v>
      </c>
    </row>
    <row r="66" spans="2:13" ht="13.5" customHeight="1" x14ac:dyDescent="0.2">
      <c r="B66" s="1"/>
      <c r="C66" s="19"/>
    </row>
    <row r="67" spans="2:13" ht="13.5" customHeight="1" x14ac:dyDescent="0.2">
      <c r="B67" s="367" t="s">
        <v>239</v>
      </c>
      <c r="C67" s="19"/>
      <c r="D67" s="367">
        <f t="shared" ref="D67:M69" si="6">D13-D60</f>
        <v>0</v>
      </c>
      <c r="E67" s="367">
        <f t="shared" si="6"/>
        <v>0</v>
      </c>
      <c r="F67" s="367">
        <f t="shared" si="6"/>
        <v>0</v>
      </c>
      <c r="G67" s="367">
        <f t="shared" si="6"/>
        <v>0</v>
      </c>
      <c r="H67" s="367">
        <f t="shared" si="6"/>
        <v>0</v>
      </c>
      <c r="I67" s="367">
        <f t="shared" si="6"/>
        <v>0</v>
      </c>
      <c r="J67" s="367">
        <f>J13-J60</f>
        <v>0</v>
      </c>
      <c r="K67" s="367">
        <f t="shared" si="6"/>
        <v>0</v>
      </c>
      <c r="L67" s="367">
        <f t="shared" si="6"/>
        <v>0</v>
      </c>
      <c r="M67" s="367">
        <f t="shared" si="6"/>
        <v>0</v>
      </c>
    </row>
    <row r="68" spans="2:13" ht="11.25" customHeight="1" x14ac:dyDescent="0.2">
      <c r="C68" s="19"/>
      <c r="D68" s="367"/>
      <c r="E68" s="367">
        <f t="shared" si="6"/>
        <v>0</v>
      </c>
      <c r="F68" s="367">
        <f t="shared" si="6"/>
        <v>0</v>
      </c>
      <c r="G68" s="367">
        <f t="shared" si="6"/>
        <v>0</v>
      </c>
      <c r="H68" s="367">
        <f t="shared" si="6"/>
        <v>0</v>
      </c>
      <c r="I68" s="367">
        <f t="shared" si="6"/>
        <v>0</v>
      </c>
      <c r="J68" s="367">
        <f>J14-J61</f>
        <v>0</v>
      </c>
      <c r="K68" s="367">
        <f t="shared" si="6"/>
        <v>0</v>
      </c>
      <c r="L68" s="367">
        <f t="shared" si="6"/>
        <v>0</v>
      </c>
      <c r="M68" s="367">
        <f t="shared" si="6"/>
        <v>0</v>
      </c>
    </row>
    <row r="69" spans="2:13" x14ac:dyDescent="0.2">
      <c r="C69" s="19"/>
      <c r="D69" s="367"/>
      <c r="E69" s="367"/>
      <c r="F69" s="367">
        <f t="shared" si="6"/>
        <v>0</v>
      </c>
      <c r="G69" s="367">
        <f t="shared" si="6"/>
        <v>0</v>
      </c>
      <c r="H69" s="367">
        <f t="shared" si="6"/>
        <v>0</v>
      </c>
      <c r="I69" s="367">
        <f t="shared" si="6"/>
        <v>0</v>
      </c>
      <c r="J69" s="367">
        <f>J15-J62</f>
        <v>0</v>
      </c>
      <c r="K69" s="367">
        <f t="shared" si="6"/>
        <v>0</v>
      </c>
      <c r="L69" s="367">
        <f t="shared" si="6"/>
        <v>0</v>
      </c>
      <c r="M69" s="367">
        <f t="shared" si="6"/>
        <v>0</v>
      </c>
    </row>
    <row r="70" spans="2:13" x14ac:dyDescent="0.2">
      <c r="C70" s="19"/>
      <c r="D70" s="367"/>
      <c r="E70" s="367"/>
      <c r="F70" s="367"/>
      <c r="G70" s="367"/>
      <c r="H70" s="367"/>
      <c r="I70" s="367"/>
      <c r="J70" s="367"/>
      <c r="K70" s="367"/>
      <c r="L70" s="367"/>
      <c r="M70" s="367"/>
    </row>
    <row r="71" spans="2:13" x14ac:dyDescent="0.2">
      <c r="C71" s="19"/>
      <c r="D71" s="367">
        <f>D64-D60</f>
        <v>0</v>
      </c>
      <c r="E71" s="367">
        <f t="shared" ref="E71:M71" si="7">E64-E60</f>
        <v>0</v>
      </c>
      <c r="F71" s="367">
        <f t="shared" si="7"/>
        <v>0</v>
      </c>
      <c r="G71" s="367">
        <f>G64-G60</f>
        <v>0</v>
      </c>
      <c r="H71" s="367">
        <f>H64-H60</f>
        <v>0</v>
      </c>
      <c r="I71" s="367">
        <f>I64-I60</f>
        <v>0</v>
      </c>
      <c r="J71" s="367">
        <f>J64-J60</f>
        <v>0</v>
      </c>
      <c r="K71" s="367">
        <f t="shared" si="7"/>
        <v>0</v>
      </c>
      <c r="L71" s="367">
        <f t="shared" si="7"/>
        <v>0</v>
      </c>
      <c r="M71" s="367">
        <f t="shared" si="7"/>
        <v>0</v>
      </c>
    </row>
    <row r="72" spans="2:13" x14ac:dyDescent="0.2">
      <c r="C72" s="19"/>
      <c r="D72" s="367">
        <f>D65-D60</f>
        <v>0</v>
      </c>
      <c r="E72" s="367">
        <f t="shared" ref="E72:M72" si="8">E65-E60</f>
        <v>0</v>
      </c>
      <c r="F72" s="367">
        <f t="shared" si="8"/>
        <v>0</v>
      </c>
      <c r="G72" s="367">
        <f>G65-G60</f>
        <v>0</v>
      </c>
      <c r="H72" s="367">
        <f>H65-H60</f>
        <v>0</v>
      </c>
      <c r="I72" s="367">
        <f>I65-I60</f>
        <v>0</v>
      </c>
      <c r="J72" s="367">
        <f>J65-J60</f>
        <v>0</v>
      </c>
      <c r="K72" s="367">
        <f t="shared" si="8"/>
        <v>0</v>
      </c>
      <c r="L72" s="367">
        <f t="shared" si="8"/>
        <v>0</v>
      </c>
      <c r="M72" s="367">
        <f t="shared" si="8"/>
        <v>0</v>
      </c>
    </row>
    <row r="73" spans="2:13" x14ac:dyDescent="0.2">
      <c r="C73" s="19"/>
      <c r="D73" s="19"/>
      <c r="F73" s="45"/>
      <c r="H73" s="45"/>
      <c r="L73" s="45"/>
    </row>
    <row r="74" spans="2:13" x14ac:dyDescent="0.2">
      <c r="C74" s="19"/>
      <c r="D74" s="19"/>
    </row>
    <row r="75" spans="2:13" x14ac:dyDescent="0.2">
      <c r="C75" s="19"/>
      <c r="D75" s="19"/>
    </row>
    <row r="76" spans="2:13" x14ac:dyDescent="0.2">
      <c r="C76" s="19"/>
      <c r="D76" s="19"/>
    </row>
    <row r="77" spans="2:13" x14ac:dyDescent="0.2">
      <c r="C77" s="19"/>
      <c r="D77" s="19"/>
    </row>
    <row r="78" spans="2:13" x14ac:dyDescent="0.2">
      <c r="C78" s="19"/>
      <c r="D78" s="19"/>
    </row>
    <row r="79" spans="2:13" x14ac:dyDescent="0.2">
      <c r="C79" s="19"/>
      <c r="D79" s="19"/>
    </row>
    <row r="80" spans="2:13" x14ac:dyDescent="0.2">
      <c r="C80" s="19"/>
      <c r="D80" s="19"/>
    </row>
    <row r="81" spans="1:4" x14ac:dyDescent="0.2">
      <c r="C81" s="19"/>
      <c r="D81" s="19"/>
    </row>
    <row r="82" spans="1:4" x14ac:dyDescent="0.2">
      <c r="C82" s="19"/>
      <c r="D82" s="19"/>
    </row>
    <row r="83" spans="1:4" x14ac:dyDescent="0.2">
      <c r="C83" s="19"/>
      <c r="D83" s="19"/>
    </row>
    <row r="84" spans="1:4" x14ac:dyDescent="0.2">
      <c r="C84" s="19"/>
      <c r="D84" s="19"/>
    </row>
    <row r="85" spans="1:4" x14ac:dyDescent="0.2">
      <c r="C85" s="19"/>
      <c r="D85" s="19"/>
    </row>
    <row r="86" spans="1:4" x14ac:dyDescent="0.2">
      <c r="C86" s="19"/>
      <c r="D86" s="19"/>
    </row>
    <row r="87" spans="1:4" x14ac:dyDescent="0.2">
      <c r="C87" s="19"/>
      <c r="D87" s="19"/>
    </row>
    <row r="88" spans="1:4" x14ac:dyDescent="0.2">
      <c r="C88" s="19"/>
      <c r="D88" s="19"/>
    </row>
    <row r="89" spans="1:4" x14ac:dyDescent="0.2">
      <c r="C89" s="19"/>
      <c r="D89" s="19"/>
    </row>
    <row r="90" spans="1:4" x14ac:dyDescent="0.2">
      <c r="C90" s="19"/>
      <c r="D90" s="19"/>
    </row>
    <row r="91" spans="1:4" x14ac:dyDescent="0.2">
      <c r="C91" s="19"/>
      <c r="D91" s="19"/>
    </row>
    <row r="92" spans="1:4" x14ac:dyDescent="0.2">
      <c r="C92" s="19"/>
      <c r="D92" s="19"/>
    </row>
    <row r="93" spans="1:4" x14ac:dyDescent="0.2">
      <c r="C93" s="19"/>
      <c r="D93" s="19"/>
    </row>
    <row r="94" spans="1:4" x14ac:dyDescent="0.2">
      <c r="C94" s="19"/>
      <c r="D94" s="19"/>
    </row>
    <row r="95" spans="1:4" x14ac:dyDescent="0.2">
      <c r="C95" s="19"/>
      <c r="D95" s="19"/>
    </row>
    <row r="96" spans="1:4" x14ac:dyDescent="0.2">
      <c r="A96" s="1"/>
      <c r="B96" s="1"/>
      <c r="C96" s="19"/>
      <c r="D96" s="19"/>
    </row>
    <row r="97" spans="1:4" x14ac:dyDescent="0.2">
      <c r="A97" s="1" t="e">
        <f>SUM(#REF!)</f>
        <v>#REF!</v>
      </c>
      <c r="B97" s="1" t="e">
        <f>SUM(#REF!)</f>
        <v>#REF!</v>
      </c>
      <c r="C97" s="19"/>
      <c r="D97" s="19"/>
    </row>
  </sheetData>
  <mergeCells count="27">
    <mergeCell ref="C58:F58"/>
    <mergeCell ref="B34:B57"/>
    <mergeCell ref="C34:C36"/>
    <mergeCell ref="C37:C39"/>
    <mergeCell ref="C40:C42"/>
    <mergeCell ref="C43:C45"/>
    <mergeCell ref="C46:C48"/>
    <mergeCell ref="C49:C51"/>
    <mergeCell ref="B13:C15"/>
    <mergeCell ref="B16:B33"/>
    <mergeCell ref="C16:C18"/>
    <mergeCell ref="C19:C21"/>
    <mergeCell ref="C22:C24"/>
    <mergeCell ref="C25:C27"/>
    <mergeCell ref="C28:C30"/>
    <mergeCell ref="C31:C33"/>
    <mergeCell ref="I10:I12"/>
    <mergeCell ref="J10:J12"/>
    <mergeCell ref="K10:K12"/>
    <mergeCell ref="L10:L12"/>
    <mergeCell ref="M10:M12"/>
    <mergeCell ref="H10:H12"/>
    <mergeCell ref="B9:C12"/>
    <mergeCell ref="D9:D12"/>
    <mergeCell ref="E9:E12"/>
    <mergeCell ref="F10:F12"/>
    <mergeCell ref="G10:G12"/>
  </mergeCells>
  <phoneticPr fontId="2"/>
  <printOptions horizontalCentered="1"/>
  <pageMargins left="0.55118110236220474" right="0.70866141732283472" top="0.33" bottom="0.35433070866141736" header="0.31496062992125984" footer="0.31496062992125984"/>
  <pageSetup paperSize="9" scale="52" fitToWidth="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138F8-BECD-4CC9-92D2-AC4C0BC4E207}">
  <sheetPr codeName="Sheet74">
    <tabColor rgb="FF00B0F0"/>
    <pageSetUpPr fitToPage="1"/>
  </sheetPr>
  <dimension ref="B1:P51"/>
  <sheetViews>
    <sheetView view="pageBreakPreview" topLeftCell="D17" zoomScale="80" zoomScaleNormal="100" zoomScaleSheetLayoutView="80" workbookViewId="0">
      <selection activeCell="P38" sqref="P38"/>
    </sheetView>
  </sheetViews>
  <sheetFormatPr defaultRowHeight="13.2" x14ac:dyDescent="0.2"/>
  <cols>
    <col min="2" max="2" width="5.33203125" customWidth="1"/>
    <col min="3" max="3" width="16.88671875" customWidth="1"/>
    <col min="4" max="4" width="10.33203125" customWidth="1"/>
    <col min="5" max="16" width="18.6640625" customWidth="1"/>
  </cols>
  <sheetData>
    <row r="1" spans="2:16" x14ac:dyDescent="0.2">
      <c r="B1" s="1" t="s">
        <v>915</v>
      </c>
    </row>
    <row r="2" spans="2:16" ht="9.75" customHeight="1" x14ac:dyDescent="0.2"/>
    <row r="3" spans="2:16" x14ac:dyDescent="0.2">
      <c r="O3" s="43" t="s">
        <v>167</v>
      </c>
    </row>
    <row r="4" spans="2:16" x14ac:dyDescent="0.2">
      <c r="O4" s="43" t="s">
        <v>323</v>
      </c>
    </row>
    <row r="5" spans="2:16" ht="8.25" customHeight="1" x14ac:dyDescent="0.2"/>
    <row r="6" spans="2:16" ht="13.8" thickBot="1" x14ac:dyDescent="0.25">
      <c r="P6" s="2" t="s">
        <v>170</v>
      </c>
    </row>
    <row r="7" spans="2:16" x14ac:dyDescent="0.2">
      <c r="B7" s="1619"/>
      <c r="C7" s="1619"/>
      <c r="D7" s="1641" t="s">
        <v>332</v>
      </c>
      <c r="E7" s="1639" t="s">
        <v>901</v>
      </c>
      <c r="F7" s="1632" t="s">
        <v>902</v>
      </c>
      <c r="G7" s="1632" t="s">
        <v>903</v>
      </c>
      <c r="H7" s="1632" t="s">
        <v>904</v>
      </c>
      <c r="I7" s="1632" t="s">
        <v>905</v>
      </c>
      <c r="J7" s="1634" t="s">
        <v>906</v>
      </c>
      <c r="K7" s="1636" t="s">
        <v>907</v>
      </c>
      <c r="L7" s="1634" t="s">
        <v>908</v>
      </c>
      <c r="M7" s="1636" t="s">
        <v>909</v>
      </c>
      <c r="N7" s="1632" t="s">
        <v>910</v>
      </c>
      <c r="O7" s="1634" t="s">
        <v>800</v>
      </c>
      <c r="P7" s="1630" t="s">
        <v>350</v>
      </c>
    </row>
    <row r="8" spans="2:16" ht="61.5" customHeight="1" x14ac:dyDescent="0.2">
      <c r="B8" s="1619"/>
      <c r="C8" s="1619"/>
      <c r="D8" s="1641"/>
      <c r="E8" s="1640"/>
      <c r="F8" s="1633"/>
      <c r="G8" s="1633"/>
      <c r="H8" s="1633"/>
      <c r="I8" s="1633"/>
      <c r="J8" s="1635"/>
      <c r="K8" s="1637"/>
      <c r="L8" s="1635"/>
      <c r="M8" s="1637"/>
      <c r="N8" s="1633"/>
      <c r="O8" s="1635"/>
      <c r="P8" s="1631"/>
    </row>
    <row r="9" spans="2:16" ht="21.75" customHeight="1" x14ac:dyDescent="0.2">
      <c r="B9" s="1500" t="s">
        <v>182</v>
      </c>
      <c r="C9" s="1642"/>
      <c r="D9" s="1089">
        <f>SUM(D11:D21)</f>
        <v>427</v>
      </c>
      <c r="E9" s="637">
        <f>E11+E13+E15+E17+E19+E21</f>
        <v>225</v>
      </c>
      <c r="F9" s="541">
        <f t="shared" ref="F9:J9" si="0">F11+F13+F15+F17+F19+F21</f>
        <v>109</v>
      </c>
      <c r="G9" s="541">
        <f t="shared" si="0"/>
        <v>237</v>
      </c>
      <c r="H9" s="541">
        <f t="shared" si="0"/>
        <v>159</v>
      </c>
      <c r="I9" s="541">
        <f>I11+I13+I15+I17+I19+I21</f>
        <v>119</v>
      </c>
      <c r="J9" s="543">
        <f t="shared" si="0"/>
        <v>17</v>
      </c>
      <c r="K9" s="1434">
        <f t="shared" ref="K9:L9" si="1">K11+K13+K15+K17+K19+K21</f>
        <v>66</v>
      </c>
      <c r="L9" s="543">
        <f t="shared" si="1"/>
        <v>36</v>
      </c>
      <c r="M9" s="1434">
        <f t="shared" ref="M9" si="2">M11+M13+M15+M17+M19+M21</f>
        <v>102</v>
      </c>
      <c r="N9" s="541">
        <f>N11+N13+N15+N17+N19+N21</f>
        <v>58</v>
      </c>
      <c r="O9" s="543">
        <f t="shared" ref="O9:P9" si="3">O11+O13+O15+O17+O19+O21</f>
        <v>20</v>
      </c>
      <c r="P9" s="1439">
        <f t="shared" si="3"/>
        <v>4</v>
      </c>
    </row>
    <row r="10" spans="2:16" s="324" customFormat="1" ht="21.75" customHeight="1" thickBot="1" x14ac:dyDescent="0.25">
      <c r="B10" s="1501"/>
      <c r="C10" s="1643"/>
      <c r="D10" s="321"/>
      <c r="E10" s="322">
        <f>E9/$D$9</f>
        <v>0.52693208430913352</v>
      </c>
      <c r="F10" s="321">
        <f t="shared" ref="F10:G10" si="4">F9/$D$9</f>
        <v>0.25526932084309134</v>
      </c>
      <c r="G10" s="321">
        <f t="shared" si="4"/>
        <v>0.55503512880562056</v>
      </c>
      <c r="H10" s="321">
        <f>H9/$D$9</f>
        <v>0.37236533957845436</v>
      </c>
      <c r="I10" s="321">
        <f>I9/D9</f>
        <v>0.27868852459016391</v>
      </c>
      <c r="J10" s="1045">
        <f>J9/D9</f>
        <v>3.9812646370023422E-2</v>
      </c>
      <c r="K10" s="1435">
        <f>K9/$D$9</f>
        <v>0.15456674473067916</v>
      </c>
      <c r="L10" s="1045">
        <f>L9/D9</f>
        <v>8.4309133489461355E-2</v>
      </c>
      <c r="M10" s="1435">
        <f>M9/$D$9</f>
        <v>0.2388758782201405</v>
      </c>
      <c r="N10" s="321">
        <f>N9/D9</f>
        <v>0.13583138173302109</v>
      </c>
      <c r="O10" s="1045">
        <f>O9/D9</f>
        <v>4.6838407494145202E-2</v>
      </c>
      <c r="P10" s="1440">
        <f>P9/D9</f>
        <v>9.3676814988290398E-3</v>
      </c>
    </row>
    <row r="11" spans="2:16" ht="21.75" customHeight="1" thickTop="1" x14ac:dyDescent="0.2">
      <c r="B11" s="1503" t="s">
        <v>274</v>
      </c>
      <c r="C11" s="1644" t="s">
        <v>184</v>
      </c>
      <c r="D11" s="549">
        <v>49</v>
      </c>
      <c r="E11" s="638">
        <v>28</v>
      </c>
      <c r="F11" s="549">
        <v>9</v>
      </c>
      <c r="G11" s="549">
        <v>28</v>
      </c>
      <c r="H11" s="549">
        <v>9</v>
      </c>
      <c r="I11" s="549">
        <v>13</v>
      </c>
      <c r="J11" s="1438">
        <v>2</v>
      </c>
      <c r="K11" s="1436">
        <v>6</v>
      </c>
      <c r="L11" s="1438">
        <v>2</v>
      </c>
      <c r="M11" s="1436">
        <v>8</v>
      </c>
      <c r="N11" s="549">
        <v>3</v>
      </c>
      <c r="O11" s="1438">
        <v>1</v>
      </c>
      <c r="P11" s="1441"/>
    </row>
    <row r="12" spans="2:16" s="324" customFormat="1" ht="21.75" customHeight="1" x14ac:dyDescent="0.2">
      <c r="B12" s="1504"/>
      <c r="C12" s="1587"/>
      <c r="D12" s="321"/>
      <c r="E12" s="322">
        <f>E11/D11</f>
        <v>0.5714285714285714</v>
      </c>
      <c r="F12" s="321">
        <f t="shared" ref="F12:G12" si="5">F11/$D$11</f>
        <v>0.18367346938775511</v>
      </c>
      <c r="G12" s="321">
        <f t="shared" si="5"/>
        <v>0.5714285714285714</v>
      </c>
      <c r="H12" s="321">
        <f>H11/$D$11</f>
        <v>0.18367346938775511</v>
      </c>
      <c r="I12" s="321">
        <f>I11/D11</f>
        <v>0.26530612244897961</v>
      </c>
      <c r="J12" s="321">
        <f t="shared" ref="J12:P12" si="6">J11/$D$11</f>
        <v>4.0816326530612242E-2</v>
      </c>
      <c r="K12" s="321">
        <f t="shared" si="6"/>
        <v>0.12244897959183673</v>
      </c>
      <c r="L12" s="321">
        <f t="shared" si="6"/>
        <v>4.0816326530612242E-2</v>
      </c>
      <c r="M12" s="321">
        <f t="shared" si="6"/>
        <v>0.16326530612244897</v>
      </c>
      <c r="N12" s="321">
        <f t="shared" si="6"/>
        <v>6.1224489795918366E-2</v>
      </c>
      <c r="O12" s="321">
        <f>O11/$D$11</f>
        <v>2.0408163265306121E-2</v>
      </c>
      <c r="P12" s="323">
        <f t="shared" si="6"/>
        <v>0</v>
      </c>
    </row>
    <row r="13" spans="2:16" ht="21.75" customHeight="1" x14ac:dyDescent="0.2">
      <c r="B13" s="1504"/>
      <c r="C13" s="1513" t="s">
        <v>185</v>
      </c>
      <c r="D13" s="541">
        <v>87</v>
      </c>
      <c r="E13" s="637">
        <v>60</v>
      </c>
      <c r="F13" s="541">
        <v>30</v>
      </c>
      <c r="G13" s="541">
        <v>60</v>
      </c>
      <c r="H13" s="541">
        <v>35</v>
      </c>
      <c r="I13" s="541">
        <v>31</v>
      </c>
      <c r="J13" s="543">
        <v>3</v>
      </c>
      <c r="K13" s="1434">
        <v>16</v>
      </c>
      <c r="L13" s="543">
        <v>6</v>
      </c>
      <c r="M13" s="1434">
        <v>22</v>
      </c>
      <c r="N13" s="541">
        <v>15</v>
      </c>
      <c r="O13" s="543">
        <v>2</v>
      </c>
      <c r="P13" s="1439">
        <v>0</v>
      </c>
    </row>
    <row r="14" spans="2:16" s="324" customFormat="1" ht="21.75" customHeight="1" x14ac:dyDescent="0.2">
      <c r="B14" s="1504"/>
      <c r="C14" s="1513"/>
      <c r="D14" s="325"/>
      <c r="E14" s="322">
        <f>E13/D13</f>
        <v>0.68965517241379315</v>
      </c>
      <c r="F14" s="321">
        <f>F13/$D$13</f>
        <v>0.34482758620689657</v>
      </c>
      <c r="G14" s="321">
        <f t="shared" ref="G14:P14" si="7">G13/$D$13</f>
        <v>0.68965517241379315</v>
      </c>
      <c r="H14" s="321">
        <f>H13/$D$13</f>
        <v>0.40229885057471265</v>
      </c>
      <c r="I14" s="321">
        <f t="shared" si="7"/>
        <v>0.35632183908045978</v>
      </c>
      <c r="J14" s="321">
        <f>J13/$D$13</f>
        <v>3.4482758620689655E-2</v>
      </c>
      <c r="K14" s="321">
        <f t="shared" si="7"/>
        <v>0.18390804597701149</v>
      </c>
      <c r="L14" s="321">
        <f t="shared" si="7"/>
        <v>6.8965517241379309E-2</v>
      </c>
      <c r="M14" s="321">
        <f t="shared" si="7"/>
        <v>0.25287356321839083</v>
      </c>
      <c r="N14" s="321">
        <f t="shared" si="7"/>
        <v>0.17241379310344829</v>
      </c>
      <c r="O14" s="321">
        <f t="shared" si="7"/>
        <v>2.2988505747126436E-2</v>
      </c>
      <c r="P14" s="323">
        <f t="shared" si="7"/>
        <v>0</v>
      </c>
    </row>
    <row r="15" spans="2:16" ht="21.75" customHeight="1" x14ac:dyDescent="0.2">
      <c r="B15" s="1504"/>
      <c r="C15" s="1591" t="s">
        <v>277</v>
      </c>
      <c r="D15" s="541">
        <v>25</v>
      </c>
      <c r="E15" s="637">
        <v>13</v>
      </c>
      <c r="F15" s="541">
        <v>8</v>
      </c>
      <c r="G15" s="541">
        <v>16</v>
      </c>
      <c r="H15" s="541">
        <v>11</v>
      </c>
      <c r="I15" s="541">
        <v>2</v>
      </c>
      <c r="J15" s="543">
        <v>1</v>
      </c>
      <c r="K15" s="1434">
        <v>4</v>
      </c>
      <c r="L15" s="543">
        <v>3</v>
      </c>
      <c r="M15" s="1434">
        <v>4</v>
      </c>
      <c r="N15" s="541">
        <v>3</v>
      </c>
      <c r="O15" s="543">
        <v>3</v>
      </c>
      <c r="P15" s="1439">
        <v>2</v>
      </c>
    </row>
    <row r="16" spans="2:16" s="324" customFormat="1" ht="21.75" customHeight="1" x14ac:dyDescent="0.2">
      <c r="B16" s="1504"/>
      <c r="C16" s="1551"/>
      <c r="D16" s="325"/>
      <c r="E16" s="322">
        <f>E15/D15</f>
        <v>0.52</v>
      </c>
      <c r="F16" s="321">
        <f t="shared" ref="F16:P16" si="8">F15/$D$15</f>
        <v>0.32</v>
      </c>
      <c r="G16" s="321">
        <f t="shared" si="8"/>
        <v>0.64</v>
      </c>
      <c r="H16" s="321">
        <f t="shared" si="8"/>
        <v>0.44</v>
      </c>
      <c r="I16" s="321">
        <f t="shared" si="8"/>
        <v>0.08</v>
      </c>
      <c r="J16" s="321">
        <f t="shared" si="8"/>
        <v>0.04</v>
      </c>
      <c r="K16" s="321">
        <f t="shared" si="8"/>
        <v>0.16</v>
      </c>
      <c r="L16" s="321">
        <f t="shared" si="8"/>
        <v>0.12</v>
      </c>
      <c r="M16" s="321">
        <f t="shared" si="8"/>
        <v>0.16</v>
      </c>
      <c r="N16" s="321">
        <f t="shared" si="8"/>
        <v>0.12</v>
      </c>
      <c r="O16" s="321">
        <f>O15/$D$15</f>
        <v>0.12</v>
      </c>
      <c r="P16" s="323">
        <f t="shared" si="8"/>
        <v>0.08</v>
      </c>
    </row>
    <row r="17" spans="2:16" ht="21.75" customHeight="1" x14ac:dyDescent="0.2">
      <c r="B17" s="1504"/>
      <c r="C17" s="1645" t="s">
        <v>340</v>
      </c>
      <c r="D17" s="541">
        <v>82</v>
      </c>
      <c r="E17" s="637">
        <v>45</v>
      </c>
      <c r="F17" s="541">
        <v>22</v>
      </c>
      <c r="G17" s="541">
        <v>49</v>
      </c>
      <c r="H17" s="541">
        <v>30</v>
      </c>
      <c r="I17" s="541">
        <v>28</v>
      </c>
      <c r="J17" s="543">
        <v>3</v>
      </c>
      <c r="K17" s="1434">
        <v>13</v>
      </c>
      <c r="L17" s="543">
        <v>11</v>
      </c>
      <c r="M17" s="1434">
        <v>22</v>
      </c>
      <c r="N17" s="541">
        <v>12</v>
      </c>
      <c r="O17" s="543">
        <v>2</v>
      </c>
      <c r="P17" s="1439">
        <v>1</v>
      </c>
    </row>
    <row r="18" spans="2:16" s="324" customFormat="1" ht="21.75" customHeight="1" x14ac:dyDescent="0.2">
      <c r="B18" s="1504"/>
      <c r="C18" s="1645"/>
      <c r="D18" s="325"/>
      <c r="E18" s="322">
        <f>E17/D17</f>
        <v>0.54878048780487809</v>
      </c>
      <c r="F18" s="321">
        <f t="shared" ref="F18:P18" si="9">F17/$D$17</f>
        <v>0.26829268292682928</v>
      </c>
      <c r="G18" s="321">
        <f t="shared" si="9"/>
        <v>0.59756097560975607</v>
      </c>
      <c r="H18" s="321">
        <f t="shared" si="9"/>
        <v>0.36585365853658536</v>
      </c>
      <c r="I18" s="321">
        <f t="shared" si="9"/>
        <v>0.34146341463414637</v>
      </c>
      <c r="J18" s="321">
        <f t="shared" si="9"/>
        <v>3.6585365853658534E-2</v>
      </c>
      <c r="K18" s="321">
        <f t="shared" si="9"/>
        <v>0.15853658536585366</v>
      </c>
      <c r="L18" s="321">
        <f t="shared" si="9"/>
        <v>0.13414634146341464</v>
      </c>
      <c r="M18" s="321">
        <f t="shared" si="9"/>
        <v>0.26829268292682928</v>
      </c>
      <c r="N18" s="321">
        <f t="shared" si="9"/>
        <v>0.14634146341463414</v>
      </c>
      <c r="O18" s="321">
        <f t="shared" si="9"/>
        <v>2.4390243902439025E-2</v>
      </c>
      <c r="P18" s="323">
        <f t="shared" si="9"/>
        <v>1.2195121951219513E-2</v>
      </c>
    </row>
    <row r="19" spans="2:16" ht="21.75" customHeight="1" x14ac:dyDescent="0.2">
      <c r="B19" s="1504"/>
      <c r="C19" s="1513" t="s">
        <v>341</v>
      </c>
      <c r="D19" s="541">
        <v>8</v>
      </c>
      <c r="E19" s="637">
        <v>2</v>
      </c>
      <c r="F19" s="541">
        <v>1</v>
      </c>
      <c r="G19" s="541">
        <v>5</v>
      </c>
      <c r="H19" s="541">
        <v>0</v>
      </c>
      <c r="I19" s="541">
        <v>2</v>
      </c>
      <c r="J19" s="543">
        <v>0</v>
      </c>
      <c r="K19" s="1434">
        <v>1</v>
      </c>
      <c r="L19" s="543">
        <v>0</v>
      </c>
      <c r="M19" s="1434">
        <v>2</v>
      </c>
      <c r="N19" s="541">
        <v>1</v>
      </c>
      <c r="O19" s="543">
        <v>0</v>
      </c>
      <c r="P19" s="1439">
        <v>0</v>
      </c>
    </row>
    <row r="20" spans="2:16" s="324" customFormat="1" ht="21.75" customHeight="1" x14ac:dyDescent="0.2">
      <c r="B20" s="1504"/>
      <c r="C20" s="1513"/>
      <c r="D20" s="325"/>
      <c r="E20" s="322">
        <f>E19/D19</f>
        <v>0.25</v>
      </c>
      <c r="F20" s="321">
        <f t="shared" ref="F20:P20" si="10">F19/$D$19</f>
        <v>0.125</v>
      </c>
      <c r="G20" s="321">
        <f t="shared" si="10"/>
        <v>0.625</v>
      </c>
      <c r="H20" s="321">
        <f t="shared" si="10"/>
        <v>0</v>
      </c>
      <c r="I20" s="321">
        <f t="shared" si="10"/>
        <v>0.25</v>
      </c>
      <c r="J20" s="321">
        <f t="shared" si="10"/>
        <v>0</v>
      </c>
      <c r="K20" s="321">
        <f t="shared" si="10"/>
        <v>0.125</v>
      </c>
      <c r="L20" s="321">
        <f t="shared" si="10"/>
        <v>0</v>
      </c>
      <c r="M20" s="321">
        <f t="shared" si="10"/>
        <v>0.25</v>
      </c>
      <c r="N20" s="321">
        <f t="shared" si="10"/>
        <v>0.125</v>
      </c>
      <c r="O20" s="321">
        <f t="shared" si="10"/>
        <v>0</v>
      </c>
      <c r="P20" s="323">
        <f t="shared" si="10"/>
        <v>0</v>
      </c>
    </row>
    <row r="21" spans="2:16" ht="21.75" customHeight="1" x14ac:dyDescent="0.2">
      <c r="B21" s="1504"/>
      <c r="C21" s="1514" t="s">
        <v>189</v>
      </c>
      <c r="D21" s="541">
        <v>176</v>
      </c>
      <c r="E21" s="637">
        <v>77</v>
      </c>
      <c r="F21" s="541">
        <v>39</v>
      </c>
      <c r="G21" s="541">
        <v>79</v>
      </c>
      <c r="H21" s="541">
        <v>74</v>
      </c>
      <c r="I21" s="541">
        <v>43</v>
      </c>
      <c r="J21" s="543">
        <v>8</v>
      </c>
      <c r="K21" s="1434">
        <v>26</v>
      </c>
      <c r="L21" s="543">
        <v>14</v>
      </c>
      <c r="M21" s="1434">
        <v>44</v>
      </c>
      <c r="N21" s="541">
        <v>24</v>
      </c>
      <c r="O21" s="543">
        <v>12</v>
      </c>
      <c r="P21" s="1439">
        <v>1</v>
      </c>
    </row>
    <row r="22" spans="2:16" s="324" customFormat="1" ht="21.75" customHeight="1" thickBot="1" x14ac:dyDescent="0.25">
      <c r="B22" s="1505"/>
      <c r="C22" s="1638"/>
      <c r="D22" s="327"/>
      <c r="E22" s="328">
        <f>E21/D21</f>
        <v>0.4375</v>
      </c>
      <c r="F22" s="327">
        <f t="shared" ref="F22:P22" si="11">F21/$D$21</f>
        <v>0.22159090909090909</v>
      </c>
      <c r="G22" s="327">
        <f t="shared" si="11"/>
        <v>0.44886363636363635</v>
      </c>
      <c r="H22" s="327">
        <f t="shared" si="11"/>
        <v>0.42045454545454547</v>
      </c>
      <c r="I22" s="327">
        <f t="shared" si="11"/>
        <v>0.24431818181818182</v>
      </c>
      <c r="J22" s="327">
        <f t="shared" si="11"/>
        <v>4.5454545454545456E-2</v>
      </c>
      <c r="K22" s="327">
        <f t="shared" si="11"/>
        <v>0.14772727272727273</v>
      </c>
      <c r="L22" s="327">
        <f t="shared" si="11"/>
        <v>7.9545454545454544E-2</v>
      </c>
      <c r="M22" s="327">
        <f t="shared" si="11"/>
        <v>0.25</v>
      </c>
      <c r="N22" s="327">
        <f t="shared" si="11"/>
        <v>0.13636363636363635</v>
      </c>
      <c r="O22" s="327">
        <f t="shared" si="11"/>
        <v>6.8181818181818177E-2</v>
      </c>
      <c r="P22" s="329">
        <f t="shared" si="11"/>
        <v>5.681818181818182E-3</v>
      </c>
    </row>
    <row r="23" spans="2:16" ht="21.75" customHeight="1" thickTop="1" x14ac:dyDescent="0.2">
      <c r="B23" s="1503" t="s">
        <v>312</v>
      </c>
      <c r="C23" s="1511" t="s">
        <v>191</v>
      </c>
      <c r="D23" s="541">
        <v>106</v>
      </c>
      <c r="E23" s="638">
        <v>59</v>
      </c>
      <c r="F23" s="549">
        <v>33</v>
      </c>
      <c r="G23" s="549">
        <v>57</v>
      </c>
      <c r="H23" s="549">
        <v>32</v>
      </c>
      <c r="I23" s="549">
        <v>24</v>
      </c>
      <c r="J23" s="1438">
        <v>3</v>
      </c>
      <c r="K23" s="1436">
        <v>16</v>
      </c>
      <c r="L23" s="1438">
        <v>7</v>
      </c>
      <c r="M23" s="1436">
        <v>10</v>
      </c>
      <c r="N23" s="549">
        <v>7</v>
      </c>
      <c r="O23" s="1438">
        <v>4</v>
      </c>
      <c r="P23" s="1441">
        <v>1</v>
      </c>
    </row>
    <row r="24" spans="2:16" s="324" customFormat="1" ht="21.75" customHeight="1" x14ac:dyDescent="0.2">
      <c r="B24" s="1504"/>
      <c r="C24" s="1512"/>
      <c r="D24" s="330"/>
      <c r="E24" s="322">
        <f>E23/D23</f>
        <v>0.55660377358490565</v>
      </c>
      <c r="F24" s="321">
        <f t="shared" ref="F24:P24" si="12">F23/$D$23</f>
        <v>0.31132075471698112</v>
      </c>
      <c r="G24" s="321">
        <f t="shared" si="12"/>
        <v>0.53773584905660377</v>
      </c>
      <c r="H24" s="321">
        <f>H23/$D$23</f>
        <v>0.30188679245283018</v>
      </c>
      <c r="I24" s="321">
        <f t="shared" si="12"/>
        <v>0.22641509433962265</v>
      </c>
      <c r="J24" s="321">
        <f t="shared" si="12"/>
        <v>2.8301886792452831E-2</v>
      </c>
      <c r="K24" s="321">
        <f t="shared" si="12"/>
        <v>0.15094339622641509</v>
      </c>
      <c r="L24" s="321">
        <f t="shared" si="12"/>
        <v>6.6037735849056603E-2</v>
      </c>
      <c r="M24" s="321">
        <f t="shared" si="12"/>
        <v>9.4339622641509441E-2</v>
      </c>
      <c r="N24" s="321">
        <f t="shared" si="12"/>
        <v>6.6037735849056603E-2</v>
      </c>
      <c r="O24" s="321">
        <f t="shared" si="12"/>
        <v>3.7735849056603772E-2</v>
      </c>
      <c r="P24" s="323">
        <f t="shared" si="12"/>
        <v>9.433962264150943E-3</v>
      </c>
    </row>
    <row r="25" spans="2:16" ht="21.75" customHeight="1" x14ac:dyDescent="0.2">
      <c r="B25" s="1504"/>
      <c r="C25" s="1513" t="s">
        <v>192</v>
      </c>
      <c r="D25" s="541">
        <v>171</v>
      </c>
      <c r="E25" s="637">
        <v>90</v>
      </c>
      <c r="F25" s="541">
        <v>40</v>
      </c>
      <c r="G25" s="541">
        <v>105</v>
      </c>
      <c r="H25" s="541">
        <v>67</v>
      </c>
      <c r="I25" s="541">
        <v>54</v>
      </c>
      <c r="J25" s="543">
        <v>13</v>
      </c>
      <c r="K25" s="1434">
        <v>31</v>
      </c>
      <c r="L25" s="543">
        <v>23</v>
      </c>
      <c r="M25" s="1434">
        <v>52</v>
      </c>
      <c r="N25" s="541">
        <v>29</v>
      </c>
      <c r="O25" s="543">
        <v>7</v>
      </c>
      <c r="P25" s="1439">
        <v>2</v>
      </c>
    </row>
    <row r="26" spans="2:16" s="324" customFormat="1" ht="21.75" customHeight="1" x14ac:dyDescent="0.2">
      <c r="B26" s="1504"/>
      <c r="C26" s="1513"/>
      <c r="D26" s="325"/>
      <c r="E26" s="322">
        <f>E25/D25</f>
        <v>0.52631578947368418</v>
      </c>
      <c r="F26" s="321">
        <f t="shared" ref="F26:P26" si="13">F25/$D$25</f>
        <v>0.23391812865497075</v>
      </c>
      <c r="G26" s="321">
        <f t="shared" si="13"/>
        <v>0.61403508771929827</v>
      </c>
      <c r="H26" s="321">
        <f t="shared" si="13"/>
        <v>0.391812865497076</v>
      </c>
      <c r="I26" s="321">
        <f t="shared" si="13"/>
        <v>0.31578947368421051</v>
      </c>
      <c r="J26" s="321">
        <f t="shared" si="13"/>
        <v>7.6023391812865493E-2</v>
      </c>
      <c r="K26" s="321">
        <f t="shared" si="13"/>
        <v>0.18128654970760233</v>
      </c>
      <c r="L26" s="321">
        <f t="shared" si="13"/>
        <v>0.13450292397660818</v>
      </c>
      <c r="M26" s="321">
        <f>M25/$D$25</f>
        <v>0.30409356725146197</v>
      </c>
      <c r="N26" s="321">
        <f t="shared" si="13"/>
        <v>0.16959064327485379</v>
      </c>
      <c r="O26" s="321">
        <f t="shared" si="13"/>
        <v>4.0935672514619881E-2</v>
      </c>
      <c r="P26" s="323">
        <f t="shared" si="13"/>
        <v>1.1695906432748537E-2</v>
      </c>
    </row>
    <row r="27" spans="2:16" ht="21.75" customHeight="1" x14ac:dyDescent="0.2">
      <c r="B27" s="1504"/>
      <c r="C27" s="1513" t="s">
        <v>193</v>
      </c>
      <c r="D27" s="541">
        <v>49</v>
      </c>
      <c r="E27" s="637">
        <v>21</v>
      </c>
      <c r="F27" s="541">
        <v>11</v>
      </c>
      <c r="G27" s="541">
        <v>25</v>
      </c>
      <c r="H27" s="541">
        <v>17</v>
      </c>
      <c r="I27" s="541">
        <v>20</v>
      </c>
      <c r="J27" s="543">
        <v>0</v>
      </c>
      <c r="K27" s="1434">
        <v>9</v>
      </c>
      <c r="L27" s="543">
        <v>2</v>
      </c>
      <c r="M27" s="1434">
        <v>18</v>
      </c>
      <c r="N27" s="541">
        <v>9</v>
      </c>
      <c r="O27" s="543">
        <v>3</v>
      </c>
      <c r="P27" s="1439">
        <v>0</v>
      </c>
    </row>
    <row r="28" spans="2:16" s="324" customFormat="1" ht="21.75" customHeight="1" x14ac:dyDescent="0.2">
      <c r="B28" s="1504"/>
      <c r="C28" s="1513"/>
      <c r="D28" s="325"/>
      <c r="E28" s="322">
        <f>E27/D27</f>
        <v>0.42857142857142855</v>
      </c>
      <c r="F28" s="321">
        <f>F27/$D$27</f>
        <v>0.22448979591836735</v>
      </c>
      <c r="G28" s="321">
        <f t="shared" ref="G28:P28" si="14">G27/$D$27</f>
        <v>0.51020408163265307</v>
      </c>
      <c r="H28" s="321">
        <f t="shared" si="14"/>
        <v>0.34693877551020408</v>
      </c>
      <c r="I28" s="321">
        <f t="shared" si="14"/>
        <v>0.40816326530612246</v>
      </c>
      <c r="J28" s="321">
        <f t="shared" si="14"/>
        <v>0</v>
      </c>
      <c r="K28" s="321">
        <f t="shared" si="14"/>
        <v>0.18367346938775511</v>
      </c>
      <c r="L28" s="321">
        <f t="shared" si="14"/>
        <v>4.0816326530612242E-2</v>
      </c>
      <c r="M28" s="321">
        <f t="shared" si="14"/>
        <v>0.36734693877551022</v>
      </c>
      <c r="N28" s="321">
        <f t="shared" si="14"/>
        <v>0.18367346938775511</v>
      </c>
      <c r="O28" s="321">
        <f t="shared" si="14"/>
        <v>6.1224489795918366E-2</v>
      </c>
      <c r="P28" s="323">
        <f t="shared" si="14"/>
        <v>0</v>
      </c>
    </row>
    <row r="29" spans="2:16" ht="21.75" customHeight="1" x14ac:dyDescent="0.2">
      <c r="B29" s="1504"/>
      <c r="C29" s="1513" t="s">
        <v>194</v>
      </c>
      <c r="D29" s="541">
        <v>38</v>
      </c>
      <c r="E29" s="637">
        <v>25</v>
      </c>
      <c r="F29" s="541">
        <v>11</v>
      </c>
      <c r="G29" s="541">
        <v>19</v>
      </c>
      <c r="H29" s="541">
        <v>17</v>
      </c>
      <c r="I29" s="541">
        <v>7</v>
      </c>
      <c r="J29" s="543">
        <v>0</v>
      </c>
      <c r="K29" s="1434">
        <v>4</v>
      </c>
      <c r="L29" s="543">
        <v>3</v>
      </c>
      <c r="M29" s="1434">
        <v>9</v>
      </c>
      <c r="N29" s="541">
        <v>6</v>
      </c>
      <c r="O29" s="543">
        <v>1</v>
      </c>
      <c r="P29" s="1439">
        <v>0</v>
      </c>
    </row>
    <row r="30" spans="2:16" s="324" customFormat="1" ht="21.75" customHeight="1" x14ac:dyDescent="0.2">
      <c r="B30" s="1504"/>
      <c r="C30" s="1513"/>
      <c r="D30" s="325"/>
      <c r="E30" s="322">
        <f>E29/D29</f>
        <v>0.65789473684210531</v>
      </c>
      <c r="F30" s="321">
        <f t="shared" ref="F30:P30" si="15">F29/$D$29</f>
        <v>0.28947368421052633</v>
      </c>
      <c r="G30" s="321">
        <f t="shared" si="15"/>
        <v>0.5</v>
      </c>
      <c r="H30" s="321">
        <f t="shared" si="15"/>
        <v>0.44736842105263158</v>
      </c>
      <c r="I30" s="321">
        <f t="shared" si="15"/>
        <v>0.18421052631578946</v>
      </c>
      <c r="J30" s="321">
        <f t="shared" si="15"/>
        <v>0</v>
      </c>
      <c r="K30" s="321">
        <f t="shared" si="15"/>
        <v>0.10526315789473684</v>
      </c>
      <c r="L30" s="321">
        <f t="shared" si="15"/>
        <v>7.8947368421052627E-2</v>
      </c>
      <c r="M30" s="321">
        <f t="shared" si="15"/>
        <v>0.23684210526315788</v>
      </c>
      <c r="N30" s="321">
        <f t="shared" si="15"/>
        <v>0.15789473684210525</v>
      </c>
      <c r="O30" s="321">
        <f t="shared" si="15"/>
        <v>2.6315789473684209E-2</v>
      </c>
      <c r="P30" s="323">
        <f t="shared" si="15"/>
        <v>0</v>
      </c>
    </row>
    <row r="31" spans="2:16" ht="21.75" customHeight="1" x14ac:dyDescent="0.2">
      <c r="B31" s="1504"/>
      <c r="C31" s="1513" t="s">
        <v>195</v>
      </c>
      <c r="D31" s="541">
        <v>33</v>
      </c>
      <c r="E31" s="637">
        <v>17</v>
      </c>
      <c r="F31" s="541">
        <v>8</v>
      </c>
      <c r="G31" s="541">
        <v>16</v>
      </c>
      <c r="H31" s="541">
        <v>15</v>
      </c>
      <c r="I31" s="541">
        <v>8</v>
      </c>
      <c r="J31" s="543">
        <v>1</v>
      </c>
      <c r="K31" s="1434">
        <v>4</v>
      </c>
      <c r="L31" s="543">
        <v>1</v>
      </c>
      <c r="M31" s="1434">
        <v>8</v>
      </c>
      <c r="N31" s="541">
        <v>3</v>
      </c>
      <c r="O31" s="543">
        <v>2</v>
      </c>
      <c r="P31" s="1439">
        <v>1</v>
      </c>
    </row>
    <row r="32" spans="2:16" s="324" customFormat="1" ht="21.75" customHeight="1" x14ac:dyDescent="0.2">
      <c r="B32" s="1504"/>
      <c r="C32" s="1513"/>
      <c r="D32" s="325"/>
      <c r="E32" s="322">
        <f>E31/D31</f>
        <v>0.51515151515151514</v>
      </c>
      <c r="F32" s="321">
        <f t="shared" ref="F32:P32" si="16">F31/$D$31</f>
        <v>0.24242424242424243</v>
      </c>
      <c r="G32" s="321">
        <f t="shared" si="16"/>
        <v>0.48484848484848486</v>
      </c>
      <c r="H32" s="321">
        <f t="shared" si="16"/>
        <v>0.45454545454545453</v>
      </c>
      <c r="I32" s="321">
        <f t="shared" si="16"/>
        <v>0.24242424242424243</v>
      </c>
      <c r="J32" s="321">
        <f t="shared" si="16"/>
        <v>3.0303030303030304E-2</v>
      </c>
      <c r="K32" s="321">
        <f t="shared" si="16"/>
        <v>0.12121212121212122</v>
      </c>
      <c r="L32" s="321">
        <f t="shared" si="16"/>
        <v>3.0303030303030304E-2</v>
      </c>
      <c r="M32" s="321">
        <f t="shared" si="16"/>
        <v>0.24242424242424243</v>
      </c>
      <c r="N32" s="321">
        <f t="shared" si="16"/>
        <v>9.0909090909090912E-2</v>
      </c>
      <c r="O32" s="321">
        <f t="shared" si="16"/>
        <v>6.0606060606060608E-2</v>
      </c>
      <c r="P32" s="323">
        <f t="shared" si="16"/>
        <v>3.0303030303030304E-2</v>
      </c>
    </row>
    <row r="33" spans="2:16" ht="21.75" customHeight="1" x14ac:dyDescent="0.2">
      <c r="B33" s="1504"/>
      <c r="C33" s="1513" t="s">
        <v>196</v>
      </c>
      <c r="D33" s="541">
        <v>30</v>
      </c>
      <c r="E33" s="637">
        <v>13</v>
      </c>
      <c r="F33" s="541">
        <v>6</v>
      </c>
      <c r="G33" s="541">
        <v>15</v>
      </c>
      <c r="H33" s="541">
        <v>11</v>
      </c>
      <c r="I33" s="541">
        <v>6</v>
      </c>
      <c r="J33" s="543">
        <v>0</v>
      </c>
      <c r="K33" s="1434">
        <v>2</v>
      </c>
      <c r="L33" s="543">
        <v>0</v>
      </c>
      <c r="M33" s="1434">
        <v>5</v>
      </c>
      <c r="N33" s="541">
        <v>4</v>
      </c>
      <c r="O33" s="543">
        <v>3</v>
      </c>
      <c r="P33" s="1439">
        <v>0</v>
      </c>
    </row>
    <row r="34" spans="2:16" s="324" customFormat="1" ht="21.75" customHeight="1" thickBot="1" x14ac:dyDescent="0.25">
      <c r="B34" s="1504"/>
      <c r="C34" s="1514"/>
      <c r="D34" s="321"/>
      <c r="E34" s="328">
        <f>E33/D33</f>
        <v>0.43333333333333335</v>
      </c>
      <c r="F34" s="327">
        <f t="shared" ref="F34:P34" si="17">F33/$D$33</f>
        <v>0.2</v>
      </c>
      <c r="G34" s="327">
        <f t="shared" si="17"/>
        <v>0.5</v>
      </c>
      <c r="H34" s="327">
        <f t="shared" si="17"/>
        <v>0.36666666666666664</v>
      </c>
      <c r="I34" s="327">
        <f t="shared" si="17"/>
        <v>0.2</v>
      </c>
      <c r="J34" s="327">
        <f t="shared" si="17"/>
        <v>0</v>
      </c>
      <c r="K34" s="327">
        <f t="shared" si="17"/>
        <v>6.6666666666666666E-2</v>
      </c>
      <c r="L34" s="327">
        <f t="shared" si="17"/>
        <v>0</v>
      </c>
      <c r="M34" s="327">
        <f t="shared" si="17"/>
        <v>0.16666666666666666</v>
      </c>
      <c r="N34" s="327">
        <f t="shared" si="17"/>
        <v>0.13333333333333333</v>
      </c>
      <c r="O34" s="327">
        <f t="shared" si="17"/>
        <v>0.1</v>
      </c>
      <c r="P34" s="329">
        <f t="shared" si="17"/>
        <v>0</v>
      </c>
    </row>
    <row r="35" spans="2:16" ht="21.75" customHeight="1" thickTop="1" x14ac:dyDescent="0.2">
      <c r="B35" s="1504"/>
      <c r="C35" s="567" t="s">
        <v>197</v>
      </c>
      <c r="D35" s="309">
        <f>D25+D27+D29+D31</f>
        <v>291</v>
      </c>
      <c r="E35" s="640">
        <f>E25+E27+E29+E31</f>
        <v>153</v>
      </c>
      <c r="F35" s="568">
        <f t="shared" ref="F35:J35" si="18">F25+F27+F29+F31</f>
        <v>70</v>
      </c>
      <c r="G35" s="568">
        <f t="shared" si="18"/>
        <v>165</v>
      </c>
      <c r="H35" s="568">
        <f t="shared" si="18"/>
        <v>116</v>
      </c>
      <c r="I35" s="568">
        <f t="shared" si="18"/>
        <v>89</v>
      </c>
      <c r="J35" s="570">
        <f t="shared" si="18"/>
        <v>14</v>
      </c>
      <c r="K35" s="1437">
        <f t="shared" ref="K35:O35" si="19">K25+K27+K29+K31</f>
        <v>48</v>
      </c>
      <c r="L35" s="570">
        <f t="shared" si="19"/>
        <v>29</v>
      </c>
      <c r="M35" s="1437">
        <f t="shared" ref="M35" si="20">M25+M27+M29+M31</f>
        <v>87</v>
      </c>
      <c r="N35" s="568">
        <f t="shared" si="19"/>
        <v>47</v>
      </c>
      <c r="O35" s="570">
        <f t="shared" si="19"/>
        <v>13</v>
      </c>
      <c r="P35" s="1442">
        <f t="shared" ref="P35" si="21">P25+P27+P29+P31</f>
        <v>3</v>
      </c>
    </row>
    <row r="36" spans="2:16" s="324" customFormat="1" ht="21.75" customHeight="1" x14ac:dyDescent="0.2">
      <c r="B36" s="1504"/>
      <c r="C36" s="641" t="s">
        <v>198</v>
      </c>
      <c r="D36" s="503"/>
      <c r="E36" s="322">
        <f>E35/D35</f>
        <v>0.52577319587628868</v>
      </c>
      <c r="F36" s="321">
        <f>F35/$D$35</f>
        <v>0.24054982817869416</v>
      </c>
      <c r="G36" s="321">
        <f t="shared" ref="G36:N36" si="22">G35/$D$35</f>
        <v>0.5670103092783505</v>
      </c>
      <c r="H36" s="321">
        <f t="shared" si="22"/>
        <v>0.39862542955326463</v>
      </c>
      <c r="I36" s="321">
        <f t="shared" si="22"/>
        <v>0.30584192439862545</v>
      </c>
      <c r="J36" s="321">
        <f t="shared" si="22"/>
        <v>4.8109965635738834E-2</v>
      </c>
      <c r="K36" s="321">
        <f t="shared" si="22"/>
        <v>0.16494845360824742</v>
      </c>
      <c r="L36" s="321">
        <f t="shared" si="22"/>
        <v>9.9656357388316158E-2</v>
      </c>
      <c r="M36" s="321">
        <f t="shared" si="22"/>
        <v>0.29896907216494845</v>
      </c>
      <c r="N36" s="321">
        <f t="shared" si="22"/>
        <v>0.16151202749140894</v>
      </c>
      <c r="O36" s="321">
        <f>O35/$D$35</f>
        <v>4.4673539518900345E-2</v>
      </c>
      <c r="P36" s="326">
        <f>P35/$D$35</f>
        <v>1.0309278350515464E-2</v>
      </c>
    </row>
    <row r="37" spans="2:16" ht="21.75" customHeight="1" x14ac:dyDescent="0.2">
      <c r="B37" s="1504"/>
      <c r="C37" s="44" t="s">
        <v>197</v>
      </c>
      <c r="D37" s="310">
        <f>D27+D29+D31+D33</f>
        <v>150</v>
      </c>
      <c r="E37" s="642">
        <f t="shared" ref="E37:J37" si="23">E27+E29+E31+E33</f>
        <v>76</v>
      </c>
      <c r="F37" s="572">
        <f>F27+F29+F31+F33</f>
        <v>36</v>
      </c>
      <c r="G37" s="572">
        <f t="shared" si="23"/>
        <v>75</v>
      </c>
      <c r="H37" s="572">
        <f t="shared" si="23"/>
        <v>60</v>
      </c>
      <c r="I37" s="572">
        <f t="shared" si="23"/>
        <v>41</v>
      </c>
      <c r="J37" s="575">
        <f t="shared" si="23"/>
        <v>1</v>
      </c>
      <c r="K37" s="574">
        <f t="shared" ref="K37:O37" si="24">K27+K29+K31+K33</f>
        <v>19</v>
      </c>
      <c r="L37" s="575">
        <f t="shared" si="24"/>
        <v>6</v>
      </c>
      <c r="M37" s="574">
        <f t="shared" ref="M37" si="25">M27+M29+M31+M33</f>
        <v>40</v>
      </c>
      <c r="N37" s="572">
        <f t="shared" si="24"/>
        <v>22</v>
      </c>
      <c r="O37" s="575">
        <f t="shared" si="24"/>
        <v>9</v>
      </c>
      <c r="P37" s="1443">
        <f t="shared" ref="P37" si="26">P27+P29+P31+P33</f>
        <v>1</v>
      </c>
    </row>
    <row r="38" spans="2:16" s="324" customFormat="1" ht="21.75" customHeight="1" thickBot="1" x14ac:dyDescent="0.25">
      <c r="B38" s="1510"/>
      <c r="C38" s="643" t="s">
        <v>199</v>
      </c>
      <c r="D38" s="503"/>
      <c r="E38" s="331">
        <f>E37/D37</f>
        <v>0.50666666666666671</v>
      </c>
      <c r="F38" s="332">
        <f>F37/$D$37</f>
        <v>0.24</v>
      </c>
      <c r="G38" s="332">
        <f t="shared" ref="G38:O38" si="27">G37/$D$37</f>
        <v>0.5</v>
      </c>
      <c r="H38" s="332">
        <f t="shared" si="27"/>
        <v>0.4</v>
      </c>
      <c r="I38" s="332">
        <f t="shared" si="27"/>
        <v>0.27333333333333332</v>
      </c>
      <c r="J38" s="332">
        <f t="shared" si="27"/>
        <v>6.6666666666666671E-3</v>
      </c>
      <c r="K38" s="332">
        <f t="shared" si="27"/>
        <v>0.12666666666666668</v>
      </c>
      <c r="L38" s="332">
        <f t="shared" si="27"/>
        <v>0.04</v>
      </c>
      <c r="M38" s="332">
        <f t="shared" si="27"/>
        <v>0.26666666666666666</v>
      </c>
      <c r="N38" s="332">
        <f t="shared" si="27"/>
        <v>0.14666666666666667</v>
      </c>
      <c r="O38" s="332">
        <f t="shared" si="27"/>
        <v>0.06</v>
      </c>
      <c r="P38" s="333">
        <f>P37/$D$37</f>
        <v>6.6666666666666671E-3</v>
      </c>
    </row>
    <row r="39" spans="2:16" x14ac:dyDescent="0.2">
      <c r="B39" s="104"/>
      <c r="C39" s="320" t="s">
        <v>911</v>
      </c>
      <c r="D39" s="319"/>
      <c r="E39" s="319"/>
      <c r="F39" s="319"/>
      <c r="G39" s="319"/>
      <c r="H39" s="319"/>
      <c r="I39" s="319"/>
      <c r="J39" s="319"/>
      <c r="K39" s="319"/>
      <c r="L39" s="319"/>
      <c r="M39" s="319"/>
      <c r="N39" s="319"/>
      <c r="O39" s="319"/>
      <c r="P39" s="319"/>
    </row>
    <row r="40" spans="2:16" x14ac:dyDescent="0.2">
      <c r="B40" s="1"/>
      <c r="C40" s="1"/>
      <c r="D40" s="1"/>
    </row>
    <row r="41" spans="2:16" x14ac:dyDescent="0.2">
      <c r="B41" s="1" t="s">
        <v>321</v>
      </c>
      <c r="C41" s="1"/>
      <c r="D41" s="7">
        <f>D23+D25+D27+D29+D31+D33</f>
        <v>427</v>
      </c>
      <c r="E41" s="7">
        <f t="shared" ref="E41:J41" si="28">E23+E25+E27+E29+E31+E33</f>
        <v>225</v>
      </c>
      <c r="F41" s="7">
        <f t="shared" si="28"/>
        <v>109</v>
      </c>
      <c r="G41" s="7">
        <f t="shared" si="28"/>
        <v>237</v>
      </c>
      <c r="H41" s="7">
        <f t="shared" si="28"/>
        <v>159</v>
      </c>
      <c r="I41" s="7">
        <f t="shared" si="28"/>
        <v>119</v>
      </c>
      <c r="J41" s="7">
        <f t="shared" si="28"/>
        <v>17</v>
      </c>
      <c r="K41" s="7">
        <f t="shared" ref="K41:O41" si="29">K23+K25+K27+K29+K31+K33</f>
        <v>66</v>
      </c>
      <c r="L41" s="7">
        <f t="shared" si="29"/>
        <v>36</v>
      </c>
      <c r="M41" s="7">
        <f t="shared" ref="M41" si="30">M23+M25+M27+M29+M31+M33</f>
        <v>102</v>
      </c>
      <c r="N41" s="7">
        <f t="shared" si="29"/>
        <v>58</v>
      </c>
      <c r="O41" s="7">
        <f t="shared" si="29"/>
        <v>20</v>
      </c>
      <c r="P41" s="7">
        <f t="shared" ref="P41" si="31">P23+P25+P27+P29+P31+P33</f>
        <v>4</v>
      </c>
    </row>
    <row r="42" spans="2:16" x14ac:dyDescent="0.2">
      <c r="B42" s="45" t="s">
        <v>381</v>
      </c>
      <c r="E42" s="324">
        <f>E41/D41</f>
        <v>0.52693208430913352</v>
      </c>
      <c r="F42" s="324">
        <f t="shared" ref="F42:G42" si="32">F41/$D$41</f>
        <v>0.25526932084309134</v>
      </c>
      <c r="G42" s="324">
        <f t="shared" si="32"/>
        <v>0.55503512880562056</v>
      </c>
      <c r="H42" s="324">
        <f>H41/$D$41</f>
        <v>0.37236533957845436</v>
      </c>
      <c r="I42" s="324">
        <f>I41/D41</f>
        <v>0.27868852459016391</v>
      </c>
      <c r="J42" s="324">
        <f>J41/D41</f>
        <v>3.9812646370023422E-2</v>
      </c>
      <c r="K42" s="324">
        <f>K41/$D$41</f>
        <v>0.15456674473067916</v>
      </c>
      <c r="L42" s="324">
        <f>L41/F41</f>
        <v>0.33027522935779818</v>
      </c>
      <c r="M42" s="324">
        <f>M41/$D$41</f>
        <v>0.2388758782201405</v>
      </c>
      <c r="N42" s="324">
        <f>N41/G41</f>
        <v>0.24472573839662448</v>
      </c>
      <c r="O42" s="324">
        <f>O41/G41</f>
        <v>8.4388185654008435E-2</v>
      </c>
      <c r="P42" s="324">
        <f>P41/H41</f>
        <v>2.5157232704402517E-2</v>
      </c>
    </row>
    <row r="44" spans="2:16" x14ac:dyDescent="0.2">
      <c r="B44" s="1" t="s">
        <v>238</v>
      </c>
      <c r="D44" s="378">
        <f>D35+D33+D23</f>
        <v>427</v>
      </c>
      <c r="E44" s="378">
        <f t="shared" ref="E44:J44" si="33">E35+E33+E23</f>
        <v>225</v>
      </c>
      <c r="F44" s="378">
        <f t="shared" si="33"/>
        <v>109</v>
      </c>
      <c r="G44" s="378">
        <f t="shared" si="33"/>
        <v>237</v>
      </c>
      <c r="H44" s="378">
        <f t="shared" si="33"/>
        <v>159</v>
      </c>
      <c r="I44" s="378">
        <f t="shared" si="33"/>
        <v>119</v>
      </c>
      <c r="J44" s="378">
        <f t="shared" si="33"/>
        <v>17</v>
      </c>
      <c r="K44" s="378">
        <f t="shared" ref="K44:O44" si="34">K35+K33+K23</f>
        <v>66</v>
      </c>
      <c r="L44" s="378">
        <f t="shared" si="34"/>
        <v>36</v>
      </c>
      <c r="M44" s="378">
        <f t="shared" ref="M44" si="35">M35+M33+M23</f>
        <v>102</v>
      </c>
      <c r="N44" s="378">
        <f t="shared" si="34"/>
        <v>58</v>
      </c>
      <c r="O44" s="378">
        <f t="shared" si="34"/>
        <v>20</v>
      </c>
      <c r="P44" s="378">
        <f t="shared" ref="P44" si="36">P35+P33+P23</f>
        <v>4</v>
      </c>
    </row>
    <row r="45" spans="2:16" x14ac:dyDescent="0.2">
      <c r="B45" s="1"/>
      <c r="D45" s="378">
        <f>D37+D25+D23</f>
        <v>427</v>
      </c>
      <c r="E45" s="378">
        <f t="shared" ref="E45:J45" si="37">E37+E25+E23</f>
        <v>225</v>
      </c>
      <c r="F45" s="378">
        <f>F37+F25+F23</f>
        <v>109</v>
      </c>
      <c r="G45" s="378">
        <f t="shared" si="37"/>
        <v>237</v>
      </c>
      <c r="H45" s="378">
        <f t="shared" si="37"/>
        <v>159</v>
      </c>
      <c r="I45" s="378">
        <f t="shared" si="37"/>
        <v>119</v>
      </c>
      <c r="J45" s="378">
        <f t="shared" si="37"/>
        <v>17</v>
      </c>
      <c r="K45" s="378">
        <f t="shared" ref="K45:O45" si="38">K37+K25+K23</f>
        <v>66</v>
      </c>
      <c r="L45" s="378">
        <f t="shared" si="38"/>
        <v>36</v>
      </c>
      <c r="M45" s="378">
        <f t="shared" ref="M45" si="39">M37+M25+M23</f>
        <v>102</v>
      </c>
      <c r="N45" s="378">
        <f t="shared" si="38"/>
        <v>58</v>
      </c>
      <c r="O45" s="378">
        <f t="shared" si="38"/>
        <v>20</v>
      </c>
      <c r="P45" s="378">
        <f t="shared" ref="P45" si="40">P37+P25+P23</f>
        <v>4</v>
      </c>
    </row>
    <row r="46" spans="2:16" x14ac:dyDescent="0.2">
      <c r="B46" s="1"/>
    </row>
    <row r="47" spans="2:16" x14ac:dyDescent="0.2">
      <c r="B47" s="367" t="s">
        <v>239</v>
      </c>
      <c r="D47" s="379">
        <f>D41-D9</f>
        <v>0</v>
      </c>
      <c r="E47" s="379">
        <f t="shared" ref="E47:J48" si="41">E41-E9</f>
        <v>0</v>
      </c>
      <c r="F47" s="379">
        <f t="shared" si="41"/>
        <v>0</v>
      </c>
      <c r="G47" s="379">
        <f t="shared" si="41"/>
        <v>0</v>
      </c>
      <c r="H47" s="379">
        <f t="shared" si="41"/>
        <v>0</v>
      </c>
      <c r="I47" s="379">
        <f t="shared" si="41"/>
        <v>0</v>
      </c>
      <c r="J47" s="379">
        <f t="shared" si="41"/>
        <v>0</v>
      </c>
      <c r="K47" s="379">
        <f t="shared" ref="K47:O47" si="42">K41-K9</f>
        <v>0</v>
      </c>
      <c r="L47" s="379">
        <f t="shared" si="42"/>
        <v>0</v>
      </c>
      <c r="M47" s="379">
        <f>M41-M9</f>
        <v>0</v>
      </c>
      <c r="N47" s="379">
        <f t="shared" si="42"/>
        <v>0</v>
      </c>
      <c r="O47" s="379">
        <f t="shared" si="42"/>
        <v>0</v>
      </c>
      <c r="P47" s="379">
        <f t="shared" ref="P47" si="43">P41-P9</f>
        <v>0</v>
      </c>
    </row>
    <row r="48" spans="2:16" x14ac:dyDescent="0.2">
      <c r="D48" s="379"/>
      <c r="E48" s="379">
        <f>E42-E10</f>
        <v>0</v>
      </c>
      <c r="F48" s="379">
        <f t="shared" si="41"/>
        <v>0</v>
      </c>
      <c r="G48" s="379">
        <f t="shared" si="41"/>
        <v>0</v>
      </c>
      <c r="H48" s="379">
        <f t="shared" si="41"/>
        <v>0</v>
      </c>
      <c r="I48" s="379">
        <f t="shared" si="41"/>
        <v>0</v>
      </c>
      <c r="J48" s="379">
        <f t="shared" si="41"/>
        <v>0</v>
      </c>
      <c r="K48" s="379">
        <f t="shared" ref="K48:O48" si="44">K42-K10</f>
        <v>0</v>
      </c>
      <c r="L48" s="379">
        <f t="shared" si="44"/>
        <v>0.24596609586833684</v>
      </c>
      <c r="M48" s="379">
        <f t="shared" ref="M48" si="45">M42-M10</f>
        <v>0</v>
      </c>
      <c r="N48" s="379">
        <f t="shared" si="44"/>
        <v>0.10889435666360339</v>
      </c>
      <c r="O48" s="379">
        <f t="shared" si="44"/>
        <v>3.7549778159863233E-2</v>
      </c>
      <c r="P48" s="379">
        <f t="shared" ref="P48" si="46">P42-P10</f>
        <v>1.5789551205573477E-2</v>
      </c>
    </row>
    <row r="49" spans="4:16" x14ac:dyDescent="0.2">
      <c r="D49" s="379"/>
      <c r="E49" s="379"/>
      <c r="F49" s="379"/>
      <c r="G49" s="379"/>
      <c r="H49" s="379"/>
      <c r="I49" s="379"/>
      <c r="J49" s="379"/>
      <c r="K49" s="379"/>
      <c r="L49" s="379"/>
      <c r="M49" s="379"/>
      <c r="N49" s="379"/>
      <c r="O49" s="379"/>
      <c r="P49" s="379"/>
    </row>
    <row r="50" spans="4:16" x14ac:dyDescent="0.2">
      <c r="D50" s="379">
        <f>D44-D41</f>
        <v>0</v>
      </c>
      <c r="E50" s="379">
        <f t="shared" ref="E50:J50" si="47">E44-E41</f>
        <v>0</v>
      </c>
      <c r="F50" s="379">
        <f t="shared" si="47"/>
        <v>0</v>
      </c>
      <c r="G50" s="379">
        <f t="shared" si="47"/>
        <v>0</v>
      </c>
      <c r="H50" s="379">
        <f t="shared" si="47"/>
        <v>0</v>
      </c>
      <c r="I50" s="379">
        <f t="shared" si="47"/>
        <v>0</v>
      </c>
      <c r="J50" s="379">
        <f t="shared" si="47"/>
        <v>0</v>
      </c>
      <c r="K50" s="379">
        <f t="shared" ref="K50:O50" si="48">K44-K41</f>
        <v>0</v>
      </c>
      <c r="L50" s="379">
        <f t="shared" si="48"/>
        <v>0</v>
      </c>
      <c r="M50" s="379">
        <f t="shared" ref="M50" si="49">M44-M41</f>
        <v>0</v>
      </c>
      <c r="N50" s="379">
        <f t="shared" si="48"/>
        <v>0</v>
      </c>
      <c r="O50" s="379">
        <f t="shared" si="48"/>
        <v>0</v>
      </c>
      <c r="P50" s="379">
        <f t="shared" ref="P50" si="50">P44-P41</f>
        <v>0</v>
      </c>
    </row>
    <row r="51" spans="4:16" x14ac:dyDescent="0.2">
      <c r="D51" s="379">
        <f>D45-D41</f>
        <v>0</v>
      </c>
      <c r="E51" s="379">
        <f t="shared" ref="E51:J51" si="51">E45-E41</f>
        <v>0</v>
      </c>
      <c r="F51" s="379">
        <f t="shared" si="51"/>
        <v>0</v>
      </c>
      <c r="G51" s="379">
        <f t="shared" si="51"/>
        <v>0</v>
      </c>
      <c r="H51" s="379">
        <f t="shared" si="51"/>
        <v>0</v>
      </c>
      <c r="I51" s="379">
        <f t="shared" si="51"/>
        <v>0</v>
      </c>
      <c r="J51" s="379">
        <f t="shared" si="51"/>
        <v>0</v>
      </c>
      <c r="K51" s="379">
        <f t="shared" ref="K51:O51" si="52">K45-K41</f>
        <v>0</v>
      </c>
      <c r="L51" s="379">
        <f t="shared" si="52"/>
        <v>0</v>
      </c>
      <c r="M51" s="379">
        <f t="shared" ref="M51" si="53">M45-M41</f>
        <v>0</v>
      </c>
      <c r="N51" s="379">
        <f t="shared" si="52"/>
        <v>0</v>
      </c>
      <c r="O51" s="379">
        <f t="shared" si="52"/>
        <v>0</v>
      </c>
      <c r="P51" s="379">
        <f t="shared" ref="P51" si="54">P45-P41</f>
        <v>0</v>
      </c>
    </row>
  </sheetData>
  <mergeCells count="29">
    <mergeCell ref="K7:K8"/>
    <mergeCell ref="N7:N8"/>
    <mergeCell ref="O7:O8"/>
    <mergeCell ref="L7:L8"/>
    <mergeCell ref="M7:M8"/>
    <mergeCell ref="P7:P8"/>
    <mergeCell ref="B23:B38"/>
    <mergeCell ref="C23:C24"/>
    <mergeCell ref="C25:C26"/>
    <mergeCell ref="C27:C28"/>
    <mergeCell ref="C29:C30"/>
    <mergeCell ref="C31:C32"/>
    <mergeCell ref="C33:C34"/>
    <mergeCell ref="I7:I8"/>
    <mergeCell ref="J7:J8"/>
    <mergeCell ref="B9:C10"/>
    <mergeCell ref="B11:B22"/>
    <mergeCell ref="C11:C12"/>
    <mergeCell ref="C13:C14"/>
    <mergeCell ref="C15:C16"/>
    <mergeCell ref="C17:C18"/>
    <mergeCell ref="F7:F8"/>
    <mergeCell ref="G7:G8"/>
    <mergeCell ref="H7:H8"/>
    <mergeCell ref="C19:C20"/>
    <mergeCell ref="C21:C22"/>
    <mergeCell ref="B7:C8"/>
    <mergeCell ref="D7:D8"/>
    <mergeCell ref="E7:E8"/>
  </mergeCells>
  <phoneticPr fontId="2"/>
  <pageMargins left="0.77" right="0.25" top="0.61" bottom="0.46" header="0.3" footer="0.3"/>
  <pageSetup paperSize="9"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8" ma:contentTypeDescription="新しいドキュメントを作成します。" ma:contentTypeScope="" ma:versionID="950796619167ac5004acfda2176bc90b">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3cf3ec683cb8290b0374bf8d894005e"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AutoKeyPoints" minOccurs="0"/>
                <xsd:element ref="ns4:MediaServiceKeyPoints"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BB9B34-E4C7-4B55-B1F7-972D6AB1FDD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aaac1a8-278e-4f0b-b907-c321bbf0f875"/>
    <ds:schemaRef ds:uri="http://purl.org/dc/elements/1.1/"/>
    <ds:schemaRef ds:uri="http://schemas.microsoft.com/office/2006/metadata/properties"/>
    <ds:schemaRef ds:uri="ebc35bfd-7794-4c8c-b846-d4ae8f13a481"/>
    <ds:schemaRef ds:uri="http://www.w3.org/XML/1998/namespace"/>
    <ds:schemaRef ds:uri="http://purl.org/dc/dcmitype/"/>
  </ds:schemaRefs>
</ds:datastoreItem>
</file>

<file path=customXml/itemProps2.xml><?xml version="1.0" encoding="utf-8"?>
<ds:datastoreItem xmlns:ds="http://schemas.openxmlformats.org/officeDocument/2006/customXml" ds:itemID="{D28C9270-793B-4E0A-BCF2-AE68301E79CA}">
  <ds:schemaRefs>
    <ds:schemaRef ds:uri="http://schemas.microsoft.com/sharepoint/v3/contenttype/forms"/>
  </ds:schemaRefs>
</ds:datastoreItem>
</file>

<file path=customXml/itemProps3.xml><?xml version="1.0" encoding="utf-8"?>
<ds:datastoreItem xmlns:ds="http://schemas.openxmlformats.org/officeDocument/2006/customXml" ds:itemID="{06E4E70A-D3B2-4091-915C-C66CF4ADD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75</vt:i4>
      </vt:variant>
    </vt:vector>
  </HeadingPairs>
  <TitlesOfParts>
    <vt:vector size="150" baseType="lpstr">
      <vt:lpstr>目次</vt:lpstr>
      <vt:lpstr>表1</vt:lpstr>
      <vt:lpstr>表2</vt:lpstr>
      <vt:lpstr>表3‐1</vt:lpstr>
      <vt:lpstr>表3-2</vt:lpstr>
      <vt:lpstr>表3 形態別内訳(60歳以上 (3)</vt:lpstr>
      <vt:lpstr>表3-3</vt:lpstr>
      <vt:lpstr>表4</vt:lpstr>
      <vt:lpstr>表5-1</vt:lpstr>
      <vt:lpstr>表5-2</vt:lpstr>
      <vt:lpstr>表5-3</vt:lpstr>
      <vt:lpstr>表5-4</vt:lpstr>
      <vt:lpstr>表5-5 </vt:lpstr>
      <vt:lpstr>表5-6</vt:lpstr>
      <vt:lpstr>表5-7</vt:lpstr>
      <vt:lpstr>表6</vt:lpstr>
      <vt:lpstr>表7</vt:lpstr>
      <vt:lpstr>表8</vt:lpstr>
      <vt:lpstr>表9</vt:lpstr>
      <vt:lpstr>表10</vt:lpstr>
      <vt:lpstr>表11</vt:lpstr>
      <vt:lpstr>表12-1</vt:lpstr>
      <vt:lpstr>表12-2</vt:lpstr>
      <vt:lpstr>表12-3</vt:lpstr>
      <vt:lpstr>表12-4</vt:lpstr>
      <vt:lpstr>表13</vt:lpstr>
      <vt:lpstr>表14</vt:lpstr>
      <vt:lpstr>表15-1</vt:lpstr>
      <vt:lpstr>表15-2</vt:lpstr>
      <vt:lpstr>表15-3</vt:lpstr>
      <vt:lpstr>表15-4</vt:lpstr>
      <vt:lpstr>表15-5</vt:lpstr>
      <vt:lpstr>表15-6</vt:lpstr>
      <vt:lpstr>表16-1</vt:lpstr>
      <vt:lpstr>表16-2</vt:lpstr>
      <vt:lpstr>表17</vt:lpstr>
      <vt:lpstr>表18-1</vt:lpstr>
      <vt:lpstr>表18-2</vt:lpstr>
      <vt:lpstr>表19</vt:lpstr>
      <vt:lpstr>表20</vt:lpstr>
      <vt:lpstr>表21-1</vt:lpstr>
      <vt:lpstr>表21-2</vt:lpstr>
      <vt:lpstr>表21-3</vt:lpstr>
      <vt:lpstr>表22</vt:lpstr>
      <vt:lpstr>表23</vt:lpstr>
      <vt:lpstr>表24-1</vt:lpstr>
      <vt:lpstr>表24-2</vt:lpstr>
      <vt:lpstr>表24-3</vt:lpstr>
      <vt:lpstr>表24-4</vt:lpstr>
      <vt:lpstr>表24-5</vt:lpstr>
      <vt:lpstr>表24-6</vt:lpstr>
      <vt:lpstr>表24-7</vt:lpstr>
      <vt:lpstr>表25</vt:lpstr>
      <vt:lpstr>表26</vt:lpstr>
      <vt:lpstr>表27-1</vt:lpstr>
      <vt:lpstr>表27-2</vt:lpstr>
      <vt:lpstr>表28-1</vt:lpstr>
      <vt:lpstr>表28-2</vt:lpstr>
      <vt:lpstr>表29</vt:lpstr>
      <vt:lpstr>表30-1</vt:lpstr>
      <vt:lpstr>表30-2</vt:lpstr>
      <vt:lpstr>表31-1</vt:lpstr>
      <vt:lpstr>表31-2</vt:lpstr>
      <vt:lpstr>表32-1</vt:lpstr>
      <vt:lpstr>表32-2</vt:lpstr>
      <vt:lpstr>表33-1</vt:lpstr>
      <vt:lpstr>表33-2</vt:lpstr>
      <vt:lpstr>表33-3</vt:lpstr>
      <vt:lpstr>表33-4</vt:lpstr>
      <vt:lpstr>表34-1</vt:lpstr>
      <vt:lpstr>表34-2</vt:lpstr>
      <vt:lpstr>表35-1</vt:lpstr>
      <vt:lpstr>表35-2</vt:lpstr>
      <vt:lpstr>表35-3</vt:lpstr>
      <vt:lpstr>表35-4</vt:lpstr>
      <vt:lpstr>表1!Print_Area</vt:lpstr>
      <vt:lpstr>表10!Print_Area</vt:lpstr>
      <vt:lpstr>表11!Print_Area</vt:lpstr>
      <vt:lpstr>'表12-1'!Print_Area</vt:lpstr>
      <vt:lpstr>'表12-2'!Print_Area</vt:lpstr>
      <vt:lpstr>'表12-3'!Print_Area</vt:lpstr>
      <vt:lpstr>'表12-4'!Print_Area</vt:lpstr>
      <vt:lpstr>表13!Print_Area</vt:lpstr>
      <vt:lpstr>表14!Print_Area</vt:lpstr>
      <vt:lpstr>'表15-1'!Print_Area</vt:lpstr>
      <vt:lpstr>'表15-2'!Print_Area</vt:lpstr>
      <vt:lpstr>'表15-3'!Print_Area</vt:lpstr>
      <vt:lpstr>'表15-4'!Print_Area</vt:lpstr>
      <vt:lpstr>'表15-5'!Print_Area</vt:lpstr>
      <vt:lpstr>'表15-6'!Print_Area</vt:lpstr>
      <vt:lpstr>'表16-1'!Print_Area</vt:lpstr>
      <vt:lpstr>'表16-2'!Print_Area</vt:lpstr>
      <vt:lpstr>表17!Print_Area</vt:lpstr>
      <vt:lpstr>'表18-1'!Print_Area</vt:lpstr>
      <vt:lpstr>'表18-2'!Print_Area</vt:lpstr>
      <vt:lpstr>表19!Print_Area</vt:lpstr>
      <vt:lpstr>表2!Print_Area</vt:lpstr>
      <vt:lpstr>表20!Print_Area</vt:lpstr>
      <vt:lpstr>'表21-1'!Print_Area</vt:lpstr>
      <vt:lpstr>'表21-2'!Print_Area</vt:lpstr>
      <vt:lpstr>'表21-3'!Print_Area</vt:lpstr>
      <vt:lpstr>表22!Print_Area</vt:lpstr>
      <vt:lpstr>表23!Print_Area</vt:lpstr>
      <vt:lpstr>'表24-1'!Print_Area</vt:lpstr>
      <vt:lpstr>'表24-2'!Print_Area</vt:lpstr>
      <vt:lpstr>'表24-3'!Print_Area</vt:lpstr>
      <vt:lpstr>'表24-4'!Print_Area</vt:lpstr>
      <vt:lpstr>'表24-5'!Print_Area</vt:lpstr>
      <vt:lpstr>'表24-6'!Print_Area</vt:lpstr>
      <vt:lpstr>'表24-7'!Print_Area</vt:lpstr>
      <vt:lpstr>表25!Print_Area</vt:lpstr>
      <vt:lpstr>表26!Print_Area</vt:lpstr>
      <vt:lpstr>'表27-1'!Print_Area</vt:lpstr>
      <vt:lpstr>'表27-2'!Print_Area</vt:lpstr>
      <vt:lpstr>'表28-1'!Print_Area</vt:lpstr>
      <vt:lpstr>'表28-2'!Print_Area</vt:lpstr>
      <vt:lpstr>表29!Print_Area</vt:lpstr>
      <vt:lpstr>'表3 形態別内訳(60歳以上 (3)'!Print_Area</vt:lpstr>
      <vt:lpstr>'表30-1'!Print_Area</vt:lpstr>
      <vt:lpstr>'表30-2'!Print_Area</vt:lpstr>
      <vt:lpstr>表3‐1!Print_Area</vt:lpstr>
      <vt:lpstr>'表31-1'!Print_Area</vt:lpstr>
      <vt:lpstr>'表31-2'!Print_Area</vt:lpstr>
      <vt:lpstr>'表3-2'!Print_Area</vt:lpstr>
      <vt:lpstr>'表32-1'!Print_Area</vt:lpstr>
      <vt:lpstr>'表32-2'!Print_Area</vt:lpstr>
      <vt:lpstr>'表3-3'!Print_Area</vt:lpstr>
      <vt:lpstr>'表33-1'!Print_Area</vt:lpstr>
      <vt:lpstr>'表33-2'!Print_Area</vt:lpstr>
      <vt:lpstr>'表33-3'!Print_Area</vt:lpstr>
      <vt:lpstr>'表33-4'!Print_Area</vt:lpstr>
      <vt:lpstr>'表34-1'!Print_Area</vt:lpstr>
      <vt:lpstr>'表34-2'!Print_Area</vt:lpstr>
      <vt:lpstr>'表35-1'!Print_Area</vt:lpstr>
      <vt:lpstr>'表35-2'!Print_Area</vt:lpstr>
      <vt:lpstr>'表35-3'!Print_Area</vt:lpstr>
      <vt:lpstr>'表35-4'!Print_Area</vt:lpstr>
      <vt:lpstr>表4!Print_Area</vt:lpstr>
      <vt:lpstr>'表5-1'!Print_Area</vt:lpstr>
      <vt:lpstr>'表5-2'!Print_Area</vt:lpstr>
      <vt:lpstr>'表5-3'!Print_Area</vt:lpstr>
      <vt:lpstr>'表5-4'!Print_Area</vt:lpstr>
      <vt:lpstr>'表5-5 '!Print_Area</vt:lpstr>
      <vt:lpstr>'表5-6'!Print_Area</vt:lpstr>
      <vt:lpstr>'表5-7'!Print_Area</vt:lpstr>
      <vt:lpstr>表6!Print_Area</vt:lpstr>
      <vt:lpstr>表7!Print_Area</vt:lpstr>
      <vt:lpstr>表8!Print_Area</vt:lpstr>
      <vt:lpstr>表9!Print_Area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峯金　愛</dc:creator>
  <cp:keywords/>
  <dc:description/>
  <cp:lastModifiedBy>白崎 恭香</cp:lastModifiedBy>
  <cp:revision/>
  <cp:lastPrinted>2025-05-29T05:05:39Z</cp:lastPrinted>
  <dcterms:created xsi:type="dcterms:W3CDTF">2004-02-16T15:12:48Z</dcterms:created>
  <dcterms:modified xsi:type="dcterms:W3CDTF">2025-05-29T05:16:14Z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